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drawings/drawing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4.xml" ContentType="application/vnd.openxmlformats-officedocument.customXm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14.xml" ContentType="application/vnd.ms-excel.controlproperties+xml"/>
  <Override PartName="/xl/ctrlProps/ctrlProp13.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xl/ctrlProps/ctrlProp15.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https://massgov.sharepoint.com/sites/doe-grantsmgmt/Shared Documents/LIZ Maternity Leave Docs/FY21 Posted RFPs/FY21 102 RFP/"/>
    </mc:Choice>
  </mc:AlternateContent>
  <xr:revisionPtr revIDLastSave="0" documentId="8_{5BE34DB8-0B84-4B01-96B5-8A32ECFF2C1E}" xr6:coauthVersionLast="45" xr6:coauthVersionMax="45" xr10:uidLastSave="{00000000-0000-0000-0000-000000000000}"/>
  <workbookProtection workbookAlgorithmName="SHA-512" workbookHashValue="nT5uXlqmNDO9e4/3xAJ7yrlXN9WNWSPDQ4fkpmiEbDv5mp6lIrMUJHcUMJyCCrHlTFOx0WKSOBt1+vdjWpAK0Q==" workbookSaltValue="A/KBWZezU7GiGjwZRH1lsg==" workbookSpinCount="100000" lockStructure="1"/>
  <bookViews>
    <workbookView xWindow="-28920" yWindow="-120" windowWidth="29040" windowHeight="15840" tabRatio="736" firstSheet="1" activeTab="1" xr2:uid="{ACAEA1A4-4FB7-4D12-8CC9-8E4E9DEC4E98}"/>
  </bookViews>
  <sheets>
    <sheet name="search (10)" sheetId="18" state="hidden" r:id="rId1"/>
    <sheet name="READ ME 1ST" sheetId="1" r:id="rId2"/>
    <sheet name="1. Signature Page" sheetId="11" r:id="rId3"/>
    <sheet name="2. Contact Information" sheetId="3" r:id="rId4"/>
    <sheet name="3. Use of Funds" sheetId="12" r:id="rId5"/>
    <sheet name="4. Budget" sheetId="13" r:id="rId6"/>
    <sheet name="Schedule A" sheetId="6" r:id="rId7"/>
    <sheet name="Dropdowns" sheetId="7" state="hidden" r:id="rId8"/>
    <sheet name="DataLookupValues" sheetId="8" state="hidden" r:id="rId9"/>
    <sheet name="Grant Amounts" sheetId="17" state="hidden" r:id="rId10"/>
    <sheet name="dataDistrictList" sheetId="10" state="hidden" r:id="rId11"/>
    <sheet name="Data Collection 2" sheetId="16" state="hidden" r:id="rId12"/>
    <sheet name="Grant amount 2" sheetId="19" state="hidden" r:id="rId13"/>
  </sheets>
  <externalReferences>
    <externalReference r:id="rId14"/>
  </externalReferences>
  <definedNames>
    <definedName name="_xlnm._FilterDatabase" localSheetId="10" hidden="1">dataDistrictList!$A$1:$T$373</definedName>
    <definedName name="_xlnm._FilterDatabase" localSheetId="12" hidden="1">'Grant amount 2'!$B$1:$D$1</definedName>
    <definedName name="_xlnm._FilterDatabase" localSheetId="9" hidden="1">'Grant Amounts'!$A$1:$D$1</definedName>
    <definedName name="address">'search (10)'!$A$2:$N$526</definedName>
    <definedName name="AdminSal">Dropdowns!$A$59:$A$61</definedName>
    <definedName name="ContrServ">Dropdowns!$A$95:$A$103</definedName>
    <definedName name="dataDistr">dataDistrictList!$A$1:$U$388</definedName>
    <definedName name="DataList">Dropdowns!#REF!</definedName>
    <definedName name="DataListPriv">Dropdowns!$D$2:$D$18</definedName>
    <definedName name="DataListTIVA">Dropdowns!#REF!</definedName>
    <definedName name="district2">'Grant amount 2'!$A$2:$B$366</definedName>
    <definedName name="districtlist" localSheetId="12">'Grant amount 2'!$B$2:$F$366</definedName>
    <definedName name="districtlist">'Grant Amounts'!$A$2:$F$367</definedName>
    <definedName name="EdEval">Dropdowns!#REF!</definedName>
    <definedName name="EdPrep">Dropdowns!#REF!</definedName>
    <definedName name="ESPP">#REF!</definedName>
    <definedName name="ESPPAll">'[1]3A. Private School Services'!$V$30</definedName>
    <definedName name="Exp_AEFLA">'3. Use of Funds'!$L$19</definedName>
    <definedName name="Exp_ASOS">'3. Use of Funds'!$L$35</definedName>
    <definedName name="Exp_Closure">'3. Use of Funds'!$L$20</definedName>
    <definedName name="Exp_Compliance">'3. Use of Funds'!$L$24</definedName>
    <definedName name="Exp_COVID">'3. Use of Funds'!#REF!</definedName>
    <definedName name="Exp_DiagTest">'3. Use of Funds'!$L$33</definedName>
    <definedName name="Exp_EdTech">'3. Use of Funds'!$L$12</definedName>
    <definedName name="Exp_EL">'3. Use of Funds'!$L$29</definedName>
    <definedName name="Exp_ESSA">'3. Use of Funds'!$L$15</definedName>
    <definedName name="Exp_Foster">'3. Use of Funds'!$L$32</definedName>
    <definedName name="Exp_Hmless">'3. Use of Funds'!$L$31</definedName>
    <definedName name="Exp_IDEA">'3. Use of Funds'!$L$16</definedName>
    <definedName name="Exp_IDEAReq">'3. Use of Funds'!$L$23</definedName>
    <definedName name="Exp_learninggap">'3. Use of Funds'!$L$34</definedName>
    <definedName name="Exp_LowInc">'3. Use of Funds'!$L$27</definedName>
    <definedName name="Exp_Meals">'3. Use of Funds'!$L$21</definedName>
    <definedName name="Exp_MH">'3. Use of Funds'!$L$25</definedName>
    <definedName name="Exp_Minor">'3. Use of Funds'!$L$30</definedName>
    <definedName name="Exp_MV">'3. Use of Funds'!$L$18</definedName>
    <definedName name="Exp_Online">'3. Use of Funds'!$L$22</definedName>
    <definedName name="Exp_PD">'3. Use of Funds'!$L$37</definedName>
    <definedName name="Exp_Perk">'3. Use of Funds'!$L$17</definedName>
    <definedName name="Exp_Prepared">'3. Use of Funds'!$L$39</definedName>
    <definedName name="Exp_Principals">'3. Use of Funds'!$L$36</definedName>
    <definedName name="Exp_Remote">'3. Use of Funds'!$L$13</definedName>
    <definedName name="Exp_Salaries">'3. Use of Funds'!$L$40</definedName>
    <definedName name="Exp_Sani">'3. Use of Funds'!$L$38</definedName>
    <definedName name="Exp_SWD">'3. Use of Funds'!$L$28</definedName>
    <definedName name="FY?">Dropdowns!$B$13:$B$15</definedName>
    <definedName name="FY20DistEnr">DataLookupValues!$B$22</definedName>
    <definedName name="HQPD">Dropdowns!#REF!</definedName>
    <definedName name="IndConERF">'4. Budget'!$H$126</definedName>
    <definedName name="IndEquipERF">'4. Budget'!$V$126</definedName>
    <definedName name="IndExclERF">'4. Budget'!$AB$125</definedName>
    <definedName name="IndMent">Dropdowns!#REF!</definedName>
    <definedName name="InstrSal">Dropdowns!$A$63:$A$74</definedName>
    <definedName name="lstDataSrc">DataLookupValues!$A$13:$A$18</definedName>
    <definedName name="lstTitleIStatus">DataLookupValues!$D$14:$D$18</definedName>
    <definedName name="OrgCode">'1. Signature Page'!$P$10</definedName>
    <definedName name="Other">Dropdowns!$A$114:$A$126</definedName>
    <definedName name="PrimaryCVRF">Dropdowns!$A$3:$A$17</definedName>
    <definedName name="PrimaryERF">Dropdowns!$A$3:$A$16</definedName>
    <definedName name="PrimaryFunctionCvRF">Dropdowns!$A$3:$A$18</definedName>
    <definedName name="PrimaryFunctionsT2">Dropdowns!#REF!</definedName>
    <definedName name="PrimaryFunctionsT4">Dropdowns!#REF!</definedName>
    <definedName name="_xlnm.Print_Area" localSheetId="2">'1. Signature Page'!$A$1:$V$33</definedName>
    <definedName name="_xlnm.Print_Area" localSheetId="5">'4. Budget'!$C$1:$V$136</definedName>
    <definedName name="PrivSchoolLowInc">Dropdowns!$C$2:$C$5</definedName>
    <definedName name="ProfGrowth">Dropdowns!#REF!</definedName>
    <definedName name="Rate">Dropdowns!$E$2:$E$5</definedName>
    <definedName name="SalAdmin">Dropdowns!$A$60:$A$61</definedName>
    <definedName name="SalInstr">Dropdowns!$A$64:$A$74</definedName>
    <definedName name="SalSupp">Dropdowns!$A$77:$A$80</definedName>
    <definedName name="Stipends">Dropdowns!$A$82:$A$86</definedName>
    <definedName name="SuppMat">Dropdowns!$A$105:$A$112</definedName>
    <definedName name="SuppSal">Dropdowns!$A$76:$A$80</definedName>
    <definedName name="T1PrimaryFunctions">Dropdowns!#REF!</definedName>
    <definedName name="T1PrivSch">Dropdowns!#REF!</definedName>
    <definedName name="T1SchoolTypes">Dropdowns!#REF!</definedName>
    <definedName name="T2PrimaryFunctions">Dropdowns!#REF!</definedName>
    <definedName name="T2PrivSch">Dropdowns!#REF!</definedName>
    <definedName name="T3Identification">Dropdowns!#REF!</definedName>
    <definedName name="T3PrimaryFunctions">Dropdowns!#REF!</definedName>
    <definedName name="T3PrivSch">Dropdowns!#REF!</definedName>
    <definedName name="T4PrivSch">Dropdowns!#REF!</definedName>
    <definedName name="T4SpendCat">Dropdowns!#REF!</definedName>
    <definedName name="TeachRec">Dropdowns!#REF!</definedName>
    <definedName name="TitleAllocationCell" localSheetId="5">'4. Budget'!$H$6</definedName>
    <definedName name="TitleILowInc">Dropdowns!#REF!</definedName>
    <definedName name="Travel">Dropdowns!$A$88:$A$93</definedName>
    <definedName name="valAddr1">DataLookupValues!$B$8</definedName>
    <definedName name="valAddr2">DataLookupValues!$B$9</definedName>
    <definedName name="valAllocationERF">'1. Signature Page'!$R$27</definedName>
    <definedName name="valAllocationERFPS">#REF!</definedName>
    <definedName name="valCtyStZip">DataLookupValues!$B$10</definedName>
    <definedName name="valDisELenr">DataLookupValues!$D$11</definedName>
    <definedName name="valDisEnr">DataLookupValues!$B$11</definedName>
    <definedName name="valDistr" localSheetId="8">DataLookupValues!$B$6</definedName>
    <definedName name="valDistrName">DataLookupValues!$B$7</definedName>
    <definedName name="valemail">DataLookupValues!$F$9</definedName>
    <definedName name="valHomeless">DataLookupValues!$B$20</definedName>
    <definedName name="valMethod">Dropdowns!#REF!</definedName>
    <definedName name="valname">DataLookupValues!$F$7</definedName>
    <definedName name="valorg4code">DataLookupValues!$D$7</definedName>
    <definedName name="valphonenum">DataLookupValues!$F$8</definedName>
    <definedName name="valPrivateSchoolT2">'[1]3A. Private School Services'!#REF!</definedName>
    <definedName name="valPrivateSchoolT3">'[1]3A. Private School Services'!#REF!</definedName>
    <definedName name="valPrivateSchoolT4">'[1]3A. Private School Services'!#REF!</definedName>
    <definedName name="YesNo">Dropdowns!$B$2:$B$4</definedName>
    <definedName name="YesNoNA">Dropdowns!$B$7:$B$10</definedName>
    <definedName name="YesOnly">Dropdowns!$B$18:$B$19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 i="11" l="1"/>
  <c r="B2" i="12" s="1"/>
  <c r="I2" i="12" s="1"/>
  <c r="G13" i="11"/>
  <c r="G12" i="11"/>
  <c r="R27" i="11"/>
  <c r="B10" i="8"/>
  <c r="D2" i="13" l="1"/>
  <c r="S2" i="13" s="1"/>
  <c r="M16" i="6"/>
  <c r="G16" i="6" s="1"/>
  <c r="B2" i="3"/>
  <c r="E2" i="3" s="1"/>
  <c r="B133" i="16"/>
  <c r="B131" i="16"/>
  <c r="B130" i="16"/>
  <c r="B129" i="16"/>
  <c r="B128" i="16"/>
  <c r="B127" i="16"/>
  <c r="B126" i="16"/>
  <c r="B125" i="16"/>
  <c r="B124" i="16"/>
  <c r="B123" i="16"/>
  <c r="B122" i="16"/>
  <c r="B121" i="16"/>
  <c r="B120" i="16"/>
  <c r="B119" i="16"/>
  <c r="B118" i="16" a="1"/>
  <c r="B118" i="16" s="1"/>
  <c r="B117" i="16" a="1"/>
  <c r="B117" i="16" s="1"/>
  <c r="B116" i="16" a="1"/>
  <c r="B116" i="16" s="1"/>
  <c r="B115" i="16" a="1"/>
  <c r="B115" i="16" s="1"/>
  <c r="B114" i="16" a="1"/>
  <c r="B114" i="16" s="1"/>
  <c r="B113" i="16" a="1"/>
  <c r="B113" i="16" s="1"/>
  <c r="B112" i="16"/>
  <c r="B111" i="16"/>
  <c r="B110" i="16"/>
  <c r="B109" i="16"/>
  <c r="B108" i="16"/>
  <c r="B107" i="16"/>
  <c r="B106" i="16"/>
  <c r="B105" i="16"/>
  <c r="B104" i="16" a="1"/>
  <c r="B104" i="16" s="1"/>
  <c r="B103" i="16" a="1"/>
  <c r="B103" i="16" s="1"/>
  <c r="B102" i="16" a="1"/>
  <c r="B102" i="16" s="1"/>
  <c r="B101" i="16" a="1"/>
  <c r="B101" i="16" s="1"/>
  <c r="B100" i="16"/>
  <c r="B99" i="16"/>
  <c r="B98" i="16"/>
  <c r="B97" i="16"/>
  <c r="B96" i="16"/>
  <c r="B95" i="16"/>
  <c r="B94" i="16"/>
  <c r="B93" i="16"/>
  <c r="B92" i="16" a="1"/>
  <c r="B92" i="16" s="1"/>
  <c r="B91" i="16" a="1"/>
  <c r="B91" i="16" s="1"/>
  <c r="B90" i="16" a="1"/>
  <c r="B90" i="16" s="1"/>
  <c r="B89" i="16" a="1"/>
  <c r="B89" i="16" s="1"/>
  <c r="B88" i="16"/>
  <c r="B87" i="16"/>
  <c r="B86" i="16"/>
  <c r="B85" i="16"/>
  <c r="B84" i="16"/>
  <c r="B83" i="16"/>
  <c r="B82" i="16"/>
  <c r="B81" i="16"/>
  <c r="B80" i="16"/>
  <c r="B79" i="16"/>
  <c r="B78" i="16"/>
  <c r="B77" i="16"/>
  <c r="B76" i="16" a="1"/>
  <c r="B76" i="16" s="1"/>
  <c r="B75" i="16" a="1"/>
  <c r="B75" i="16" s="1"/>
  <c r="B74" i="16" a="1"/>
  <c r="B74" i="16" s="1"/>
  <c r="B73" i="16" a="1"/>
  <c r="B73" i="16" s="1"/>
  <c r="B72" i="16" a="1"/>
  <c r="B72" i="16" s="1"/>
  <c r="B71" i="16" a="1"/>
  <c r="B71" i="16" s="1"/>
  <c r="B68" i="16"/>
  <c r="B67" i="16"/>
  <c r="B66" i="16"/>
  <c r="B65" i="16"/>
  <c r="B64" i="16"/>
  <c r="B63" i="16"/>
  <c r="B62" i="16"/>
  <c r="B61" i="16"/>
  <c r="B60" i="16" a="1"/>
  <c r="B60" i="16" s="1"/>
  <c r="B59" i="16" a="1"/>
  <c r="B59" i="16" s="1"/>
  <c r="B58" i="16" a="1"/>
  <c r="B58" i="16" s="1"/>
  <c r="B57" i="16" a="1"/>
  <c r="B57" i="16" s="1"/>
  <c r="B56" i="16"/>
  <c r="B55" i="16"/>
  <c r="B54" i="16"/>
  <c r="B53" i="16"/>
  <c r="B52" i="16"/>
  <c r="B51" i="16"/>
  <c r="B50" i="16" a="1"/>
  <c r="B50" i="16" s="1"/>
  <c r="B49" i="16" a="1"/>
  <c r="B49" i="16" s="1"/>
  <c r="B48" i="16" a="1"/>
  <c r="B48" i="16" s="1"/>
  <c r="B47" i="16"/>
  <c r="B46" i="16"/>
  <c r="B45" i="16"/>
  <c r="B44" i="16"/>
  <c r="B43" i="16"/>
  <c r="B42" i="16"/>
  <c r="B41" i="16"/>
  <c r="B40" i="16"/>
  <c r="B39" i="16"/>
  <c r="B38" i="16"/>
  <c r="B37" i="16"/>
  <c r="B36" i="16"/>
  <c r="B35" i="16" a="1"/>
  <c r="B35" i="16" s="1"/>
  <c r="B34" i="16" a="1"/>
  <c r="B34" i="16" s="1"/>
  <c r="B33" i="16" a="1"/>
  <c r="B33" i="16" s="1"/>
  <c r="B32" i="16" a="1"/>
  <c r="B32" i="16" s="1"/>
  <c r="B31" i="16" a="1"/>
  <c r="B31" i="16" s="1"/>
  <c r="B30" i="16" a="1"/>
  <c r="B30" i="16" s="1"/>
  <c r="B29" i="16"/>
  <c r="B28" i="16"/>
  <c r="B27" i="16" a="1"/>
  <c r="B27" i="16" s="1"/>
  <c r="B26" i="16"/>
  <c r="B25" i="16"/>
  <c r="B24" i="16" a="1"/>
  <c r="B24" i="16" s="1"/>
  <c r="B23" i="16"/>
  <c r="B22" i="16"/>
  <c r="B21" i="16" a="1"/>
  <c r="B21" i="16" s="1"/>
  <c r="B20" i="16"/>
  <c r="B19" i="16"/>
  <c r="B18" i="16"/>
  <c r="B17" i="16"/>
  <c r="B16" i="16"/>
  <c r="B15" i="16"/>
  <c r="B14" i="16"/>
  <c r="B13" i="16"/>
  <c r="B12" i="16"/>
  <c r="B11" i="16"/>
  <c r="B10" i="16"/>
  <c r="B9" i="16"/>
  <c r="B8" i="16"/>
  <c r="B7" i="16"/>
  <c r="B6" i="16" a="1"/>
  <c r="B6" i="16" s="1"/>
  <c r="B5" i="16" a="1"/>
  <c r="B5" i="16" s="1"/>
  <c r="B4" i="16" a="1"/>
  <c r="B4" i="16" s="1"/>
  <c r="B3" i="16"/>
  <c r="B22" i="8" l="1"/>
  <c r="H6" i="13" l="1"/>
  <c r="V126" i="13"/>
  <c r="Q91" i="13" s="1" a="1"/>
  <c r="Q91" i="13" s="1"/>
  <c r="F126" i="13"/>
  <c r="H125" i="13"/>
  <c r="H124" i="13"/>
  <c r="H123" i="13"/>
  <c r="H122" i="13"/>
  <c r="H121" i="13"/>
  <c r="H120" i="13"/>
  <c r="H119" i="13"/>
  <c r="H118" i="13"/>
  <c r="H117" i="13"/>
  <c r="H116" i="13"/>
  <c r="H115" i="13"/>
  <c r="H114" i="13"/>
  <c r="H113" i="13"/>
  <c r="Q84" i="13"/>
  <c r="Q75" i="13"/>
  <c r="Q68" i="13"/>
  <c r="Q61" i="13"/>
  <c r="Q47" i="13"/>
  <c r="B70" i="16" s="1"/>
  <c r="Q44" i="13"/>
  <c r="O42" i="13"/>
  <c r="O41" i="13"/>
  <c r="O40" i="13"/>
  <c r="O39" i="13"/>
  <c r="Q37" i="13"/>
  <c r="L37" i="13"/>
  <c r="K37" i="13"/>
  <c r="O35" i="13"/>
  <c r="O34" i="13"/>
  <c r="O33" i="13"/>
  <c r="Q31" i="13"/>
  <c r="L31" i="13"/>
  <c r="K31" i="13"/>
  <c r="O29" i="13"/>
  <c r="O28" i="13"/>
  <c r="O27" i="13"/>
  <c r="O26" i="13"/>
  <c r="O25" i="13"/>
  <c r="O24" i="13"/>
  <c r="Q22" i="13"/>
  <c r="L22" i="13"/>
  <c r="K22" i="13"/>
  <c r="O20" i="13"/>
  <c r="O19" i="13"/>
  <c r="O18" i="13"/>
  <c r="Q93" i="13" l="1"/>
  <c r="B132" i="16"/>
  <c r="O37" i="13"/>
  <c r="O31" i="13"/>
  <c r="H126" i="13"/>
  <c r="AB125" i="13" s="1"/>
  <c r="K86" i="13" s="1"/>
  <c r="K87" i="13" s="1"/>
  <c r="O22" i="13"/>
  <c r="O44" i="13"/>
  <c r="Q46" i="13" l="1"/>
  <c r="Q52" i="13" l="1"/>
  <c r="Q98" i="13" s="1"/>
  <c r="Q100" i="13" s="1"/>
  <c r="B69" i="16"/>
  <c r="B21" i="8"/>
  <c r="B20" i="8" l="1"/>
  <c r="D11" i="8"/>
  <c r="B11" i="8"/>
  <c r="F9" i="8"/>
  <c r="B9" i="8"/>
  <c r="F8" i="8"/>
  <c r="B8" i="8"/>
  <c r="F7" i="8"/>
  <c r="D7" i="8"/>
  <c r="B7" i="8"/>
  <c r="H32" i="6"/>
  <c r="B2" i="16" l="1"/>
  <c r="J10" i="13"/>
  <c r="K11"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<sst xmlns="http://schemas.openxmlformats.org/spreadsheetml/2006/main" count="15985" uniqueCount="4893">
  <si>
    <t xml:space="preserve">Overview  </t>
  </si>
  <si>
    <t>Name of Primary Contact:</t>
  </si>
  <si>
    <t>Title:</t>
  </si>
  <si>
    <t>Phone:</t>
  </si>
  <si>
    <t>Email:</t>
  </si>
  <si>
    <t>Select One</t>
  </si>
  <si>
    <t>N/A</t>
  </si>
  <si>
    <t xml:space="preserve"> </t>
  </si>
  <si>
    <t>SUB-TOTAL</t>
  </si>
  <si>
    <t>Amount:</t>
  </si>
  <si>
    <t xml:space="preserve">  Description:</t>
  </si>
  <si>
    <t>Amount excluded from indirect cost:</t>
  </si>
  <si>
    <t>Amount of contract:</t>
  </si>
  <si>
    <t xml:space="preserve">List Items costing $5,000+ per unit and having a useful life of more than 1 year.  </t>
  </si>
  <si>
    <t xml:space="preserve">    List Items costing $5,000+ per unit and having a useful life of more than 1 year.  </t>
  </si>
  <si>
    <t>Equipment:  (from Line 11, above)</t>
  </si>
  <si>
    <r>
      <rPr>
        <sz val="11"/>
        <color theme="1"/>
        <rFont val="Arial"/>
        <family val="2"/>
      </rPr>
      <t xml:space="preserve"> </t>
    </r>
    <r>
      <rPr>
        <b/>
        <sz val="11"/>
        <color theme="1"/>
        <rFont val="Arial"/>
        <family val="2"/>
      </rPr>
      <t xml:space="preserve"> Equipment:  (from Line 11, above)
</t>
    </r>
    <r>
      <rPr>
        <sz val="11"/>
        <color theme="1"/>
        <rFont val="Calibri"/>
        <family val="2"/>
        <scheme val="minor"/>
      </rPr>
      <t xml:space="preserve">
</t>
    </r>
  </si>
  <si>
    <r>
      <t>Contracts exceeding $25,000</t>
    </r>
    <r>
      <rPr>
        <sz val="11"/>
        <rFont val="Arial"/>
        <family val="2"/>
      </rPr>
      <t xml:space="preserve"> (include in budget categories above in addition to listing individually here)</t>
    </r>
  </si>
  <si>
    <t>Indirect Costs:  Major contracts and equipment</t>
  </si>
  <si>
    <t xml:space="preserve">                                    DISCREPANCY:  Difference between allocation and budgeted total, if any</t>
  </si>
  <si>
    <t xml:space="preserve">         TOTAL FUNDS REQUESTED </t>
  </si>
  <si>
    <t>Amount</t>
  </si>
  <si>
    <t>Budget Detail</t>
  </si>
  <si>
    <t>Select from Drop Down List</t>
  </si>
  <si>
    <t xml:space="preserve">   maximum allowed</t>
  </si>
  <si>
    <t xml:space="preserve"> (a x b)</t>
  </si>
  <si>
    <t>(b) eligible allocation less indirect</t>
  </si>
  <si>
    <t>(a) rate (%)</t>
  </si>
  <si>
    <t>OTHER COSTS:</t>
  </si>
  <si>
    <t>TRAVEL:  (mileage, conference registration, courses, hotels, etc.)</t>
  </si>
  <si>
    <t>SUPPLIES AND MATERIALS:</t>
  </si>
  <si>
    <t>select</t>
  </si>
  <si>
    <t>Rate Type</t>
  </si>
  <si>
    <t>Rate</t>
  </si>
  <si>
    <t>CONTRACTUAL SERVICES:</t>
  </si>
  <si>
    <t>Federal Insurance Contributions Act (FICA)</t>
  </si>
  <si>
    <t>Other Retirement Systems</t>
  </si>
  <si>
    <t>Health Insurance</t>
  </si>
  <si>
    <t>5b  Other</t>
  </si>
  <si>
    <t xml:space="preserve">5a  MTRS (automatically calculated if MTRS box is checked above)  </t>
  </si>
  <si>
    <t>Brief Description</t>
  </si>
  <si>
    <t>FRINGE BENEFITS:</t>
  </si>
  <si>
    <t>MTRS</t>
  </si>
  <si>
    <t># of staff</t>
  </si>
  <si>
    <t>STIPENDS:</t>
  </si>
  <si>
    <t>Total FTE</t>
  </si>
  <si>
    <t>SUPPORT STAFF SALARIES:</t>
  </si>
  <si>
    <t>INSTRUCTIONAL/PROF STAFF:</t>
  </si>
  <si>
    <t>ADMINISTRATOR SALARIES:</t>
  </si>
  <si>
    <t>Comments</t>
  </si>
  <si>
    <t>Primary Function</t>
  </si>
  <si>
    <t>Line Item Category: Select an option from the drop down menu.</t>
  </si>
  <si>
    <t>Total of Assigned Funds</t>
  </si>
  <si>
    <t>* Authorized Signature</t>
  </si>
  <si>
    <t>Amount of 
Assigned Funds</t>
  </si>
  <si>
    <t>Name of Participating Agency</t>
  </si>
  <si>
    <t>Name of grant program/
Fund Code:</t>
  </si>
  <si>
    <t xml:space="preserve">Agency operating and administering the project:  </t>
  </si>
  <si>
    <t>STANDARD APPLICATION FOR PROGRAM GRANTS</t>
  </si>
  <si>
    <t>MASSACHUSETTS DEPARTMENT OF ELEMENTARY AND SECONDARY EDUCATION</t>
  </si>
  <si>
    <t>Schedule A is to be completed if the applicant agency operates and administers a grant project using funds from more than one grant recipient.  Lead district submits with EdGrants submission.</t>
  </si>
  <si>
    <r>
      <rPr>
        <b/>
        <sz val="14"/>
        <color theme="1"/>
        <rFont val="Calibri"/>
        <family val="2"/>
        <scheme val="minor"/>
      </rPr>
      <t>Instructions:</t>
    </r>
    <r>
      <rPr>
        <sz val="11"/>
        <color theme="1"/>
        <rFont val="Calibri"/>
        <family val="2"/>
        <scheme val="minor"/>
      </rPr>
      <t xml:space="preserve">
 </t>
    </r>
  </si>
  <si>
    <t>Budget Worksheet Dropdowns</t>
  </si>
  <si>
    <t>YesNo</t>
  </si>
  <si>
    <t>Private School Services Low Income Methods</t>
  </si>
  <si>
    <t>Private School DataList</t>
  </si>
  <si>
    <t>SW</t>
  </si>
  <si>
    <t>Yes</t>
  </si>
  <si>
    <t>TA</t>
  </si>
  <si>
    <t>March Eco Dis</t>
  </si>
  <si>
    <t>Eco Dis</t>
  </si>
  <si>
    <t>Attendance data (educators)</t>
  </si>
  <si>
    <t>per hour</t>
  </si>
  <si>
    <t>No</t>
  </si>
  <si>
    <t>NT</t>
  </si>
  <si>
    <t>March Eco Dis x 1.6</t>
  </si>
  <si>
    <t>Free and Reduced Price Lunch/Meals Status</t>
  </si>
  <si>
    <t>Attendance data (students)</t>
  </si>
  <si>
    <t>per day</t>
  </si>
  <si>
    <t>CL</t>
  </si>
  <si>
    <t xml:space="preserve">Other </t>
  </si>
  <si>
    <t>Other</t>
  </si>
  <si>
    <t>College application, enrollment, and  completion data</t>
  </si>
  <si>
    <t>flat</t>
  </si>
  <si>
    <t>YesNoNA</t>
  </si>
  <si>
    <t>Discipline data</t>
  </si>
  <si>
    <t>School-based assessments</t>
  </si>
  <si>
    <t>School-sponsored research</t>
  </si>
  <si>
    <t>Educator evaluation data</t>
  </si>
  <si>
    <t>Learning walks/teacher observations</t>
  </si>
  <si>
    <t>Peer-reviewed research</t>
  </si>
  <si>
    <t>Student report cards</t>
  </si>
  <si>
    <t>Surveys (student)</t>
  </si>
  <si>
    <t>Survey (educator)</t>
  </si>
  <si>
    <t>Surveys (other)</t>
  </si>
  <si>
    <t>Workforce outcomes data</t>
  </si>
  <si>
    <t>None</t>
  </si>
  <si>
    <t>Budget Categories</t>
  </si>
  <si>
    <t>Administrator Salaries</t>
  </si>
  <si>
    <t xml:space="preserve">Grant Program Manager/Coordinator </t>
  </si>
  <si>
    <t>InstructionalProf Staff Salaries</t>
  </si>
  <si>
    <t xml:space="preserve">Classroom Teachers  </t>
  </si>
  <si>
    <t xml:space="preserve">Instructional Coaches </t>
  </si>
  <si>
    <t xml:space="preserve">Certified Specialist Teachers (providing individualized instruction)  </t>
  </si>
  <si>
    <t xml:space="preserve">Instructional Coordinators and Team Leaders  </t>
  </si>
  <si>
    <t xml:space="preserve">Medical / Therapeutic Services </t>
  </si>
  <si>
    <t xml:space="preserve">Librarians and Media Center Directors </t>
  </si>
  <si>
    <t xml:space="preserve">Professional Development Directors/Coordinators  </t>
  </si>
  <si>
    <t xml:space="preserve">Guidance or School Adjustment Counselors, Social Workers  </t>
  </si>
  <si>
    <t xml:space="preserve">Psychological Service Providers </t>
  </si>
  <si>
    <t xml:space="preserve">School Physicians and School Nurses  </t>
  </si>
  <si>
    <t xml:space="preserve">Other  </t>
  </si>
  <si>
    <t>Support Staff Salaries</t>
  </si>
  <si>
    <t xml:space="preserve">Non-Clerical Paraprofessionals/Instructional Assistants </t>
  </si>
  <si>
    <t xml:space="preserve">Secretary/Bookkeeper/Clerical Support  </t>
  </si>
  <si>
    <t>Parent Liaisons</t>
  </si>
  <si>
    <t>Stipends</t>
  </si>
  <si>
    <t>Teacher/ Instructional Staff Professional Days</t>
  </si>
  <si>
    <t xml:space="preserve">Administrators </t>
  </si>
  <si>
    <t>Support Staff</t>
  </si>
  <si>
    <t>Travel</t>
  </si>
  <si>
    <t>Grant Program Manager/Coordinator (supervisory)</t>
  </si>
  <si>
    <t xml:space="preserve">Certified Classroom Teachers (providing group instruction) </t>
  </si>
  <si>
    <t>Certified Specialist Teachers (providing individualized instruction)</t>
  </si>
  <si>
    <t>Non-Clerical Paraprofessionals/Instructional Assistants</t>
  </si>
  <si>
    <t>Contractual Services</t>
  </si>
  <si>
    <t xml:space="preserve">Instructional Services </t>
  </si>
  <si>
    <t xml:space="preserve">Consultants/Professional  Development for Teachers &amp; Support Staff </t>
  </si>
  <si>
    <t>Substitutes (long and/or short term)</t>
  </si>
  <si>
    <t xml:space="preserve">Secretary/Bookkeeper/Clerical Support </t>
  </si>
  <si>
    <t xml:space="preserve">Contracted Service Providers -- Private School Services </t>
  </si>
  <si>
    <t xml:space="preserve">Contracted Services Providers -- Other Student Services </t>
  </si>
  <si>
    <t>Supplies and Materials</t>
  </si>
  <si>
    <t xml:space="preserve">Textbooks and Related Software/Media/Materials </t>
  </si>
  <si>
    <t>Instructional Technology</t>
  </si>
  <si>
    <t>Other Instructional Materials (non-testing/assessment)</t>
  </si>
  <si>
    <t>Testing and Assessment Materials</t>
  </si>
  <si>
    <t xml:space="preserve">General Classroom Supplies </t>
  </si>
  <si>
    <t xml:space="preserve">Office Supplies  </t>
  </si>
  <si>
    <t>Other costs</t>
  </si>
  <si>
    <t>Memberships/Subscriptions</t>
  </si>
  <si>
    <t xml:space="preserve">Advertising  </t>
  </si>
  <si>
    <t xml:space="preserve">Student Transportation Services </t>
  </si>
  <si>
    <t>Maintenance of Equipment</t>
  </si>
  <si>
    <t xml:space="preserve">Maintenance of Technology </t>
  </si>
  <si>
    <t xml:space="preserve">Tuition to Non-Public Schools </t>
  </si>
  <si>
    <t xml:space="preserve">Tuition to Out-of-State Schools </t>
  </si>
  <si>
    <t>Tuition to Collaboratives</t>
  </si>
  <si>
    <t xml:space="preserve">Rental Lease of Buildings  </t>
  </si>
  <si>
    <t xml:space="preserve">Utility Services/ Telephone </t>
  </si>
  <si>
    <t>Workbook Information</t>
  </si>
  <si>
    <t>District Information</t>
  </si>
  <si>
    <t>District value</t>
  </si>
  <si>
    <t>Liasons</t>
  </si>
  <si>
    <t>District Name:</t>
  </si>
  <si>
    <t>district code</t>
  </si>
  <si>
    <t>Name</t>
  </si>
  <si>
    <t>Address1</t>
  </si>
  <si>
    <t>Phone</t>
  </si>
  <si>
    <t>Address2</t>
  </si>
  <si>
    <t>Email</t>
  </si>
  <si>
    <t>City, State, ZIP</t>
  </si>
  <si>
    <t>District Enrollment</t>
  </si>
  <si>
    <t>EL Enrollment</t>
  </si>
  <si>
    <t>Low Inc Methods TI</t>
  </si>
  <si>
    <t>SELECT ONE</t>
  </si>
  <si>
    <t>TitleI Status</t>
  </si>
  <si>
    <t>Oct Eco Dis</t>
  </si>
  <si>
    <t>Oct Eco Dis x 1.6</t>
  </si>
  <si>
    <t>Homeless Enrollment</t>
  </si>
  <si>
    <t>SLE Gaps</t>
  </si>
  <si>
    <t>Alex Lilley</t>
  </si>
  <si>
    <t>781-338-6212</t>
  </si>
  <si>
    <t>Beth O'Connell</t>
  </si>
  <si>
    <t>781-338-3132</t>
  </si>
  <si>
    <t>Ellie Rounds-Bloom</t>
  </si>
  <si>
    <t>781-338-3128</t>
  </si>
  <si>
    <t>Julia Foodman</t>
  </si>
  <si>
    <t>781-338-3577</t>
  </si>
  <si>
    <t>Russ Fleming</t>
  </si>
  <si>
    <t>Sue Mazzarella</t>
  </si>
  <si>
    <t>781-338-3587</t>
  </si>
  <si>
    <t>DISTRICT</t>
  </si>
  <si>
    <t>OrgName</t>
  </si>
  <si>
    <t>Org Type</t>
  </si>
  <si>
    <t>Function</t>
  </si>
  <si>
    <t>Contact Name</t>
  </si>
  <si>
    <t>ADDR 1</t>
  </si>
  <si>
    <t>ADDR 2</t>
  </si>
  <si>
    <t>City</t>
  </si>
  <si>
    <t>State</t>
  </si>
  <si>
    <t>Zip</t>
  </si>
  <si>
    <t>Liaison's Name</t>
  </si>
  <si>
    <t>Liaison's Number</t>
  </si>
  <si>
    <t>Liaison's Email</t>
  </si>
  <si>
    <t>March 2019 nElCOUNT_sum</t>
  </si>
  <si>
    <t>HOMELESS, K-12</t>
  </si>
  <si>
    <t>SLE Gaps?</t>
  </si>
  <si>
    <t>04450000</t>
  </si>
  <si>
    <t>Abby Kelley Foster Charter Public (District)</t>
  </si>
  <si>
    <t>Charter District</t>
  </si>
  <si>
    <t>Charter School Leader</t>
  </si>
  <si>
    <t>Brian Haas</t>
  </si>
  <si>
    <t>10 New Bond Street</t>
  </si>
  <si>
    <t/>
  </si>
  <si>
    <t>Worcester</t>
  </si>
  <si>
    <t>MA</t>
  </si>
  <si>
    <t>01606</t>
  </si>
  <si>
    <t>Public School District</t>
  </si>
  <si>
    <t>Superintendent</t>
  </si>
  <si>
    <t>04120000</t>
  </si>
  <si>
    <t>Academy Of the Pacific Rim Charter Public (District)</t>
  </si>
  <si>
    <t>Spencer Blasdale</t>
  </si>
  <si>
    <t>1 Westinghouse Plaza Bldg B</t>
  </si>
  <si>
    <t>Hyde Park</t>
  </si>
  <si>
    <t>02136</t>
  </si>
  <si>
    <t>06000000</t>
  </si>
  <si>
    <t>Acton-Boxborough</t>
  </si>
  <si>
    <t>Peter Light</t>
  </si>
  <si>
    <t>15 Charter Rd</t>
  </si>
  <si>
    <t>Acton</t>
  </si>
  <si>
    <t>01720</t>
  </si>
  <si>
    <t>00030000</t>
  </si>
  <si>
    <t>Acushnet</t>
  </si>
  <si>
    <t>Paula Bailey</t>
  </si>
  <si>
    <t>708 Middle Road</t>
  </si>
  <si>
    <t>Suite 1</t>
  </si>
  <si>
    <t>02743</t>
  </si>
  <si>
    <t>06030000</t>
  </si>
  <si>
    <t>Adams-Cheshire</t>
  </si>
  <si>
    <t>191 Church St</t>
  </si>
  <si>
    <t>Cheshire</t>
  </si>
  <si>
    <t>01225</t>
  </si>
  <si>
    <t>04300000</t>
  </si>
  <si>
    <t>Advanced Math and Science Academy Charter (District)</t>
  </si>
  <si>
    <t>201 Forest Street</t>
  </si>
  <si>
    <t>Marlborough</t>
  </si>
  <si>
    <t>01752</t>
  </si>
  <si>
    <t>00050000</t>
  </si>
  <si>
    <t>Agawam</t>
  </si>
  <si>
    <t>Steven Lemanski</t>
  </si>
  <si>
    <t>1305 Springfield St</t>
  </si>
  <si>
    <t>Feeding Hills</t>
  </si>
  <si>
    <t>01030</t>
  </si>
  <si>
    <t>Nancy Labrie</t>
  </si>
  <si>
    <t>781-338-3536</t>
  </si>
  <si>
    <t>04090000</t>
  </si>
  <si>
    <t>Alma del Mar Charter School (District)</t>
  </si>
  <si>
    <t>New Bedford</t>
  </si>
  <si>
    <t>02746</t>
  </si>
  <si>
    <t>00070000</t>
  </si>
  <si>
    <t>Amesbury</t>
  </si>
  <si>
    <t>Jared Fulgoni</t>
  </si>
  <si>
    <t>5 Highland Street</t>
  </si>
  <si>
    <t>01913</t>
  </si>
  <si>
    <t>00080000</t>
  </si>
  <si>
    <t>Amherst</t>
  </si>
  <si>
    <t>Michael Morris</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</si>
  <si>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</si>
  <si>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</si>
  <si>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</si>
  <si>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</si>
  <si>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</si>
  <si>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</si>
  <si>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</si>
  <si>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</si>
  <si>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</si>
  <si>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</si>
  <si>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</si>
  <si>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</si>
  <si>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</si>
  <si>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</si>
  <si>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</si>
  <si>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</si>
  <si>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</si>
  <si>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</si>
  <si>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</si>
  <si>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</si>
  <si>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</si>
  <si>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</si>
  <si>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</si>
  <si>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</si>
  <si>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</si>
  <si>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</si>
  <si>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</si>
  <si>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</si>
  <si>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</si>
  <si>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</si>
  <si>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</si>
  <si>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</si>
  <si>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</si>
  <si>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</si>
  <si>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</si>
  <si>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</si>
  <si>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Darcy Fernandes</t>
  </si>
  <si>
    <t>1062 Pleasant Street</t>
  </si>
  <si>
    <t>Athol</t>
  </si>
  <si>
    <t>01331</t>
  </si>
  <si>
    <t>04910000</t>
  </si>
  <si>
    <t>Atlantis Charter (District)</t>
  </si>
  <si>
    <t>Robert Beatty</t>
  </si>
  <si>
    <t>991 Jefferson St</t>
  </si>
  <si>
    <t>02721</t>
  </si>
  <si>
    <t>00160000</t>
  </si>
  <si>
    <t>Attleboro</t>
  </si>
  <si>
    <t>David Sawyer</t>
  </si>
  <si>
    <t>100 Rathbun Willard Drive</t>
  </si>
  <si>
    <t>02703</t>
  </si>
  <si>
    <t>00170000</t>
  </si>
  <si>
    <t>Auburn</t>
  </si>
  <si>
    <t>Maryellen Brunelle</t>
  </si>
  <si>
    <t>5 West Street</t>
  </si>
  <si>
    <t>01501</t>
  </si>
  <si>
    <t>00180000</t>
  </si>
  <si>
    <t>Avon</t>
  </si>
  <si>
    <t>Christine Godino</t>
  </si>
  <si>
    <t>1 Patrick Clark Drive</t>
  </si>
  <si>
    <t>02322</t>
  </si>
  <si>
    <t>06160000</t>
  </si>
  <si>
    <t>Ayer Shirley School District</t>
  </si>
  <si>
    <t>Mary Malone</t>
  </si>
  <si>
    <t>115 Washington Street</t>
  </si>
  <si>
    <t>Ayer</t>
  </si>
  <si>
    <t>01432</t>
  </si>
  <si>
    <t>00200000</t>
  </si>
  <si>
    <t>Barnstable</t>
  </si>
  <si>
    <t>Meg Mayo-Brown</t>
  </si>
  <si>
    <t>P O Box 955</t>
  </si>
  <si>
    <t>Hyannis</t>
  </si>
  <si>
    <t>02601</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</si>
  <si>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</si>
  <si>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</si>
  <si>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</si>
  <si>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</si>
  <si>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</si>
  <si>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</si>
  <si>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</si>
  <si>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</si>
  <si>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</si>
  <si>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</si>
  <si>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</si>
  <si>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</si>
  <si>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</si>
  <si>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</si>
  <si>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</si>
  <si>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</si>
  <si>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</si>
  <si>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</si>
  <si>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</si>
  <si>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</si>
  <si>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</si>
  <si>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</si>
  <si>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</si>
  <si>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</si>
  <si>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</si>
  <si>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</si>
  <si>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</si>
  <si>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</si>
  <si>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</si>
  <si>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</si>
  <si>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</si>
  <si>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</si>
  <si>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 (District)</t>
  </si>
  <si>
    <t>Heather Zolnowski</t>
  </si>
  <si>
    <t>Franklin</t>
  </si>
  <si>
    <t>02038</t>
  </si>
  <si>
    <t>Salem</t>
  </si>
  <si>
    <t>01970</t>
  </si>
  <si>
    <t>00270000</t>
  </si>
  <si>
    <t>Berkley</t>
  </si>
  <si>
    <t>Thomas Lynch</t>
  </si>
  <si>
    <t>21 North Main Street</t>
  </si>
  <si>
    <t>02779</t>
  </si>
  <si>
    <t>04140000</t>
  </si>
  <si>
    <t>Berkshire Arts and Technology Charter Public (District)</t>
  </si>
  <si>
    <t>James White</t>
  </si>
  <si>
    <t>1 Commercial Pl</t>
  </si>
  <si>
    <t>PO Box 267</t>
  </si>
  <si>
    <t>Adams</t>
  </si>
  <si>
    <t>01220</t>
  </si>
  <si>
    <t>06180000</t>
  </si>
  <si>
    <t>Berkshire Hills</t>
  </si>
  <si>
    <t>Peter Dillon</t>
  </si>
  <si>
    <t>50 Main Street</t>
  </si>
  <si>
    <t>PO Box 617</t>
  </si>
  <si>
    <t>Stockbridge</t>
  </si>
  <si>
    <t>01262</t>
  </si>
  <si>
    <t>06200000</t>
  </si>
  <si>
    <t>Berlin-Boylston</t>
  </si>
  <si>
    <t>Jeffrey Zanghi</t>
  </si>
  <si>
    <t>215 Main Street</t>
  </si>
  <si>
    <t>Boylston</t>
  </si>
  <si>
    <t>01505</t>
  </si>
  <si>
    <t>00300000</t>
  </si>
  <si>
    <t>Beverly</t>
  </si>
  <si>
    <t>70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</si>
  <si>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</si>
  <si>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</si>
  <si>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</si>
  <si>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</si>
  <si>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</si>
  <si>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</si>
  <si>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</si>
  <si>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</si>
  <si>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</si>
  <si>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</si>
  <si>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</si>
  <si>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</si>
  <si>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</si>
  <si>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</si>
  <si>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Jason Defalco</t>
  </si>
  <si>
    <t>175 Lincoln Street</t>
  </si>
  <si>
    <t>Blackstone</t>
  </si>
  <si>
    <t>01504</t>
  </si>
  <si>
    <t>08060000</t>
  </si>
  <si>
    <t>Blue Hills Regional Vocational Technical</t>
  </si>
  <si>
    <t>800 Randolph Street</t>
  </si>
  <si>
    <t>Canton</t>
  </si>
  <si>
    <t>02021</t>
  </si>
  <si>
    <t>Boston</t>
  </si>
  <si>
    <t>Roxbury</t>
  </si>
  <si>
    <t>02119</t>
  </si>
  <si>
    <t>04490000</t>
  </si>
  <si>
    <t>Boston Collegiate Charter (District)</t>
  </si>
  <si>
    <t>Shannah Varon</t>
  </si>
  <si>
    <t>11 Mayhew Street</t>
  </si>
  <si>
    <t>Dorchester</t>
  </si>
  <si>
    <t>02125</t>
  </si>
  <si>
    <t>04240000</t>
  </si>
  <si>
    <t>Boston Day and Evening Academy Charter (District)</t>
  </si>
  <si>
    <t>Alison Hramiec</t>
  </si>
  <si>
    <t>20 Kearsarge Ave</t>
  </si>
  <si>
    <t>04110000</t>
  </si>
  <si>
    <t>Boston Green Academy Horace Mann Charter School (District)</t>
  </si>
  <si>
    <t>Matthew Holzer</t>
  </si>
  <si>
    <t>20 Warren St.</t>
  </si>
  <si>
    <t>Brighton</t>
  </si>
  <si>
    <t>02135</t>
  </si>
  <si>
    <t>04160000</t>
  </si>
  <si>
    <t>Boston Preparatory Charter Public (District)</t>
  </si>
  <si>
    <t>Sharon Liszanckie</t>
  </si>
  <si>
    <t>885 River Street</t>
  </si>
  <si>
    <t>04810000</t>
  </si>
  <si>
    <t>Boston Renaissance Charter Public (District)</t>
  </si>
  <si>
    <t>Alexandra Banhares-Buckmire</t>
  </si>
  <si>
    <t>1415 Hyde Park Ave</t>
  </si>
  <si>
    <t>00360000</t>
  </si>
  <si>
    <t>Bourne</t>
  </si>
  <si>
    <t>Steven Lamarche</t>
  </si>
  <si>
    <t>36 Sandwich Rd</t>
  </si>
  <si>
    <t>02532</t>
  </si>
  <si>
    <t>00380000</t>
  </si>
  <si>
    <t>Boxford</t>
  </si>
  <si>
    <t>Scott Morrison</t>
  </si>
  <si>
    <t>28 Middleton Road</t>
  </si>
  <si>
    <t>01921</t>
  </si>
  <si>
    <t>00400000</t>
  </si>
  <si>
    <t>Braintree</t>
  </si>
  <si>
    <t>Frank Hackett</t>
  </si>
  <si>
    <t>348 Pond Street</t>
  </si>
  <si>
    <t>02184</t>
  </si>
  <si>
    <t>00410000</t>
  </si>
  <si>
    <t>Brewster</t>
  </si>
  <si>
    <t>Thomas Conrad</t>
  </si>
  <si>
    <t>78 Eldredge Pkwy</t>
  </si>
  <si>
    <t>Orleans</t>
  </si>
  <si>
    <t>02653</t>
  </si>
  <si>
    <t>04170000</t>
  </si>
  <si>
    <t>Bridge Boston Charter School (District)</t>
  </si>
  <si>
    <t>Craig Martin</t>
  </si>
  <si>
    <t>435 Warren St.</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</si>
  <si>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</si>
  <si>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</si>
  <si>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</si>
  <si>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</si>
  <si>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</si>
  <si>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</si>
  <si>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</si>
  <si>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</si>
  <si>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</si>
  <si>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</si>
  <si>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</si>
  <si>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</si>
  <si>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</si>
  <si>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</si>
  <si>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Adele Sands</t>
  </si>
  <si>
    <t>135 Center Street</t>
  </si>
  <si>
    <t>Dighton</t>
  </si>
  <si>
    <t>02715</t>
  </si>
  <si>
    <t>08100000</t>
  </si>
  <si>
    <t>Bristol-Plymouth Regional Vocational Technical</t>
  </si>
  <si>
    <t>Alexandre Magalhaes</t>
  </si>
  <si>
    <t>207 Hart Street</t>
  </si>
  <si>
    <t>Taunton</t>
  </si>
  <si>
    <t>02780</t>
  </si>
  <si>
    <t>Brockton</t>
  </si>
  <si>
    <t>Kathleen Smith</t>
  </si>
  <si>
    <t>02301</t>
  </si>
  <si>
    <t>04280000</t>
  </si>
  <si>
    <t>Brooke Charter School (District)</t>
  </si>
  <si>
    <t>Kimberly Steadman</t>
  </si>
  <si>
    <t>190 Cummins Highway</t>
  </si>
  <si>
    <t>Roslindale</t>
  </si>
  <si>
    <t>02131</t>
  </si>
  <si>
    <t>00450000</t>
  </si>
  <si>
    <t>Brookfield</t>
  </si>
  <si>
    <t>320 Brookfield Rd</t>
  </si>
  <si>
    <t>00460000</t>
  </si>
  <si>
    <t>Brookline</t>
  </si>
  <si>
    <t>333 Washington Street</t>
  </si>
  <si>
    <t>02445</t>
  </si>
  <si>
    <t>00480000</t>
  </si>
  <si>
    <t>Burlington</t>
  </si>
  <si>
    <t>Eric Conti</t>
  </si>
  <si>
    <t>123 Cambridge Street</t>
  </si>
  <si>
    <t>01803</t>
  </si>
  <si>
    <t>00490000</t>
  </si>
  <si>
    <t>Kenneth Salim</t>
  </si>
  <si>
    <t>02141</t>
  </si>
  <si>
    <t>00500000</t>
  </si>
  <si>
    <t>Jennifer Fischer-Mueller</t>
  </si>
  <si>
    <t>960 Washington Street</t>
  </si>
  <si>
    <t>04320000</t>
  </si>
  <si>
    <t>Cape Cod Lighthouse Charter (District)</t>
  </si>
  <si>
    <t>Paul Niles</t>
  </si>
  <si>
    <t>195 Route 137</t>
  </si>
  <si>
    <t>East Harwich</t>
  </si>
  <si>
    <t>02645</t>
  </si>
  <si>
    <t>08150000</t>
  </si>
  <si>
    <t>Cape Cod Regional Vocational Technical</t>
  </si>
  <si>
    <t>Robert Sanborn</t>
  </si>
  <si>
    <t>351 Pleasant Lake Avenue</t>
  </si>
  <si>
    <t>Harwich</t>
  </si>
  <si>
    <t>00510000</t>
  </si>
  <si>
    <t>Carlisle</t>
  </si>
  <si>
    <t>James O'Shea</t>
  </si>
  <si>
    <t>83 School Street</t>
  </si>
  <si>
    <t>01741</t>
  </si>
  <si>
    <t>06350000</t>
  </si>
  <si>
    <t>Central Berkshire</t>
  </si>
  <si>
    <t>Laurie Casna</t>
  </si>
  <si>
    <t>PO Box 299</t>
  </si>
  <si>
    <t>Rt 8</t>
  </si>
  <si>
    <t>Dalton</t>
  </si>
  <si>
    <t>01227</t>
  </si>
  <si>
    <t>00560000</t>
  </si>
  <si>
    <t>Chelmsford</t>
  </si>
  <si>
    <t>Roger Lang</t>
  </si>
  <si>
    <t>230 North Road</t>
  </si>
  <si>
    <t>01824</t>
  </si>
  <si>
    <t>00570000</t>
  </si>
  <si>
    <t>Chelsea</t>
  </si>
  <si>
    <t>02150</t>
  </si>
  <si>
    <t>Aaron Osborne</t>
  </si>
  <si>
    <t>00610000</t>
  </si>
  <si>
    <t>Chicopee</t>
  </si>
  <si>
    <t>180 Broadway Street</t>
  </si>
  <si>
    <t>01020</t>
  </si>
  <si>
    <t>04180000</t>
  </si>
  <si>
    <t>Christa McAuliffe Charter Public (District)</t>
  </si>
  <si>
    <t>139 Newbury St</t>
  </si>
  <si>
    <t>Framingham</t>
  </si>
  <si>
    <t>01701</t>
  </si>
  <si>
    <t>04370000</t>
  </si>
  <si>
    <t>City on a Hill Charter Public School Circuit Street (District)</t>
  </si>
  <si>
    <t>Kevin Taylor</t>
  </si>
  <si>
    <t>15 Allerton Street</t>
  </si>
  <si>
    <t>35040000</t>
  </si>
  <si>
    <t>City on a Hill Charter Public School Dudley Square (District)</t>
  </si>
  <si>
    <t>Suite</t>
  </si>
  <si>
    <t>00630000</t>
  </si>
  <si>
    <t>Clarksburg</t>
  </si>
  <si>
    <t>777 West Crossroad</t>
  </si>
  <si>
    <t>01247</t>
  </si>
  <si>
    <t>00640000</t>
  </si>
  <si>
    <t>Clinton</t>
  </si>
  <si>
    <t>Steven Meyer</t>
  </si>
  <si>
    <t>150 School Street</t>
  </si>
  <si>
    <t>01510</t>
  </si>
  <si>
    <t>04380000</t>
  </si>
  <si>
    <t>Codman Academy Charter Public (District)</t>
  </si>
  <si>
    <t>Thabiti Brown</t>
  </si>
  <si>
    <t>637 Washington Street</t>
  </si>
  <si>
    <t>02124</t>
  </si>
  <si>
    <t>00650000</t>
  </si>
  <si>
    <t>Cohasset</t>
  </si>
  <si>
    <t>143 Pond Street</t>
  </si>
  <si>
    <t>02025</t>
  </si>
  <si>
    <t>35030000</t>
  </si>
  <si>
    <t>Collegiate Charter School of Lowell (District)</t>
  </si>
  <si>
    <t>Laurie Hodgdon</t>
  </si>
  <si>
    <t>1857 Middlesex Street</t>
  </si>
  <si>
    <t>Lowell</t>
  </si>
  <si>
    <t>01851</t>
  </si>
  <si>
    <t>04360000</t>
  </si>
  <si>
    <t>Community Charter School of Cambridge (District)</t>
  </si>
  <si>
    <t>245 Bent Street</t>
  </si>
  <si>
    <t>04260000</t>
  </si>
  <si>
    <t>Community Day Charter Public School - Gateway (District)</t>
  </si>
  <si>
    <t>Mary Chance</t>
  </si>
  <si>
    <t>190 Hampshire Street</t>
  </si>
  <si>
    <t>Lawrence</t>
  </si>
  <si>
    <t>01840</t>
  </si>
  <si>
    <t>04400000</t>
  </si>
  <si>
    <t>Community Day Charter Public School - Prospect (District)</t>
  </si>
  <si>
    <t>04310000</t>
  </si>
  <si>
    <t>Community Day Charter Public School - R. Kingman Webster (District)</t>
  </si>
  <si>
    <t>00670000</t>
  </si>
  <si>
    <t>Concord</t>
  </si>
  <si>
    <t>Laurie Hunter</t>
  </si>
  <si>
    <t>120 Meriam Rd</t>
  </si>
  <si>
    <t>01742</t>
  </si>
  <si>
    <t>06400000</t>
  </si>
  <si>
    <t>Concord-Carlisle</t>
  </si>
  <si>
    <t>04390000</t>
  </si>
  <si>
    <t>Conservatory Lab Charter (District)</t>
  </si>
  <si>
    <t>John Chistolini</t>
  </si>
  <si>
    <t>2120 Dorchester Avenue</t>
  </si>
  <si>
    <t>Darius Modestow</t>
  </si>
  <si>
    <t>113 North Main Street, Office C101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</si>
  <si>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</si>
  <si>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</si>
  <si>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</si>
  <si>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</si>
  <si>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</si>
  <si>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</si>
  <si>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</si>
  <si>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</si>
  <si>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</si>
  <si>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</si>
  <si>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</si>
  <si>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</si>
  <si>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</si>
  <si>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</si>
  <si>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</si>
  <si>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</si>
  <si>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</si>
  <si>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</si>
  <si>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</si>
  <si>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</si>
  <si>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</si>
  <si>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</si>
  <si>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</si>
  <si>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</si>
  <si>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</si>
  <si>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</si>
  <si>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</si>
  <si>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</si>
  <si>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</si>
  <si>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</si>
  <si>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</si>
  <si>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00770000</t>
  </si>
  <si>
    <t>Douglas</t>
  </si>
  <si>
    <t>Kevin Maines</t>
  </si>
  <si>
    <t>21 Davis Street</t>
  </si>
  <si>
    <t>01516</t>
  </si>
  <si>
    <t>00780000</t>
  </si>
  <si>
    <t>Dover</t>
  </si>
  <si>
    <t>Andrew Keough</t>
  </si>
  <si>
    <t>157 Farm Street</t>
  </si>
  <si>
    <t>02030</t>
  </si>
  <si>
    <t>06550000</t>
  </si>
  <si>
    <t>Dover-Sherborn</t>
  </si>
  <si>
    <t>00790000</t>
  </si>
  <si>
    <t>Dracut</t>
  </si>
  <si>
    <t>Steven Stone</t>
  </si>
  <si>
    <t>2063 Lakeview Avenue</t>
  </si>
  <si>
    <t>01826</t>
  </si>
  <si>
    <t>04070000</t>
  </si>
  <si>
    <t>Dudley Street Neighborhood Charter School (District)</t>
  </si>
  <si>
    <t>Alexandra Soto</t>
  </si>
  <si>
    <t>6 Shirley Street</t>
  </si>
  <si>
    <t>06580000</t>
  </si>
  <si>
    <t>Dudley-Charlton Reg</t>
  </si>
  <si>
    <t>Kristine Nash</t>
  </si>
  <si>
    <t>68 Dudley Oxford Road</t>
  </si>
  <si>
    <t>Dudley</t>
  </si>
  <si>
    <t>01571</t>
  </si>
  <si>
    <t>00870000</t>
  </si>
  <si>
    <t>East Longmeadow</t>
  </si>
  <si>
    <t>Gordon Smith</t>
  </si>
  <si>
    <t>180 Maple Street</t>
  </si>
  <si>
    <t>01028</t>
  </si>
  <si>
    <t>00850000</t>
  </si>
  <si>
    <t>Eastham</t>
  </si>
  <si>
    <t>00860000</t>
  </si>
  <si>
    <t>Easthampton</t>
  </si>
  <si>
    <t>Allison Leclair</t>
  </si>
  <si>
    <t>50 Payson Avenue</t>
  </si>
  <si>
    <t>Second Floor</t>
  </si>
  <si>
    <t>01027</t>
  </si>
  <si>
    <t>00880000</t>
  </si>
  <si>
    <t>Easton</t>
  </si>
  <si>
    <t>Lisha Cabral</t>
  </si>
  <si>
    <t>North Easton</t>
  </si>
  <si>
    <t>02356</t>
  </si>
  <si>
    <t>00890000</t>
  </si>
  <si>
    <t>Edgartown</t>
  </si>
  <si>
    <t>Matthew D'Andrea</t>
  </si>
  <si>
    <t>4 Pine Street</t>
  </si>
  <si>
    <t>Vineyard Haven</t>
  </si>
  <si>
    <t>02568</t>
  </si>
  <si>
    <t>04520000</t>
  </si>
  <si>
    <t>Edward M. Kennedy Academy for Health Careers (Horace Mann Charter) (District)</t>
  </si>
  <si>
    <t>Caren Walker Gregory</t>
  </si>
  <si>
    <t>360 Huntington Avenue</t>
  </si>
  <si>
    <t>c/o 102 Cahners Hall</t>
  </si>
  <si>
    <t>02115</t>
  </si>
  <si>
    <t>00910000</t>
  </si>
  <si>
    <t>Erving</t>
  </si>
  <si>
    <t>18 Pleasant Street</t>
  </si>
  <si>
    <t>01344</t>
  </si>
  <si>
    <t>08170000</t>
  </si>
  <si>
    <t>Essex North Shore Agricultural and Technical School District</t>
  </si>
  <si>
    <t>Heidi Riccio</t>
  </si>
  <si>
    <t>565 Maple Street</t>
  </si>
  <si>
    <t>P.O. Box 346</t>
  </si>
  <si>
    <t>Hathorne</t>
  </si>
  <si>
    <t>01937</t>
  </si>
  <si>
    <t>00930000</t>
  </si>
  <si>
    <t>Everett</t>
  </si>
  <si>
    <t>121 Vine Street</t>
  </si>
  <si>
    <t>02149</t>
  </si>
  <si>
    <t>04100000</t>
  </si>
  <si>
    <t>Excel Academy Charter (District)</t>
  </si>
  <si>
    <t>Owen Stearns</t>
  </si>
  <si>
    <t>58 Moore Street</t>
  </si>
  <si>
    <t>East Boston</t>
  </si>
  <si>
    <t>02128</t>
  </si>
  <si>
    <t>00940000</t>
  </si>
  <si>
    <t>Fairhaven</t>
  </si>
  <si>
    <t>Robert Baldwin</t>
  </si>
  <si>
    <t>128 Washington Street</t>
  </si>
  <si>
    <t>02719</t>
  </si>
  <si>
    <t>00950000</t>
  </si>
  <si>
    <t>Matthew Malone</t>
  </si>
  <si>
    <t>417 Rock Street</t>
  </si>
  <si>
    <t>02720</t>
  </si>
  <si>
    <t>00960000</t>
  </si>
  <si>
    <t>Falmouth</t>
  </si>
  <si>
    <t>Lori Duerr</t>
  </si>
  <si>
    <t>340 Teaticket Hwy</t>
  </si>
  <si>
    <t>East Falmouth</t>
  </si>
  <si>
    <t>02536</t>
  </si>
  <si>
    <t>06620000</t>
  </si>
  <si>
    <t>Farmington River Reg</t>
  </si>
  <si>
    <t>Thomas Nadolny</t>
  </si>
  <si>
    <t>555 N Main Street</t>
  </si>
  <si>
    <t>PO Box 679</t>
  </si>
  <si>
    <t>Otis</t>
  </si>
  <si>
    <t>01253</t>
  </si>
  <si>
    <t>00970000</t>
  </si>
  <si>
    <t>Fitchburg</t>
  </si>
  <si>
    <t>Robert Jokela</t>
  </si>
  <si>
    <t>376 South Street</t>
  </si>
  <si>
    <t>01420</t>
  </si>
  <si>
    <t>00980000</t>
  </si>
  <si>
    <t>Florida</t>
  </si>
  <si>
    <t>56 North County Rd</t>
  </si>
  <si>
    <t>04130000</t>
  </si>
  <si>
    <t>Four Rivers Charter Public (District)</t>
  </si>
  <si>
    <t>Peter Garbus</t>
  </si>
  <si>
    <t>248 Colrain Road</t>
  </si>
  <si>
    <t>Greenfield</t>
  </si>
  <si>
    <t>01301</t>
  </si>
  <si>
    <t>00990000</t>
  </si>
  <si>
    <t>Foxborough</t>
  </si>
  <si>
    <t>Amy Berdos</t>
  </si>
  <si>
    <t>60 South Street</t>
  </si>
  <si>
    <t>C/O Igo Administration Building</t>
  </si>
  <si>
    <t>02035</t>
  </si>
  <si>
    <t>04460000</t>
  </si>
  <si>
    <t>Foxborough Regional Charter (District)</t>
  </si>
  <si>
    <t>Mark Logan</t>
  </si>
  <si>
    <t>131 Central Street</t>
  </si>
  <si>
    <t>35 Commercial Street</t>
  </si>
  <si>
    <t>01000000</t>
  </si>
  <si>
    <t>Robert Tremblay</t>
  </si>
  <si>
    <t>73 Mt. Wayte Avenue</t>
  </si>
  <si>
    <t>Suite 5</t>
  </si>
  <si>
    <t>01702</t>
  </si>
  <si>
    <t>01010000</t>
  </si>
  <si>
    <t>Sara Ahern</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</si>
  <si>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</si>
  <si>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</si>
  <si>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</si>
  <si>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</si>
  <si>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</si>
  <si>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</si>
  <si>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</si>
  <si>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</si>
  <si>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</si>
  <si>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</si>
  <si>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</si>
  <si>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</si>
  <si>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</si>
  <si>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</si>
  <si>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</si>
  <si>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</si>
  <si>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</si>
  <si>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Mark Pellegrino</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</si>
  <si>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</si>
  <si>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</si>
  <si>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</si>
  <si>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</si>
  <si>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</si>
  <si>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</si>
  <si>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</si>
  <si>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</si>
  <si>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</si>
  <si>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</si>
  <si>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</si>
  <si>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</si>
  <si>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</si>
  <si>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</si>
  <si>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</si>
  <si>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</si>
  <si>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</si>
  <si>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</si>
  <si>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 (District)</t>
  </si>
  <si>
    <t>Stephen Furtado</t>
  </si>
  <si>
    <t>190 Ashley Boulevard</t>
  </si>
  <si>
    <t>01070000</t>
  </si>
  <si>
    <t>Gloucester</t>
  </si>
  <si>
    <t>Richard Safier</t>
  </si>
  <si>
    <t>2 Blackburn Drive</t>
  </si>
  <si>
    <t>01930</t>
  </si>
  <si>
    <t>01100000</t>
  </si>
  <si>
    <t>Grafton</t>
  </si>
  <si>
    <t>James Cummings</t>
  </si>
  <si>
    <t>30 Providence Rd</t>
  </si>
  <si>
    <t>01519</t>
  </si>
  <si>
    <t>01110000</t>
  </si>
  <si>
    <t>Granby</t>
  </si>
  <si>
    <t>Sheryl Stanton</t>
  </si>
  <si>
    <t>387 East State Street</t>
  </si>
  <si>
    <t>01033</t>
  </si>
  <si>
    <t>08210000</t>
  </si>
  <si>
    <t>Greater Fall River Regional Vocational Technical</t>
  </si>
  <si>
    <t>Elvio Ferreira</t>
  </si>
  <si>
    <t>251 Stonehaven Rd</t>
  </si>
  <si>
    <t>02723</t>
  </si>
  <si>
    <t>08230000</t>
  </si>
  <si>
    <t>Greater Lawrence Regional Vocational Technical</t>
  </si>
  <si>
    <t>John Lavoie</t>
  </si>
  <si>
    <t>57 River Rd</t>
  </si>
  <si>
    <t>08280000</t>
  </si>
  <si>
    <t>Greater Lowell Regional Vocational Technical</t>
  </si>
  <si>
    <t>250 Pawtucket Blvd</t>
  </si>
  <si>
    <t>Tyngsborough</t>
  </si>
  <si>
    <t>01879</t>
  </si>
  <si>
    <t>08250000</t>
  </si>
  <si>
    <t>Greater New Bedford Regional Vocational Technical</t>
  </si>
  <si>
    <t>James O'Brien</t>
  </si>
  <si>
    <t>1121 Ashley Blvd</t>
  </si>
  <si>
    <t>02745</t>
  </si>
  <si>
    <t>01140000</t>
  </si>
  <si>
    <t>Jordana Harper</t>
  </si>
  <si>
    <t>195 Federal Street, Suite 100</t>
  </si>
  <si>
    <t>39010000</t>
  </si>
  <si>
    <t>Greenfield Commonwealth Virtual District</t>
  </si>
  <si>
    <t>Salah Khelfaoui</t>
  </si>
  <si>
    <t>238 Main St.</t>
  </si>
  <si>
    <t>3rd Floor</t>
  </si>
  <si>
    <t>06730000</t>
  </si>
  <si>
    <t>Groton-Dunstable</t>
  </si>
  <si>
    <t>Laura Chesson</t>
  </si>
  <si>
    <t>Groton</t>
  </si>
  <si>
    <t>01450</t>
  </si>
  <si>
    <t>01170000</t>
  </si>
  <si>
    <t>Hadley</t>
  </si>
  <si>
    <t>Anne McKenzie</t>
  </si>
  <si>
    <t>125 Russell Street</t>
  </si>
  <si>
    <t>01035</t>
  </si>
  <si>
    <t>06750000</t>
  </si>
  <si>
    <t>Hamilton-Wenham</t>
  </si>
  <si>
    <t>Michael Harvey</t>
  </si>
  <si>
    <t>5 School Street</t>
  </si>
  <si>
    <t>Wenham</t>
  </si>
  <si>
    <t>01984</t>
  </si>
  <si>
    <t>04990000</t>
  </si>
  <si>
    <t>Hampden Charter School of Science East (District)</t>
  </si>
  <si>
    <t>Tarkan Topcuoglu</t>
  </si>
  <si>
    <t>20 Johnson Road</t>
  </si>
  <si>
    <t>01022</t>
  </si>
  <si>
    <t>35160000</t>
  </si>
  <si>
    <t>Hampden Charter School of Science West (District)</t>
  </si>
  <si>
    <t>511 Main St.</t>
  </si>
  <si>
    <t>West Springfield</t>
  </si>
  <si>
    <t>01089</t>
  </si>
  <si>
    <t>06800000</t>
  </si>
  <si>
    <t>Hampden-Wilbraham</t>
  </si>
  <si>
    <t>Albert Ganem</t>
  </si>
  <si>
    <t>621 Main Street</t>
  </si>
  <si>
    <t>Wilbraham</t>
  </si>
  <si>
    <t>01095</t>
  </si>
  <si>
    <t>06830000</t>
  </si>
  <si>
    <t>Hampshire</t>
  </si>
  <si>
    <t>19 Stage Rd</t>
  </si>
  <si>
    <t>Westhampton</t>
  </si>
  <si>
    <t>Hanover</t>
  </si>
  <si>
    <t>02339</t>
  </si>
  <si>
    <t>01250000</t>
  </si>
  <si>
    <t>Harvard</t>
  </si>
  <si>
    <t>Linda Dwight</t>
  </si>
  <si>
    <t>39 Massachusetts Avenue</t>
  </si>
  <si>
    <t>01451</t>
  </si>
  <si>
    <t>01270000</t>
  </si>
  <si>
    <t>Hatfield</t>
  </si>
  <si>
    <t>John Robert</t>
  </si>
  <si>
    <t>34 School Street</t>
  </si>
  <si>
    <t>01038</t>
  </si>
  <si>
    <t>01280000</t>
  </si>
  <si>
    <t>Haverhill</t>
  </si>
  <si>
    <t>Margaret Marotta</t>
  </si>
  <si>
    <t>4 Summer Street</t>
  </si>
  <si>
    <t>01830</t>
  </si>
  <si>
    <t>06850000</t>
  </si>
  <si>
    <t>Hawlemont</t>
  </si>
  <si>
    <t>24 Ashfield Rd</t>
  </si>
  <si>
    <t>Shelburne Falls</t>
  </si>
  <si>
    <t>01370</t>
  </si>
  <si>
    <t>04190000</t>
  </si>
  <si>
    <t>Helen Y. Davis Leadership Academy Charter Public (District)</t>
  </si>
  <si>
    <t>Chris Coblyn</t>
  </si>
  <si>
    <t>23 Leonard Street</t>
  </si>
  <si>
    <t>02122</t>
  </si>
  <si>
    <t>04550000</t>
  </si>
  <si>
    <t>Hill View Montessori Charter Public (District)</t>
  </si>
  <si>
    <t>Phil Arnold</t>
  </si>
  <si>
    <t>75 Foundation Ave</t>
  </si>
  <si>
    <t>Ward Hill Business Park</t>
  </si>
  <si>
    <t>01835</t>
  </si>
  <si>
    <t>04500000</t>
  </si>
  <si>
    <t>Hilltown Cooperative Charter Public (District)</t>
  </si>
  <si>
    <t>Daniel Klatz</t>
  </si>
  <si>
    <t>1 Industrial Parkway</t>
  </si>
  <si>
    <t>01039</t>
  </si>
  <si>
    <t>01330000</t>
  </si>
  <si>
    <t>Holbrook</t>
  </si>
  <si>
    <t>Julie Hamilton</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</si>
  <si>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</si>
  <si>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</si>
  <si>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</si>
  <si>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</si>
  <si>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</si>
  <si>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</si>
  <si>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</si>
  <si>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</si>
  <si>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</si>
  <si>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</si>
  <si>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</si>
  <si>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</si>
  <si>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</si>
  <si>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</si>
  <si>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</si>
  <si>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 (District)</t>
  </si>
  <si>
    <t>Sonia Pope</t>
  </si>
  <si>
    <t>2200 Northampton Street</t>
  </si>
  <si>
    <t>01380000</t>
  </si>
  <si>
    <t>Hopedale</t>
  </si>
  <si>
    <t>Karen Crebase</t>
  </si>
  <si>
    <t>25 Adin Street</t>
  </si>
  <si>
    <t>01747</t>
  </si>
  <si>
    <t>01390000</t>
  </si>
  <si>
    <t>Hopkinton</t>
  </si>
  <si>
    <t>Carol Cavanaugh</t>
  </si>
  <si>
    <t>89 Hayden Rowe Street</t>
  </si>
  <si>
    <t>01748</t>
  </si>
  <si>
    <t>01410000</t>
  </si>
  <si>
    <t>Hudson</t>
  </si>
  <si>
    <t>Marco Rodrigues</t>
  </si>
  <si>
    <t>155 Apsley Street</t>
  </si>
  <si>
    <t>01749</t>
  </si>
  <si>
    <t>04350000</t>
  </si>
  <si>
    <t>Innovation Academy Charter (District)</t>
  </si>
  <si>
    <t>Gregory Orpen</t>
  </si>
  <si>
    <t>72 Tyng Road</t>
  </si>
  <si>
    <t>01440000</t>
  </si>
  <si>
    <t>Ipswich</t>
  </si>
  <si>
    <t>Brian Blake</t>
  </si>
  <si>
    <t>1 Lord Square</t>
  </si>
  <si>
    <t>01938</t>
  </si>
  <si>
    <t>06900000</t>
  </si>
  <si>
    <t>King Philip</t>
  </si>
  <si>
    <t>Paul Zinni</t>
  </si>
  <si>
    <t>18 King Street</t>
  </si>
  <si>
    <t>Norfolk</t>
  </si>
  <si>
    <t>02056</t>
  </si>
  <si>
    <t>04630000</t>
  </si>
  <si>
    <t>KIPP Academy Boston Charter School (District)</t>
  </si>
  <si>
    <t>Caleb Dolan</t>
  </si>
  <si>
    <t>37 Babson Street</t>
  </si>
  <si>
    <t>KIPP Academy Boston</t>
  </si>
  <si>
    <t>Mattapan</t>
  </si>
  <si>
    <t>02126</t>
  </si>
  <si>
    <t>04290000</t>
  </si>
  <si>
    <t>KIPP Academy Lynn Charter (District)</t>
  </si>
  <si>
    <t>90 High Rock Street</t>
  </si>
  <si>
    <t>Lynn</t>
  </si>
  <si>
    <t>01902</t>
  </si>
  <si>
    <t>01490000</t>
  </si>
  <si>
    <t>Cynthia Paris</t>
  </si>
  <si>
    <t>237 Essex Street</t>
  </si>
  <si>
    <t>04540000</t>
  </si>
  <si>
    <t>Lawrence Family Development Charter (District)</t>
  </si>
  <si>
    <t>Ralph Carrero</t>
  </si>
  <si>
    <t>34 West Street</t>
  </si>
  <si>
    <t>01841</t>
  </si>
  <si>
    <t>01500000</t>
  </si>
  <si>
    <t>Lee</t>
  </si>
  <si>
    <t>300A Greylock St</t>
  </si>
  <si>
    <t>01238</t>
  </si>
  <si>
    <t>01510000</t>
  </si>
  <si>
    <t>Leicester</t>
  </si>
  <si>
    <t>Marilyn Tencza</t>
  </si>
  <si>
    <t>3 Washburn Square</t>
  </si>
  <si>
    <t>01524</t>
  </si>
  <si>
    <t>01520000</t>
  </si>
  <si>
    <t>Lenox</t>
  </si>
  <si>
    <t>6 Walker Street</t>
  </si>
  <si>
    <t>01240</t>
  </si>
  <si>
    <t>01530000</t>
  </si>
  <si>
    <t>Leominster</t>
  </si>
  <si>
    <t>Paula Deacon</t>
  </si>
  <si>
    <t>24 Church Street</t>
  </si>
  <si>
    <t>01453</t>
  </si>
  <si>
    <t>01550000</t>
  </si>
  <si>
    <t>Lexington</t>
  </si>
  <si>
    <t>Julie Hackett</t>
  </si>
  <si>
    <t>146 Maple Street</t>
  </si>
  <si>
    <t>02420</t>
  </si>
  <si>
    <t>35140000</t>
  </si>
  <si>
    <t>Libertas Academy Charter School (District)</t>
  </si>
  <si>
    <t>Modesto Montero</t>
  </si>
  <si>
    <t>146 Chestnut Street</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</si>
  <si>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</si>
  <si>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</si>
  <si>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</si>
  <si>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</si>
  <si>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</si>
  <si>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</si>
  <si>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</si>
  <si>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</si>
  <si>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</si>
  <si>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</si>
  <si>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</si>
  <si>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</si>
  <si>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</si>
  <si>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</si>
  <si>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</si>
  <si>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</si>
  <si>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</si>
  <si>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</si>
  <si>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</si>
  <si>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Maurice O'shea</t>
  </si>
  <si>
    <t>535 Bliss Road</t>
  </si>
  <si>
    <t>01106</t>
  </si>
  <si>
    <t>01600000</t>
  </si>
  <si>
    <t>155 Merrimack Street</t>
  </si>
  <si>
    <t>01852</t>
  </si>
  <si>
    <t>04560000</t>
  </si>
  <si>
    <t>Lowell Community Charter Public (District)</t>
  </si>
  <si>
    <t>Nicholas Leonardos</t>
  </si>
  <si>
    <t>206 Jackson Street</t>
  </si>
  <si>
    <t>04580000</t>
  </si>
  <si>
    <t>Lowell Middlesex Academy Charter (District)</t>
  </si>
  <si>
    <t>Margaret McDevitt</t>
  </si>
  <si>
    <t>67 Middle St</t>
  </si>
  <si>
    <t>01610000</t>
  </si>
  <si>
    <t>Ludlow</t>
  </si>
  <si>
    <t>Todd Gazda</t>
  </si>
  <si>
    <t>63 Chestnut Street</t>
  </si>
  <si>
    <t>01056</t>
  </si>
  <si>
    <t>01620000</t>
  </si>
  <si>
    <t>Lunenburg</t>
  </si>
  <si>
    <t>Kathleen Burnham</t>
  </si>
  <si>
    <t>1025 Mass Avenue</t>
  </si>
  <si>
    <t>01462</t>
  </si>
  <si>
    <t>01630000</t>
  </si>
  <si>
    <t>Patrick Tutwiler</t>
  </si>
  <si>
    <t>100 Bennett St</t>
  </si>
  <si>
    <t>01905</t>
  </si>
  <si>
    <t>01640000</t>
  </si>
  <si>
    <t>Lynnfield</t>
  </si>
  <si>
    <t>Jane Tremblay</t>
  </si>
  <si>
    <t>525 Salem Street</t>
  </si>
  <si>
    <t>01940</t>
  </si>
  <si>
    <t>01605</t>
  </si>
  <si>
    <t>01650000</t>
  </si>
  <si>
    <t>Malden</t>
  </si>
  <si>
    <t>John Oteri</t>
  </si>
  <si>
    <t>77 Salem Street</t>
  </si>
  <si>
    <t>02148</t>
  </si>
  <si>
    <t>06980000</t>
  </si>
  <si>
    <t>Manchester Essex Regional</t>
  </si>
  <si>
    <t>Pamela Beaudoin</t>
  </si>
  <si>
    <t>PO BOX 1407</t>
  </si>
  <si>
    <t>Manchester</t>
  </si>
  <si>
    <t>01944</t>
  </si>
  <si>
    <t>01670000</t>
  </si>
  <si>
    <t>Mansfield</t>
  </si>
  <si>
    <t>Teresa Murphy</t>
  </si>
  <si>
    <t>2 Park Row</t>
  </si>
  <si>
    <t>02048</t>
  </si>
  <si>
    <t>35170000</t>
  </si>
  <si>
    <t>Map Academy Charter School (District)</t>
  </si>
  <si>
    <t>Rachel Babcock</t>
  </si>
  <si>
    <t>11 Resnik Road</t>
  </si>
  <si>
    <t>Plymouth</t>
  </si>
  <si>
    <t>02360</t>
  </si>
  <si>
    <t>01680000</t>
  </si>
  <si>
    <t>Marblehead</t>
  </si>
  <si>
    <t>9 Widger Road</t>
  </si>
  <si>
    <t>01945</t>
  </si>
  <si>
    <t>04640000</t>
  </si>
  <si>
    <t>Marblehead Community Charter Public (District)</t>
  </si>
  <si>
    <t>17 Lime Street</t>
  </si>
  <si>
    <t>01700000</t>
  </si>
  <si>
    <t>Michael Bergeron</t>
  </si>
  <si>
    <t>17 Washington Street</t>
  </si>
  <si>
    <t>07000000</t>
  </si>
  <si>
    <t>Martha's Vineyard</t>
  </si>
  <si>
    <t>04660000</t>
  </si>
  <si>
    <t>Martha's Vineyard Charter (District)</t>
  </si>
  <si>
    <t>Peter Steedman</t>
  </si>
  <si>
    <t>PO Box 1150</t>
  </si>
  <si>
    <t>West Tisbury</t>
  </si>
  <si>
    <t>02575</t>
  </si>
  <si>
    <t>04920000</t>
  </si>
  <si>
    <t>Martin Luther King Jr. Charter School of Excellence (District)</t>
  </si>
  <si>
    <t>285 Dorset Street</t>
  </si>
  <si>
    <t>01108</t>
  </si>
  <si>
    <t>07050000</t>
  </si>
  <si>
    <t>Masconomet</t>
  </si>
  <si>
    <t>20 Endicott Rd</t>
  </si>
  <si>
    <t>01720000</t>
  </si>
  <si>
    <t>Mashpee</t>
  </si>
  <si>
    <t>Patricia DeBoer</t>
  </si>
  <si>
    <t>150-A Old Barnstable Road</t>
  </si>
  <si>
    <t>02649</t>
  </si>
  <si>
    <t>04690000</t>
  </si>
  <si>
    <t>MATCH Charter Public School (District)</t>
  </si>
  <si>
    <t>Nnenna Ude</t>
  </si>
  <si>
    <t>1001 Commonwealth Avenue</t>
  </si>
  <si>
    <t>02215</t>
  </si>
  <si>
    <t>01740000</t>
  </si>
  <si>
    <t>Maynard</t>
  </si>
  <si>
    <t>3-R Tiger Drive</t>
  </si>
  <si>
    <t>01754</t>
  </si>
  <si>
    <t>01760000</t>
  </si>
  <si>
    <t>Medford</t>
  </si>
  <si>
    <t>Marice Edouard-Vincent</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</si>
  <si>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</si>
  <si>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</si>
  <si>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</si>
  <si>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</si>
  <si>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</si>
  <si>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</si>
  <si>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</si>
  <si>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</si>
  <si>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</si>
  <si>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</si>
  <si>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</si>
  <si>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</si>
  <si>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</si>
  <si>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</si>
  <si>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</si>
  <si>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</si>
  <si>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</si>
  <si>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</si>
  <si>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</si>
  <si>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</si>
  <si>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Brandi Kwong</t>
  </si>
  <si>
    <t>10 Ditson Place</t>
  </si>
  <si>
    <t>01844</t>
  </si>
  <si>
    <t>01840000</t>
  </si>
  <si>
    <t>Middleton</t>
  </si>
  <si>
    <t>01850000</t>
  </si>
  <si>
    <t>Milford</t>
  </si>
  <si>
    <t>Kevin Mcintyre</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</si>
  <si>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</si>
  <si>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</si>
  <si>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</si>
  <si>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</si>
  <si>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</si>
  <si>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</si>
  <si>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</si>
  <si>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</si>
  <si>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</si>
  <si>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</si>
  <si>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</si>
  <si>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</si>
  <si>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</si>
  <si>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</si>
  <si>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</si>
  <si>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</si>
  <si>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</si>
  <si>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</si>
  <si>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</si>
  <si>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</si>
  <si>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</si>
  <si>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</si>
  <si>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</si>
  <si>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</si>
  <si>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</si>
  <si>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</si>
  <si>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</si>
  <si>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</si>
  <si>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</si>
  <si>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</si>
  <si>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</si>
  <si>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</si>
  <si>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</si>
  <si>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</si>
  <si>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</si>
  <si>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</si>
  <si>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</si>
  <si>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</si>
  <si>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</si>
  <si>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</si>
  <si>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</si>
  <si>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</si>
  <si>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Kimberley Grady</t>
  </si>
  <si>
    <t>1781 Cold Spring Rd</t>
  </si>
  <si>
    <t>Williamstown</t>
  </si>
  <si>
    <t>01267</t>
  </si>
  <si>
    <t>01960000</t>
  </si>
  <si>
    <t>Nahant</t>
  </si>
  <si>
    <t>Anthony Pierantozzi</t>
  </si>
  <si>
    <t>290 Castle Road</t>
  </si>
  <si>
    <t>01908</t>
  </si>
  <si>
    <t>01970000</t>
  </si>
  <si>
    <t>Nantucket</t>
  </si>
  <si>
    <t>William Cozort</t>
  </si>
  <si>
    <t>10 Surfside Road</t>
  </si>
  <si>
    <t>02554</t>
  </si>
  <si>
    <t>07200000</t>
  </si>
  <si>
    <t>Narragansett</t>
  </si>
  <si>
    <t>Christopher Casavant</t>
  </si>
  <si>
    <t>462 Baldwinville Rd</t>
  </si>
  <si>
    <t>Baldwinville</t>
  </si>
  <si>
    <t>01436</t>
  </si>
  <si>
    <t>07250000</t>
  </si>
  <si>
    <t>Nashoba</t>
  </si>
  <si>
    <t>Brooke Clenchy</t>
  </si>
  <si>
    <t>50 Mechanic Street</t>
  </si>
  <si>
    <t>Bolton</t>
  </si>
  <si>
    <t>01740</t>
  </si>
  <si>
    <t>08520000</t>
  </si>
  <si>
    <t>Nashoba Valley Regional Vocational Technical</t>
  </si>
  <si>
    <t>Denise Pigeon</t>
  </si>
  <si>
    <t>100 Littleton Road</t>
  </si>
  <si>
    <t>Westford</t>
  </si>
  <si>
    <t>01886</t>
  </si>
  <si>
    <t>01980000</t>
  </si>
  <si>
    <t>Natick</t>
  </si>
  <si>
    <t>Anna Nolin</t>
  </si>
  <si>
    <t>13 East Central Street</t>
  </si>
  <si>
    <t>01760</t>
  </si>
  <si>
    <t>06600000</t>
  </si>
  <si>
    <t>Nauset</t>
  </si>
  <si>
    <t>01990000</t>
  </si>
  <si>
    <t>Needham</t>
  </si>
  <si>
    <t>Daniel Gutekanst</t>
  </si>
  <si>
    <t>1330 Highland Avenue</t>
  </si>
  <si>
    <t>02492</t>
  </si>
  <si>
    <t>04440000</t>
  </si>
  <si>
    <t>Neighborhood House Charter (District)</t>
  </si>
  <si>
    <t>Kate Scott</t>
  </si>
  <si>
    <t>21 Queen Street</t>
  </si>
  <si>
    <t>02010000</t>
  </si>
  <si>
    <t>Thomas Anderson</t>
  </si>
  <si>
    <t>455 County Street</t>
  </si>
  <si>
    <t>C/O Paul Rodrigues Administration Bldg.</t>
  </si>
  <si>
    <t>02740</t>
  </si>
  <si>
    <t>35130000</t>
  </si>
  <si>
    <t>New Heights Charter School of Brockton (District)</t>
  </si>
  <si>
    <t>Omari Walker</t>
  </si>
  <si>
    <t>1690 Main Street</t>
  </si>
  <si>
    <t>07280000</t>
  </si>
  <si>
    <t>New Salem-Wendell</t>
  </si>
  <si>
    <t>02040000</t>
  </si>
  <si>
    <t>Newburyport</t>
  </si>
  <si>
    <t>Sean Gallagher</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</si>
  <si>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</si>
  <si>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</si>
  <si>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</si>
  <si>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</si>
  <si>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</si>
  <si>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</si>
  <si>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</si>
  <si>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</si>
  <si>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</si>
  <si>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</si>
  <si>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</si>
  <si>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</si>
  <si>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</si>
  <si>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Tammy Quinn</t>
  </si>
  <si>
    <t>400 Main Street</t>
  </si>
  <si>
    <t>Walpole</t>
  </si>
  <si>
    <t>02081</t>
  </si>
  <si>
    <t>02090000</t>
  </si>
  <si>
    <t>North Adams</t>
  </si>
  <si>
    <t>Barbara Malkas</t>
  </si>
  <si>
    <t>10 Main Street</t>
  </si>
  <si>
    <t>02110000</t>
  </si>
  <si>
    <t>North Andover</t>
  </si>
  <si>
    <t>Gregg Gilligan</t>
  </si>
  <si>
    <t>566 Main Street</t>
  </si>
  <si>
    <t>01845</t>
  </si>
  <si>
    <t>02120000</t>
  </si>
  <si>
    <t>North Attleborough</t>
  </si>
  <si>
    <t>Scott Holcomb</t>
  </si>
  <si>
    <t>6 Morse Street</t>
  </si>
  <si>
    <t>02760</t>
  </si>
  <si>
    <t>02150000</t>
  </si>
  <si>
    <t>North Brookfield</t>
  </si>
  <si>
    <t>Richard Lind</t>
  </si>
  <si>
    <t>10 New School Drive</t>
  </si>
  <si>
    <t>01535</t>
  </si>
  <si>
    <t>07350000</t>
  </si>
  <si>
    <t>North Middlesex</t>
  </si>
  <si>
    <t>Brad Morgan</t>
  </si>
  <si>
    <t>66 Brookline Street</t>
  </si>
  <si>
    <t>Towsend</t>
  </si>
  <si>
    <t>01469</t>
  </si>
  <si>
    <t>02170000</t>
  </si>
  <si>
    <t>North Reading</t>
  </si>
  <si>
    <t>189 Park Street</t>
  </si>
  <si>
    <t>01864</t>
  </si>
  <si>
    <t>02100000</t>
  </si>
  <si>
    <t>Northampton</t>
  </si>
  <si>
    <t>John Provost</t>
  </si>
  <si>
    <t>212 Main Street</t>
  </si>
  <si>
    <t>01060</t>
  </si>
  <si>
    <t>04060000</t>
  </si>
  <si>
    <t>Northampton-Smith Vocational Agricultural</t>
  </si>
  <si>
    <t>Andrew Linkenhoker</t>
  </si>
  <si>
    <t>80 Locust Street</t>
  </si>
  <si>
    <t>07300000</t>
  </si>
  <si>
    <t>Northboro-Southboro</t>
  </si>
  <si>
    <t>53 Parkerville Road</t>
  </si>
  <si>
    <t>Southborough</t>
  </si>
  <si>
    <t>01772</t>
  </si>
  <si>
    <t>02130000</t>
  </si>
  <si>
    <t>Northborough</t>
  </si>
  <si>
    <t>02140000</t>
  </si>
  <si>
    <t>Northbridge</t>
  </si>
  <si>
    <t>Amy McKinstry</t>
  </si>
  <si>
    <t>87 Linwood Avenue</t>
  </si>
  <si>
    <t>Whitinsville</t>
  </si>
  <si>
    <t>01588</t>
  </si>
  <si>
    <t>08530000</t>
  </si>
  <si>
    <t>Northeast Metropolitan Regional Vocational Technical</t>
  </si>
  <si>
    <t>David DiBarri</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</si>
  <si>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</si>
  <si>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</si>
  <si>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</si>
  <si>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</si>
  <si>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</si>
  <si>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</si>
  <si>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</si>
  <si>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</si>
  <si>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</si>
  <si>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</si>
  <si>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</si>
  <si>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</si>
  <si>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Norwell</t>
  </si>
  <si>
    <t>02061</t>
  </si>
  <si>
    <t>02200000</t>
  </si>
  <si>
    <t>Norwood</t>
  </si>
  <si>
    <t>David Thomson</t>
  </si>
  <si>
    <t>275 Prospect Street</t>
  </si>
  <si>
    <t>PO BOX 67</t>
  </si>
  <si>
    <t>02062</t>
  </si>
  <si>
    <t>02210000</t>
  </si>
  <si>
    <t>Oak Bluffs</t>
  </si>
  <si>
    <t>08550000</t>
  </si>
  <si>
    <t>Old Colony Regional Vocational Technical</t>
  </si>
  <si>
    <t>Aaron Polansky</t>
  </si>
  <si>
    <t>476 North Avenue</t>
  </si>
  <si>
    <t>Rochester</t>
  </si>
  <si>
    <t>02770</t>
  </si>
  <si>
    <t>35150000</t>
  </si>
  <si>
    <t>Old Sturbridge Academy Charter Public School (District)</t>
  </si>
  <si>
    <t>2 Old Sturbridge Village Road</t>
  </si>
  <si>
    <t>Sturbridge</t>
  </si>
  <si>
    <t>01566</t>
  </si>
  <si>
    <t>02230000</t>
  </si>
  <si>
    <t>Orange</t>
  </si>
  <si>
    <t>Tari Thomas</t>
  </si>
  <si>
    <t>507 S. Main Street</t>
  </si>
  <si>
    <t>P.O. Box 680</t>
  </si>
  <si>
    <t>01364</t>
  </si>
  <si>
    <t>02240000</t>
  </si>
  <si>
    <t>02260000</t>
  </si>
  <si>
    <t>Oxford</t>
  </si>
  <si>
    <t>4 Maple Road</t>
  </si>
  <si>
    <t>01540</t>
  </si>
  <si>
    <t>02270000</t>
  </si>
  <si>
    <t>Palmer</t>
  </si>
  <si>
    <t>Patricia Gardner</t>
  </si>
  <si>
    <t>4107 Main Street</t>
  </si>
  <si>
    <t>01069</t>
  </si>
  <si>
    <t>08600000</t>
  </si>
  <si>
    <t>Pathfinder Regional Vocational Technical</t>
  </si>
  <si>
    <t>Gerald Paist</t>
  </si>
  <si>
    <t>240 Sykes Street</t>
  </si>
  <si>
    <t>35010000</t>
  </si>
  <si>
    <t>Paulo Freire Social Justice Charter School (District)</t>
  </si>
  <si>
    <t>Isabelina Rodriguez</t>
  </si>
  <si>
    <t>02290000</t>
  </si>
  <si>
    <t>Peabody</t>
  </si>
  <si>
    <t>27 Lowell Street</t>
  </si>
  <si>
    <t>01960</t>
  </si>
  <si>
    <t>07450000</t>
  </si>
  <si>
    <t>Pentucket</t>
  </si>
  <si>
    <t>Justin Bartholomew</t>
  </si>
  <si>
    <t>22 Main Street</t>
  </si>
  <si>
    <t>West Newbury</t>
  </si>
  <si>
    <t>01985</t>
  </si>
  <si>
    <t>35180000</t>
  </si>
  <si>
    <t>Phoenix Academy Public Charter High School Lawrence (District)</t>
  </si>
  <si>
    <t>Beth Anderson</t>
  </si>
  <si>
    <t>15 Union Street</t>
  </si>
  <si>
    <t>35080000</t>
  </si>
  <si>
    <t>Phoenix Academy Public Charter High School Springfield (District)</t>
  </si>
  <si>
    <t>65 Lincoln Street</t>
  </si>
  <si>
    <t>01105</t>
  </si>
  <si>
    <t>04930000</t>
  </si>
  <si>
    <t>Phoenix Charter Academy (District)</t>
  </si>
  <si>
    <t>175 Hawthorne Street</t>
  </si>
  <si>
    <t>04940000</t>
  </si>
  <si>
    <t>Pioneer Charter School of Science (District)</t>
  </si>
  <si>
    <t>Barish Icin</t>
  </si>
  <si>
    <t>51-59 Summer Street</t>
  </si>
  <si>
    <t>35060000</t>
  </si>
  <si>
    <t>Pioneer Charter School of Science II (PCSS-II) (District)</t>
  </si>
  <si>
    <t>97 Main Street</t>
  </si>
  <si>
    <t>Saugus</t>
  </si>
  <si>
    <t>01906</t>
  </si>
  <si>
    <t>07500000</t>
  </si>
  <si>
    <t>Pioneer Valley</t>
  </si>
  <si>
    <t>Jonathan Scagel</t>
  </si>
  <si>
    <t>97 F Sumner Turner Road</t>
  </si>
  <si>
    <t>Northfield</t>
  </si>
  <si>
    <t>01360</t>
  </si>
  <si>
    <t>04970000</t>
  </si>
  <si>
    <t>Pioneer Valley Chinese Immersion Charter (District)</t>
  </si>
  <si>
    <t>Kathleen Wang</t>
  </si>
  <si>
    <t>317 Russell Street</t>
  </si>
  <si>
    <t>04790000</t>
  </si>
  <si>
    <t>Pioneer Valley Performing Arts Charter Public (District)</t>
  </si>
  <si>
    <t>Marc Kenen</t>
  </si>
  <si>
    <t>15 Mulligan Drive</t>
  </si>
  <si>
    <t>South Hadley</t>
  </si>
  <si>
    <t>01075</t>
  </si>
  <si>
    <t>02360000</t>
  </si>
  <si>
    <t>Pittsfield</t>
  </si>
  <si>
    <t>Jason Mccandless</t>
  </si>
  <si>
    <t>269 First Street</t>
  </si>
  <si>
    <t>01201</t>
  </si>
  <si>
    <t>02380000</t>
  </si>
  <si>
    <t>Plainville</t>
  </si>
  <si>
    <t>David Raiche</t>
  </si>
  <si>
    <t>68 Messenger Street</t>
  </si>
  <si>
    <t>02762</t>
  </si>
  <si>
    <t>04870000</t>
  </si>
  <si>
    <t>Prospect Hill Academy Charter (District)</t>
  </si>
  <si>
    <t>Angela Allen</t>
  </si>
  <si>
    <t>50 Essex Street</t>
  </si>
  <si>
    <t>02139</t>
  </si>
  <si>
    <t>02420000</t>
  </si>
  <si>
    <t>Provincetown</t>
  </si>
  <si>
    <t>02657</t>
  </si>
  <si>
    <t>07530000</t>
  </si>
  <si>
    <t>Quabbin</t>
  </si>
  <si>
    <t>Sheila Muir</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</si>
  <si>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</si>
  <si>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</si>
  <si>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</si>
  <si>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</si>
  <si>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</si>
  <si>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</si>
  <si>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</si>
  <si>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</si>
  <si>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</si>
  <si>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</si>
  <si>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</si>
  <si>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</si>
  <si>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</si>
  <si>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</si>
  <si>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</si>
  <si>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</si>
  <si>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</si>
  <si>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</si>
  <si>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</si>
  <si>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</si>
  <si>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Thea Stovell</t>
  </si>
  <si>
    <t>40 Highland Avenue</t>
  </si>
  <si>
    <t>02368</t>
  </si>
  <si>
    <t>02460000</t>
  </si>
  <si>
    <t>Reading</t>
  </si>
  <si>
    <t>John Doherty</t>
  </si>
  <si>
    <t>82 Oakland Road</t>
  </si>
  <si>
    <t>01867</t>
  </si>
  <si>
    <t>02480000</t>
  </si>
  <si>
    <t>Revere</t>
  </si>
  <si>
    <t>Dianne Kelly</t>
  </si>
  <si>
    <t>101 School Street</t>
  </si>
  <si>
    <t>02151</t>
  </si>
  <si>
    <t>04830000</t>
  </si>
  <si>
    <t>Rising Tide Charter Public (District)</t>
  </si>
  <si>
    <t>Michael O'Keefe</t>
  </si>
  <si>
    <t>59 Armstrong Road</t>
  </si>
  <si>
    <t>04820000</t>
  </si>
  <si>
    <t>River Valley Charter (District)</t>
  </si>
  <si>
    <t>2 Perry Way</t>
  </si>
  <si>
    <t>02520000</t>
  </si>
  <si>
    <t>Rockport</t>
  </si>
  <si>
    <t>Robert Liebow</t>
  </si>
  <si>
    <t>24 Jerdens Lane</t>
  </si>
  <si>
    <t>01966</t>
  </si>
  <si>
    <t>02530000</t>
  </si>
  <si>
    <t>Rowe</t>
  </si>
  <si>
    <t>John Franzoni</t>
  </si>
  <si>
    <t>86 Pond Road</t>
  </si>
  <si>
    <t>01367</t>
  </si>
  <si>
    <t>04840000</t>
  </si>
  <si>
    <t>Roxbury Preparatory Charter (District)</t>
  </si>
  <si>
    <t>120 Fisher Avenue</t>
  </si>
  <si>
    <t>02120</t>
  </si>
  <si>
    <t>04410000</t>
  </si>
  <si>
    <t>Sabis International Charter (District)</t>
  </si>
  <si>
    <t>160 Joan Street</t>
  </si>
  <si>
    <t>01129</t>
  </si>
  <si>
    <t>02580000</t>
  </si>
  <si>
    <t>29 Highland Avenue</t>
  </si>
  <si>
    <t>04850000</t>
  </si>
  <si>
    <t>Salem Academy Charter (District)</t>
  </si>
  <si>
    <t>Kathy Egmont</t>
  </si>
  <si>
    <t>45 Congress Street</t>
  </si>
  <si>
    <t>c/o Shetland Pk</t>
  </si>
  <si>
    <t>02610000</t>
  </si>
  <si>
    <t>Sandwich</t>
  </si>
  <si>
    <t>Pamela Gould</t>
  </si>
  <si>
    <t>33 Water Street</t>
  </si>
  <si>
    <t>02563</t>
  </si>
  <si>
    <t>02620000</t>
  </si>
  <si>
    <t>David DeRuosi</t>
  </si>
  <si>
    <t>23 Main Street</t>
  </si>
  <si>
    <t>02630000</t>
  </si>
  <si>
    <t>Savoy</t>
  </si>
  <si>
    <t>26 Chapel Road</t>
  </si>
  <si>
    <t>01256</t>
  </si>
  <si>
    <t>02650000</t>
  </si>
  <si>
    <t>Seekonk</t>
  </si>
  <si>
    <t>Richard Drolet</t>
  </si>
  <si>
    <t>25 Water Lane</t>
  </si>
  <si>
    <t>02771</t>
  </si>
  <si>
    <t>04860000</t>
  </si>
  <si>
    <t>Leo Flanagan</t>
  </si>
  <si>
    <t>51 Gage Street</t>
  </si>
  <si>
    <t>02660000</t>
  </si>
  <si>
    <t>Sharon</t>
  </si>
  <si>
    <t>Victoria Greer</t>
  </si>
  <si>
    <t>75 Mountain Street</t>
  </si>
  <si>
    <t>02067</t>
  </si>
  <si>
    <t>08710000</t>
  </si>
  <si>
    <t>Shawsheen Valley Regional Vocational Technical</t>
  </si>
  <si>
    <t>Melanie Hagman</t>
  </si>
  <si>
    <t>100 Cook Street</t>
  </si>
  <si>
    <t>02690000</t>
  </si>
  <si>
    <t>Sherborn</t>
  </si>
  <si>
    <t>02710000</t>
  </si>
  <si>
    <t>Shrewsbury</t>
  </si>
  <si>
    <t>Joseph Sawyer</t>
  </si>
  <si>
    <t>100 Maple Avenue</t>
  </si>
  <si>
    <t>01545</t>
  </si>
  <si>
    <t>02720000</t>
  </si>
  <si>
    <t>Shutesbury</t>
  </si>
  <si>
    <t>04740000</t>
  </si>
  <si>
    <t>Sizer School: A North Central Charter Essential (District)</t>
  </si>
  <si>
    <t>500 Rindge Road</t>
  </si>
  <si>
    <t>02730000</t>
  </si>
  <si>
    <t>Somerset</t>
  </si>
  <si>
    <t>Jeffrey Schoonover</t>
  </si>
  <si>
    <t>580 Whetstone Hill Road</t>
  </si>
  <si>
    <t>02726</t>
  </si>
  <si>
    <t>07630000</t>
  </si>
  <si>
    <t>Somerset Berkley Regional School District</t>
  </si>
  <si>
    <t>580 Whetstone Hill</t>
  </si>
  <si>
    <t>02740000</t>
  </si>
  <si>
    <t>Somerville</t>
  </si>
  <si>
    <t>Mary Skipper</t>
  </si>
  <si>
    <t>8 Bonair Street</t>
  </si>
  <si>
    <t>02145</t>
  </si>
  <si>
    <t>02780000</t>
  </si>
  <si>
    <t>116 Main Street</t>
  </si>
  <si>
    <t>08290000</t>
  </si>
  <si>
    <t>South Middlesex Regional Vocational Technical</t>
  </si>
  <si>
    <t>Jonathan Evans</t>
  </si>
  <si>
    <t>750 Winter Street</t>
  </si>
  <si>
    <t>04880000</t>
  </si>
  <si>
    <t>South Shore Charter Public (District)</t>
  </si>
  <si>
    <t>Alicia Savage</t>
  </si>
  <si>
    <t>100 Longwater Circle</t>
  </si>
  <si>
    <t>08730000</t>
  </si>
  <si>
    <t>South Shore Regional Vocational Technical</t>
  </si>
  <si>
    <t>Thomas Hickey</t>
  </si>
  <si>
    <t>476 Webster Street</t>
  </si>
  <si>
    <t>02750000</t>
  </si>
  <si>
    <t>Southampton</t>
  </si>
  <si>
    <t>02760000</t>
  </si>
  <si>
    <t>02770000</t>
  </si>
  <si>
    <t>Southbridge</t>
  </si>
  <si>
    <t>Jeffrey Villar</t>
  </si>
  <si>
    <t>25 Cole Avenue</t>
  </si>
  <si>
    <t>01550</t>
  </si>
  <si>
    <t>08720000</t>
  </si>
  <si>
    <t>Southeastern Regional Vocational Technical</t>
  </si>
  <si>
    <t>Luis Lopes</t>
  </si>
  <si>
    <t>250 Foundry Street</t>
  </si>
  <si>
    <t>South Easton</t>
  </si>
  <si>
    <t>02375</t>
  </si>
  <si>
    <t>07650000</t>
  </si>
  <si>
    <t>Southern Berkshire</t>
  </si>
  <si>
    <t>Beth Regulbuto</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</si>
  <si>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</si>
  <si>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</si>
  <si>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</si>
  <si>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</si>
  <si>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</si>
  <si>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</si>
  <si>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</si>
  <si>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</si>
  <si>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</si>
  <si>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</si>
  <si>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</si>
  <si>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Jennifer Willard</t>
  </si>
  <si>
    <t>86 Powder Mill Road</t>
  </si>
  <si>
    <t>Southwick</t>
  </si>
  <si>
    <t>01077</t>
  </si>
  <si>
    <t>07670000</t>
  </si>
  <si>
    <t>Spencer-E Brookfield</t>
  </si>
  <si>
    <t>Paul Haughey</t>
  </si>
  <si>
    <t>306 Main Street</t>
  </si>
  <si>
    <t>Spencer</t>
  </si>
  <si>
    <t>01562</t>
  </si>
  <si>
    <t>02810000</t>
  </si>
  <si>
    <t>Daniel Warwick</t>
  </si>
  <si>
    <t>1550 Main Street</t>
  </si>
  <si>
    <t>35100000</t>
  </si>
  <si>
    <t>Springfield Preparatory Charter School (District)</t>
  </si>
  <si>
    <t>Bill Spirer</t>
  </si>
  <si>
    <t>594 Converse St.</t>
  </si>
  <si>
    <t>02840000</t>
  </si>
  <si>
    <t>Stoneham</t>
  </si>
  <si>
    <t>John Macero</t>
  </si>
  <si>
    <t>149 Franklin Street</t>
  </si>
  <si>
    <t>02180</t>
  </si>
  <si>
    <t>02850000</t>
  </si>
  <si>
    <t>Stoughton</t>
  </si>
  <si>
    <t>232 Pearl Street</t>
  </si>
  <si>
    <t>02072</t>
  </si>
  <si>
    <t>02870000</t>
  </si>
  <si>
    <t>02880000</t>
  </si>
  <si>
    <t>Brad Crozier</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</si>
  <si>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</si>
  <si>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</si>
  <si>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</si>
  <si>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</si>
  <si>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</si>
  <si>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</si>
  <si>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</si>
  <si>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</si>
  <si>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</si>
  <si>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</si>
  <si>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</si>
  <si>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</si>
  <si>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</si>
  <si>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</si>
  <si>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</si>
  <si>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John Robidoux</t>
  </si>
  <si>
    <t>1 Gardners Neck Road</t>
  </si>
  <si>
    <t>02777</t>
  </si>
  <si>
    <t>07700000</t>
  </si>
  <si>
    <t>Tantasqua</t>
  </si>
  <si>
    <t>02930000</t>
  </si>
  <si>
    <t>John Cabral</t>
  </si>
  <si>
    <t>215 Harris Street</t>
  </si>
  <si>
    <t>39020000</t>
  </si>
  <si>
    <t>TEC Connections Academy Commonwealth Virtual School District</t>
  </si>
  <si>
    <t>141 Mansion Drive</t>
  </si>
  <si>
    <t>East Walpole</t>
  </si>
  <si>
    <t>02032</t>
  </si>
  <si>
    <t>02950000</t>
  </si>
  <si>
    <t>Tewksbury</t>
  </si>
  <si>
    <t>Christopher Malone</t>
  </si>
  <si>
    <t>139 Pleasant Street</t>
  </si>
  <si>
    <t>01876</t>
  </si>
  <si>
    <t>02960000</t>
  </si>
  <si>
    <t>Tisbury</t>
  </si>
  <si>
    <t>02980000</t>
  </si>
  <si>
    <t>Topsfield</t>
  </si>
  <si>
    <t>08780000</t>
  </si>
  <si>
    <t>Tri-County Regional Vocational Technical</t>
  </si>
  <si>
    <t>Stephen Dockray</t>
  </si>
  <si>
    <t>147 Pond Street</t>
  </si>
  <si>
    <t>07730000</t>
  </si>
  <si>
    <t>Triton</t>
  </si>
  <si>
    <t>Brian Forget</t>
  </si>
  <si>
    <t>112 Elm Street</t>
  </si>
  <si>
    <t>Byfield</t>
  </si>
  <si>
    <t>01922</t>
  </si>
  <si>
    <t>03000000</t>
  </si>
  <si>
    <t>Truro</t>
  </si>
  <si>
    <t>Michael Gradone</t>
  </si>
  <si>
    <t>P O Box 2029</t>
  </si>
  <si>
    <t>02666</t>
  </si>
  <si>
    <t>03010000</t>
  </si>
  <si>
    <t>Michael Flanagan</t>
  </si>
  <si>
    <t>50 Norris Rd</t>
  </si>
  <si>
    <t>04800000</t>
  </si>
  <si>
    <t>UP Academy Charter School of Boston (District)</t>
  </si>
  <si>
    <t>Rashidah Lawson</t>
  </si>
  <si>
    <t>215 Dorchester Street</t>
  </si>
  <si>
    <t>02127</t>
  </si>
  <si>
    <t>35050000</t>
  </si>
  <si>
    <t>UP Academy Charter School of Dorchester (District)</t>
  </si>
  <si>
    <t>Erica Andrew</t>
  </si>
  <si>
    <t>35 Westville Street</t>
  </si>
  <si>
    <t>07740000</t>
  </si>
  <si>
    <t>Up-Island Regional</t>
  </si>
  <si>
    <t>08790000</t>
  </si>
  <si>
    <t>Upper Cape Cod Regional Vocational Technical</t>
  </si>
  <si>
    <t>Robert Dutch</t>
  </si>
  <si>
    <t>220 Sandwich Rd</t>
  </si>
  <si>
    <t>03040000</t>
  </si>
  <si>
    <t>Uxbridge</t>
  </si>
  <si>
    <t>Frank Tiano</t>
  </si>
  <si>
    <t>9 North Main Street</t>
  </si>
  <si>
    <t>01569</t>
  </si>
  <si>
    <t>04980000</t>
  </si>
  <si>
    <t>Veritas Preparatory Charter School (District)</t>
  </si>
  <si>
    <t>Rachel Romano</t>
  </si>
  <si>
    <t>370 Pine Street</t>
  </si>
  <si>
    <t>07750000</t>
  </si>
  <si>
    <t>Wachusett</t>
  </si>
  <si>
    <t>Darryll McCall</t>
  </si>
  <si>
    <t>1745 Main Street</t>
  </si>
  <si>
    <t>c/o Jefferson School</t>
  </si>
  <si>
    <t>Jefferson</t>
  </si>
  <si>
    <t>01522</t>
  </si>
  <si>
    <t>03050000</t>
  </si>
  <si>
    <t>Douglas Lyons</t>
  </si>
  <si>
    <t>60 Farm Street</t>
  </si>
  <si>
    <t>03060000</t>
  </si>
  <si>
    <t>Wales</t>
  </si>
  <si>
    <t>03070000</t>
  </si>
  <si>
    <t>135 School Street</t>
  </si>
  <si>
    <t>03080000</t>
  </si>
  <si>
    <t>Waltham</t>
  </si>
  <si>
    <t>George Frost</t>
  </si>
  <si>
    <t>617 Lexington Street</t>
  </si>
  <si>
    <t>02452</t>
  </si>
  <si>
    <t>03090000</t>
  </si>
  <si>
    <t>Ware</t>
  </si>
  <si>
    <t>Marlene Di Leo</t>
  </si>
  <si>
    <t>P O Box 240</t>
  </si>
  <si>
    <t>01082</t>
  </si>
  <si>
    <t>03140000</t>
  </si>
  <si>
    <t>Watertown</t>
  </si>
  <si>
    <t>Deanne Galdston</t>
  </si>
  <si>
    <t>30 Common Street</t>
  </si>
  <si>
    <t>02472</t>
  </si>
  <si>
    <t>03150000</t>
  </si>
  <si>
    <t>Wayland</t>
  </si>
  <si>
    <t>Arthur Unobskey</t>
  </si>
  <si>
    <t>41 Cochituate Rd</t>
  </si>
  <si>
    <t>01778</t>
  </si>
  <si>
    <t>03160000</t>
  </si>
  <si>
    <t>Webster</t>
  </si>
  <si>
    <t>Ruthann Petruno-Goguen</t>
  </si>
  <si>
    <t>77 Poland Street</t>
  </si>
  <si>
    <t>01570</t>
  </si>
  <si>
    <t>03170000</t>
  </si>
  <si>
    <t>Wellesley</t>
  </si>
  <si>
    <t>David Lussier</t>
  </si>
  <si>
    <t>40 Kingsbury Street</t>
  </si>
  <si>
    <t>02481</t>
  </si>
  <si>
    <t>03180000</t>
  </si>
  <si>
    <t>Wellfleet</t>
  </si>
  <si>
    <t>03220000</t>
  </si>
  <si>
    <t>West Boylston</t>
  </si>
  <si>
    <t>Elizabeth Schaper</t>
  </si>
  <si>
    <t>125 Crescent Street</t>
  </si>
  <si>
    <t>01583</t>
  </si>
  <si>
    <t>03320000</t>
  </si>
  <si>
    <t>Michael Richard</t>
  </si>
  <si>
    <t>26 Central Street</t>
  </si>
  <si>
    <t>03210000</t>
  </si>
  <si>
    <t>Westborough</t>
  </si>
  <si>
    <t>Amber Bock</t>
  </si>
  <si>
    <t>45 West Main Street</t>
  </si>
  <si>
    <t>01581</t>
  </si>
  <si>
    <t>03250000</t>
  </si>
  <si>
    <t>Westfield</t>
  </si>
  <si>
    <t>Stefan Czaporowski</t>
  </si>
  <si>
    <t>94 North Elm Street</t>
  </si>
  <si>
    <t>Suite 101</t>
  </si>
  <si>
    <t>01085</t>
  </si>
  <si>
    <t>03300000</t>
  </si>
  <si>
    <t>Weston</t>
  </si>
  <si>
    <t>Midge Connolly</t>
  </si>
  <si>
    <t>89 Wellesley Street</t>
  </si>
  <si>
    <t>02493</t>
  </si>
  <si>
    <t>03310000</t>
  </si>
  <si>
    <t>Westport</t>
  </si>
  <si>
    <t>Gary Reese</t>
  </si>
  <si>
    <t>17 Main Rd</t>
  </si>
  <si>
    <t>02790</t>
  </si>
  <si>
    <t>03360000</t>
  </si>
  <si>
    <t>Weymouth</t>
  </si>
  <si>
    <t>Jennifer Curtis-Whipple</t>
  </si>
  <si>
    <t>111 Middle Street</t>
  </si>
  <si>
    <t>02189</t>
  </si>
  <si>
    <t>08850000</t>
  </si>
  <si>
    <t>Whittier Regional Vocational Technical</t>
  </si>
  <si>
    <t>Maureen Lynch</t>
  </si>
  <si>
    <t>115 Amesbury Line Rd</t>
  </si>
  <si>
    <t>03400000</t>
  </si>
  <si>
    <t>Williamsburg</t>
  </si>
  <si>
    <t>03420000</t>
  </si>
  <si>
    <t>Wilmington</t>
  </si>
  <si>
    <t>Glenn Brand</t>
  </si>
  <si>
    <t>161 Church Street</t>
  </si>
  <si>
    <t>01887</t>
  </si>
  <si>
    <t>03430000</t>
  </si>
  <si>
    <t>Winchendon</t>
  </si>
  <si>
    <t>Joan Landers</t>
  </si>
  <si>
    <t>175 Grove Street</t>
  </si>
  <si>
    <t>01475</t>
  </si>
  <si>
    <t>03440000</t>
  </si>
  <si>
    <t>Winchester</t>
  </si>
  <si>
    <t>Judith Evans</t>
  </si>
  <si>
    <t>40 Samoset Road</t>
  </si>
  <si>
    <t>01890</t>
  </si>
  <si>
    <t>03460000</t>
  </si>
  <si>
    <t>Winthrop</t>
  </si>
  <si>
    <t>Lisa Howard</t>
  </si>
  <si>
    <t>1 Metcalf Square</t>
  </si>
  <si>
    <t>02152</t>
  </si>
  <si>
    <t>03470000</t>
  </si>
  <si>
    <t>Woburn</t>
  </si>
  <si>
    <t>Matthew Crowley</t>
  </si>
  <si>
    <t>55 Locust Street</t>
  </si>
  <si>
    <t>01801</t>
  </si>
  <si>
    <t>03480000</t>
  </si>
  <si>
    <t>Maureen Binienda</t>
  </si>
  <si>
    <t>20 Irving Street</t>
  </si>
  <si>
    <t>01609</t>
  </si>
  <si>
    <t>03490000</t>
  </si>
  <si>
    <t>Worthington</t>
  </si>
  <si>
    <t>Gretchen Morse-Dobosz</t>
  </si>
  <si>
    <t>147 Huntington Road</t>
  </si>
  <si>
    <t>01098</t>
  </si>
  <si>
    <t>03500000</t>
  </si>
  <si>
    <t>Wrentham</t>
  </si>
  <si>
    <t>Allan Cameron</t>
  </si>
  <si>
    <t>120 Taunton Street</t>
  </si>
  <si>
    <t>02093</t>
  </si>
  <si>
    <t>Colleen Holforty</t>
  </si>
  <si>
    <t>781-338-3522</t>
  </si>
  <si>
    <t>colleen.e.holforty@mass.gov</t>
  </si>
  <si>
    <t>alex.j.lilley@mass.gov</t>
  </si>
  <si>
    <t>susan.mazzarella@mass.gov</t>
  </si>
  <si>
    <t>nancy.h.labrie@mass.gov</t>
  </si>
  <si>
    <t>Alex Chiu</t>
  </si>
  <si>
    <t>781-338-3586</t>
  </si>
  <si>
    <t>alexandria.w.chiu@mass.gov</t>
  </si>
  <si>
    <t>781-338-6259</t>
  </si>
  <si>
    <t>russellw.fleming@mass.gov</t>
  </si>
  <si>
    <t>eleanor.rounds@mass.gov</t>
  </si>
  <si>
    <t>elizabeth.a.o'connell@mass.gov</t>
  </si>
  <si>
    <t>julia.b.foodman@mass.gov</t>
  </si>
  <si>
    <r>
      <t xml:space="preserve">Massachusetts Department of Elementary and Secondary Education
</t>
    </r>
    <r>
      <rPr>
        <b/>
        <sz val="12"/>
        <color theme="0"/>
        <rFont val="Arial"/>
        <family val="2"/>
      </rPr>
      <t>STANDARD CONTRACT FORM AND APPLICATION FOR PROGRAM GRANTS</t>
    </r>
  </si>
  <si>
    <t xml:space="preserve">Address: </t>
  </si>
  <si>
    <t>`</t>
  </si>
  <si>
    <t>AUTHORIZED SIGNATURE:</t>
  </si>
  <si>
    <t>TITLE:</t>
  </si>
  <si>
    <t>PRINTED NAME:</t>
  </si>
  <si>
    <t>SUBMISSION DATE:</t>
  </si>
  <si>
    <t>FEDERAL GRANT</t>
  </si>
  <si>
    <t>PROJECT DURATION</t>
  </si>
  <si>
    <t>TOTAL ALLOCATION</t>
  </si>
  <si>
    <t>FROM</t>
  </si>
  <si>
    <t>TO</t>
  </si>
  <si>
    <t>Primary Functions</t>
  </si>
  <si>
    <t>Learning First Charter Public School(District)</t>
  </si>
  <si>
    <t>Planned Uses of Funds</t>
  </si>
  <si>
    <t>Fiscal Year</t>
  </si>
  <si>
    <t>FY2020</t>
  </si>
  <si>
    <r>
      <rPr>
        <b/>
        <sz val="11"/>
        <rFont val="Calibri"/>
        <family val="2"/>
        <scheme val="minor"/>
      </rPr>
      <t>To determine FTE</t>
    </r>
    <r>
      <rPr>
        <sz val="11"/>
        <rFont val="Calibri"/>
        <family val="2"/>
        <scheme val="minor"/>
      </rPr>
      <t>, divide total amount on budget line by total salary of staff on the line, then multiply by number of staff on that line. For example, 2 staff are paid $80,000 each from the grant. Their total salaries from all sources amount to $120,000 each. Divide 80,000 by 120,000 to get FTE per staff member (.67 FTE), then multiply by 2. The FTE for that line is 1.3 (round to the nearest tenth).</t>
    </r>
  </si>
  <si>
    <t xml:space="preserve">INDIRECT COSTS </t>
  </si>
  <si>
    <r>
      <rPr>
        <sz val="9"/>
        <rFont val="Arial"/>
        <family val="2"/>
      </rPr>
      <t>individually in Step 9.2, below (these expenditures are not eligible for recovery of indirect cost)</t>
    </r>
    <r>
      <rPr>
        <sz val="10"/>
        <rFont val="Arial"/>
        <family val="2"/>
      </rPr>
      <t>.</t>
    </r>
  </si>
  <si>
    <t>Once listed below, the total for Equipment will automatically populate in the gray cell to the right.</t>
  </si>
  <si>
    <t>Rental/Lease of Equipment</t>
  </si>
  <si>
    <r>
      <t xml:space="preserve"> • Fill out and print a copy of Schedule A if you are lead district for a consortium and funds are assigned from other grant recipients to your district (agency).
</t>
    </r>
    <r>
      <rPr>
        <b/>
        <sz val="11"/>
        <color theme="1"/>
        <rFont val="Calibri"/>
        <family val="2"/>
        <scheme val="minor"/>
      </rPr>
      <t xml:space="preserve">Attach a pdf of the fully executed Schedule A form to the Lead district's EdGrants submission for each grant for which there are Schedule A assignments of funds. 
</t>
    </r>
  </si>
  <si>
    <t xml:space="preserve">First Step:  Saving the File </t>
  </si>
  <si>
    <t>SchedA</t>
  </si>
  <si>
    <t>837</t>
  </si>
  <si>
    <t>314</t>
  </si>
  <si>
    <t>127</t>
  </si>
  <si>
    <t>192</t>
  </si>
  <si>
    <t>619</t>
  </si>
  <si>
    <t>101</t>
  </si>
  <si>
    <t>685</t>
  </si>
  <si>
    <t>435</t>
  </si>
  <si>
    <t>308</t>
  </si>
  <si>
    <t>700</t>
  </si>
  <si>
    <t>0</t>
  </si>
  <si>
    <t>466</t>
  </si>
  <si>
    <t>408</t>
  </si>
  <si>
    <t>223</t>
  </si>
  <si>
    <t>133</t>
  </si>
  <si>
    <t>443</t>
  </si>
  <si>
    <t>1082</t>
  </si>
  <si>
    <t>866</t>
  </si>
  <si>
    <t>1099</t>
  </si>
  <si>
    <t>480</t>
  </si>
  <si>
    <t>171</t>
  </si>
  <si>
    <t>641</t>
  </si>
  <si>
    <t>645</t>
  </si>
  <si>
    <t>476</t>
  </si>
  <si>
    <t>266</t>
  </si>
  <si>
    <t>191</t>
  </si>
  <si>
    <t>230</t>
  </si>
  <si>
    <t>232</t>
  </si>
  <si>
    <t>56</t>
  </si>
  <si>
    <t>123</t>
  </si>
  <si>
    <t>250</t>
  </si>
  <si>
    <t>349</t>
  </si>
  <si>
    <t>184</t>
  </si>
  <si>
    <t>669</t>
  </si>
  <si>
    <t>590</t>
  </si>
  <si>
    <t>187</t>
  </si>
  <si>
    <t>317</t>
  </si>
  <si>
    <t>307</t>
  </si>
  <si>
    <t>333</t>
  </si>
  <si>
    <t>424</t>
  </si>
  <si>
    <t>651</t>
  </si>
  <si>
    <t>334</t>
  </si>
  <si>
    <t>53</t>
  </si>
  <si>
    <t>313</t>
  </si>
  <si>
    <t>296</t>
  </si>
  <si>
    <t>520</t>
  </si>
  <si>
    <t>160</t>
  </si>
  <si>
    <t>507</t>
  </si>
  <si>
    <t>1312</t>
  </si>
  <si>
    <t>297</t>
  </si>
  <si>
    <t>203</t>
  </si>
  <si>
    <t>943</t>
  </si>
  <si>
    <t>229</t>
  </si>
  <si>
    <t>72</t>
  </si>
  <si>
    <t>357</t>
  </si>
  <si>
    <t>23</t>
  </si>
  <si>
    <t>713</t>
  </si>
  <si>
    <t>658</t>
  </si>
  <si>
    <t>3628</t>
  </si>
  <si>
    <t>2528</t>
  </si>
  <si>
    <t>149</t>
  </si>
  <si>
    <t>221</t>
  </si>
  <si>
    <t>214</t>
  </si>
  <si>
    <t>211</t>
  </si>
  <si>
    <t>821</t>
  </si>
  <si>
    <t>291</t>
  </si>
  <si>
    <t>27</t>
  </si>
  <si>
    <t>555</t>
  </si>
  <si>
    <t>322</t>
  </si>
  <si>
    <t>264</t>
  </si>
  <si>
    <t>59</t>
  </si>
  <si>
    <t>106</t>
  </si>
  <si>
    <t>360</t>
  </si>
  <si>
    <t>444</t>
  </si>
  <si>
    <t>660</t>
  </si>
  <si>
    <t>251</t>
  </si>
  <si>
    <t>120</t>
  </si>
  <si>
    <t>14</t>
  </si>
  <si>
    <t>21</t>
  </si>
  <si>
    <t>927</t>
  </si>
  <si>
    <t>749</t>
  </si>
  <si>
    <t>65</t>
  </si>
  <si>
    <t>483</t>
  </si>
  <si>
    <t>369</t>
  </si>
  <si>
    <t>330</t>
  </si>
  <si>
    <t>46</t>
  </si>
  <si>
    <t>397</t>
  </si>
  <si>
    <t>2200</t>
  </si>
  <si>
    <t>886</t>
  </si>
  <si>
    <t>638</t>
  </si>
  <si>
    <t>5671</t>
  </si>
  <si>
    <t>538</t>
  </si>
  <si>
    <t>2910</t>
  </si>
  <si>
    <t>85</t>
  </si>
  <si>
    <t>109</t>
  </si>
  <si>
    <t>514</t>
  </si>
  <si>
    <t>1591</t>
  </si>
  <si>
    <t>205</t>
  </si>
  <si>
    <t>253</t>
  </si>
  <si>
    <t>410</t>
  </si>
  <si>
    <t>275</t>
  </si>
  <si>
    <t>1299</t>
  </si>
  <si>
    <t>67</t>
  </si>
  <si>
    <t>93</t>
  </si>
  <si>
    <t>323</t>
  </si>
  <si>
    <t>413</t>
  </si>
  <si>
    <t>850</t>
  </si>
  <si>
    <t>269</t>
  </si>
  <si>
    <t>173</t>
  </si>
  <si>
    <t>806</t>
  </si>
  <si>
    <t>1528</t>
  </si>
  <si>
    <t>1290</t>
  </si>
  <si>
    <t>1216</t>
  </si>
  <si>
    <t>459</t>
  </si>
  <si>
    <t>151</t>
  </si>
  <si>
    <t>80</t>
  </si>
  <si>
    <t>66</t>
  </si>
  <si>
    <t>299</t>
  </si>
  <si>
    <t>165</t>
  </si>
  <si>
    <t>353</t>
  </si>
  <si>
    <t>326</t>
  </si>
  <si>
    <t>128</t>
  </si>
  <si>
    <t>94</t>
  </si>
  <si>
    <t>64</t>
  </si>
  <si>
    <t>5451</t>
  </si>
  <si>
    <t>86</t>
  </si>
  <si>
    <t>190</t>
  </si>
  <si>
    <t>91</t>
  </si>
  <si>
    <t>51</t>
  </si>
  <si>
    <t>74</t>
  </si>
  <si>
    <t>576</t>
  </si>
  <si>
    <t>5164</t>
  </si>
  <si>
    <t>701</t>
  </si>
  <si>
    <t>158</t>
  </si>
  <si>
    <t>284</t>
  </si>
  <si>
    <t>122</t>
  </si>
  <si>
    <t>105</t>
  </si>
  <si>
    <t>131</t>
  </si>
  <si>
    <t>595</t>
  </si>
  <si>
    <t>1098</t>
  </si>
  <si>
    <t>9126</t>
  </si>
  <si>
    <t>594</t>
  </si>
  <si>
    <t>613</t>
  </si>
  <si>
    <t>386</t>
  </si>
  <si>
    <t>75</t>
  </si>
  <si>
    <t>3697</t>
  </si>
  <si>
    <t>5</t>
  </si>
  <si>
    <t>125</t>
  </si>
  <si>
    <t>12037</t>
  </si>
  <si>
    <t>605</t>
  </si>
  <si>
    <t>92</t>
  </si>
  <si>
    <t>504</t>
  </si>
  <si>
    <t>197</t>
  </si>
  <si>
    <t>13857</t>
  </si>
  <si>
    <t>61</t>
  </si>
  <si>
    <t>3309</t>
  </si>
  <si>
    <t>35</t>
  </si>
  <si>
    <t>90</t>
  </si>
  <si>
    <t>1355</t>
  </si>
  <si>
    <t>539</t>
  </si>
  <si>
    <t>96</t>
  </si>
  <si>
    <t>367</t>
  </si>
  <si>
    <t>283</t>
  </si>
  <si>
    <t>1054</t>
  </si>
  <si>
    <t>280</t>
  </si>
  <si>
    <t>763</t>
  </si>
  <si>
    <t>150</t>
  </si>
  <si>
    <t>121</t>
  </si>
  <si>
    <t>2739</t>
  </si>
  <si>
    <t>1283</t>
  </si>
  <si>
    <t>425</t>
  </si>
  <si>
    <t>70</t>
  </si>
  <si>
    <t>114</t>
  </si>
  <si>
    <t>166</t>
  </si>
  <si>
    <t>327</t>
  </si>
  <si>
    <t>517</t>
  </si>
  <si>
    <t>405</t>
  </si>
  <si>
    <t>198</t>
  </si>
  <si>
    <t>195</t>
  </si>
  <si>
    <t>566</t>
  </si>
  <si>
    <t>54</t>
  </si>
  <si>
    <t>368</t>
  </si>
  <si>
    <t>11959</t>
  </si>
  <si>
    <t>309</t>
  </si>
  <si>
    <t>24</t>
  </si>
  <si>
    <t>711</t>
  </si>
  <si>
    <t>132</t>
  </si>
  <si>
    <t>168</t>
  </si>
  <si>
    <t>389</t>
  </si>
  <si>
    <t>175</t>
  </si>
  <si>
    <t>769</t>
  </si>
  <si>
    <t>256</t>
  </si>
  <si>
    <t>390</t>
  </si>
  <si>
    <t>696</t>
  </si>
  <si>
    <t>661</t>
  </si>
  <si>
    <t>259</t>
  </si>
  <si>
    <t>88</t>
  </si>
  <si>
    <t>465</t>
  </si>
  <si>
    <t>526</t>
  </si>
  <si>
    <t>826</t>
  </si>
  <si>
    <t>362</t>
  </si>
  <si>
    <t>288</t>
  </si>
  <si>
    <t>1215</t>
  </si>
  <si>
    <t>104</t>
  </si>
  <si>
    <t>136</t>
  </si>
  <si>
    <t>193</t>
  </si>
  <si>
    <t>1403</t>
  </si>
  <si>
    <t>182</t>
  </si>
  <si>
    <t>646</t>
  </si>
  <si>
    <t>786</t>
  </si>
  <si>
    <t>378</t>
  </si>
  <si>
    <t>770</t>
  </si>
  <si>
    <t>111</t>
  </si>
  <si>
    <t>5592</t>
  </si>
  <si>
    <t>38</t>
  </si>
  <si>
    <t>139</t>
  </si>
  <si>
    <t>1328</t>
  </si>
  <si>
    <t>946</t>
  </si>
  <si>
    <t>1265</t>
  </si>
  <si>
    <t>373</t>
  </si>
  <si>
    <t>1183</t>
  </si>
  <si>
    <t>336</t>
  </si>
  <si>
    <t>298</t>
  </si>
  <si>
    <t>34</t>
  </si>
  <si>
    <t>194</t>
  </si>
  <si>
    <t>2203</t>
  </si>
  <si>
    <t>302</t>
  </si>
  <si>
    <t>522</t>
  </si>
  <si>
    <t>285</t>
  </si>
  <si>
    <t>1930</t>
  </si>
  <si>
    <t>750</t>
  </si>
  <si>
    <t>403</t>
  </si>
  <si>
    <t>138</t>
  </si>
  <si>
    <t>643</t>
  </si>
  <si>
    <t>19849</t>
  </si>
  <si>
    <t>270</t>
  </si>
  <si>
    <t>401</t>
  </si>
  <si>
    <t>144</t>
  </si>
  <si>
    <t>40</t>
  </si>
  <si>
    <t>181</t>
  </si>
  <si>
    <t>790</t>
  </si>
  <si>
    <t>2321</t>
  </si>
  <si>
    <t>1648</t>
  </si>
  <si>
    <t>312</t>
  </si>
  <si>
    <t>286</t>
  </si>
  <si>
    <t>43</t>
  </si>
  <si>
    <t>501</t>
  </si>
  <si>
    <t>348</t>
  </si>
  <si>
    <t>226</t>
  </si>
  <si>
    <t>571</t>
  </si>
  <si>
    <t>208</t>
  </si>
  <si>
    <t>1814</t>
  </si>
  <si>
    <t>541</t>
  </si>
  <si>
    <t>736</t>
  </si>
  <si>
    <t>1521</t>
  </si>
  <si>
    <t>204</t>
  </si>
  <si>
    <t>2026</t>
  </si>
  <si>
    <t>3029</t>
  </si>
  <si>
    <t>344</t>
  </si>
  <si>
    <t>1171</t>
  </si>
  <si>
    <t>565</t>
  </si>
  <si>
    <t>764</t>
  </si>
  <si>
    <t>789</t>
  </si>
  <si>
    <t>710</t>
  </si>
  <si>
    <t>20899</t>
  </si>
  <si>
    <t>78</t>
  </si>
  <si>
    <t xml:space="preserve">Allocation </t>
  </si>
  <si>
    <t>FY20 district Enrollment</t>
  </si>
  <si>
    <t>Org Code</t>
  </si>
  <si>
    <t>00680000</t>
  </si>
  <si>
    <t>Conway</t>
  </si>
  <si>
    <t>01210000</t>
  </si>
  <si>
    <t>Hancock</t>
  </si>
  <si>
    <t>01540000</t>
  </si>
  <si>
    <t>Leverett</t>
  </si>
  <si>
    <t>01750000</t>
  </si>
  <si>
    <t>Medfield</t>
  </si>
  <si>
    <t>02300000</t>
  </si>
  <si>
    <t>Pelham</t>
  </si>
  <si>
    <t>02340000</t>
  </si>
  <si>
    <t>Petersham</t>
  </si>
  <si>
    <t>02490000</t>
  </si>
  <si>
    <t>Richmond</t>
  </si>
  <si>
    <t>03260000</t>
  </si>
  <si>
    <t>03270000</t>
  </si>
  <si>
    <t>03350000</t>
  </si>
  <si>
    <t>Westwood</t>
  </si>
  <si>
    <t>03370000</t>
  </si>
  <si>
    <t>Whately</t>
  </si>
  <si>
    <t>Mystic Valley Regional Charter (District)</t>
  </si>
  <si>
    <t>04780000</t>
  </si>
  <si>
    <t>Francis W. Parker Charter Essential (District)</t>
  </si>
  <si>
    <t>04890000</t>
  </si>
  <si>
    <t>Sturgis Charter Public (District)</t>
  </si>
  <si>
    <t>06320000</t>
  </si>
  <si>
    <t>Chesterfield-Goshen</t>
  </si>
  <si>
    <t>04700000</t>
  </si>
  <si>
    <t>Aaron Dean</t>
  </si>
  <si>
    <t>Ellen Linzey</t>
  </si>
  <si>
    <t>Will Gardner</t>
  </si>
  <si>
    <t>515 Belleville Ave</t>
  </si>
  <si>
    <t>Sandra Rehler</t>
  </si>
  <si>
    <t>Brian Cameron</t>
  </si>
  <si>
    <t>500 Financial Park</t>
  </si>
  <si>
    <t>Suzanne Charochak</t>
  </si>
  <si>
    <t>Jill Rossetti</t>
  </si>
  <si>
    <t>Kerri Quinlan-Zhou</t>
  </si>
  <si>
    <t>Benjamin Lummis</t>
  </si>
  <si>
    <t>135 Berkshire Street</t>
  </si>
  <si>
    <t>Almudena Abeyta</t>
  </si>
  <si>
    <t>500 Broadway</t>
  </si>
  <si>
    <t>Room 216</t>
  </si>
  <si>
    <t>PO Box 300</t>
  </si>
  <si>
    <t>Lynn Clark</t>
  </si>
  <si>
    <t>Dayshel Reid</t>
  </si>
  <si>
    <t>Patrick Sullivan</t>
  </si>
  <si>
    <t>Rebecca Norris</t>
  </si>
  <si>
    <t>50 Oliver Street</t>
  </si>
  <si>
    <t>Jennifer Culkeen</t>
  </si>
  <si>
    <t>Priya Tahiliani</t>
  </si>
  <si>
    <t>Todd Sumner</t>
  </si>
  <si>
    <t>49 Antietam Street</t>
  </si>
  <si>
    <t>Jill Davis</t>
  </si>
  <si>
    <t>344 Main Street</t>
  </si>
  <si>
    <t>Julie Kukenberger</t>
  </si>
  <si>
    <t>1831 STATE ROAD</t>
  </si>
  <si>
    <t>Patricia Bell</t>
  </si>
  <si>
    <t>William Cameron</t>
  </si>
  <si>
    <t>Joel Boyd</t>
  </si>
  <si>
    <t>William McAlduff Jr</t>
  </si>
  <si>
    <t>Peter Cohen</t>
  </si>
  <si>
    <t>Kendra Salvador</t>
  </si>
  <si>
    <t>Mary Jane Rickson</t>
  </si>
  <si>
    <t>Jeffrey Marsden</t>
  </si>
  <si>
    <t>459 Main St</t>
  </si>
  <si>
    <t>3rd Fl</t>
  </si>
  <si>
    <t>Alex Dan</t>
  </si>
  <si>
    <t>4 Laurel Street</t>
  </si>
  <si>
    <t>Patrick Daly</t>
  </si>
  <si>
    <t>Gregory Martineau</t>
  </si>
  <si>
    <t>Lisa DeTora</t>
  </si>
  <si>
    <t>134 Springfield St</t>
  </si>
  <si>
    <t>Marc Kerble</t>
  </si>
  <si>
    <t>Business Office</t>
  </si>
  <si>
    <t>P O Box 148</t>
  </si>
  <si>
    <t>Suzanne Scallion</t>
  </si>
  <si>
    <t>Provincetown Schools</t>
  </si>
  <si>
    <t>1831 State Road</t>
  </si>
  <si>
    <t>Jonnie Lyn Evans</t>
  </si>
  <si>
    <t>John Verrilli</t>
  </si>
  <si>
    <t>Maretta Thomsen</t>
  </si>
  <si>
    <t>Frederick Randall</t>
  </si>
  <si>
    <t>Diana Bonneville</t>
  </si>
  <si>
    <t>John Marcus</t>
  </si>
  <si>
    <t>Paul Marble</t>
  </si>
  <si>
    <t>427 Main Street</t>
  </si>
  <si>
    <t>Patrick Lattuca</t>
  </si>
  <si>
    <t>Bridget Gough</t>
  </si>
  <si>
    <t>Timothy Connor</t>
  </si>
  <si>
    <t>Everett Olsen</t>
  </si>
  <si>
    <t>23 Depot Street</t>
  </si>
  <si>
    <t>Emily Parks</t>
  </si>
  <si>
    <t>220 Nahatan Street</t>
  </si>
  <si>
    <t>Chesterfield</t>
  </si>
  <si>
    <t>Devens</t>
  </si>
  <si>
    <t>RICHMOND</t>
  </si>
  <si>
    <t>01012</t>
  </si>
  <si>
    <t>01434</t>
  </si>
  <si>
    <t>01254</t>
  </si>
  <si>
    <t>02052</t>
  </si>
  <si>
    <t>01013</t>
  </si>
  <si>
    <t>01366</t>
  </si>
  <si>
    <t>02090</t>
  </si>
  <si>
    <t>EdGrants Control User (person responsible for uploading to EdGrants, if different person from above)</t>
  </si>
  <si>
    <t>FY20 LowInc</t>
  </si>
  <si>
    <t>March2020Enrolled</t>
  </si>
  <si>
    <r>
      <rPr>
        <b/>
        <sz val="11"/>
        <color theme="1"/>
        <rFont val="Calibri"/>
        <family val="2"/>
        <scheme val="minor"/>
      </rPr>
      <t xml:space="preserve">
Indirect costs</t>
    </r>
    <r>
      <rPr>
        <sz val="11"/>
        <color theme="1"/>
        <rFont val="Calibri"/>
        <family val="2"/>
        <scheme val="minor"/>
      </rPr>
      <t xml:space="preserve"> are those expenses of doing business that are not readily identified with a particular grant, contract, project fund or activity, but are necessary for the general operation of the organization and the conduct of the activities it performs.  Because these expenses are difficult to track with precision across all benefiting sources, federal grants allow use of a rate as a mechanism for fairly and conveniently apportioning indirect costs across all programs within the boundaries of sound administrative principles.  
See </t>
    </r>
    <r>
      <rPr>
        <sz val="11"/>
        <color rgb="FF0066FF"/>
        <rFont val="Calibri"/>
        <family val="2"/>
        <scheme val="minor"/>
      </rPr>
      <t xml:space="preserve">U.S. Department of Education, Indirect Cost Overview </t>
    </r>
    <r>
      <rPr>
        <sz val="11"/>
        <color theme="1"/>
        <rFont val="Calibri"/>
        <family val="2"/>
        <scheme val="minor"/>
      </rPr>
      <t xml:space="preserve">(https://www2.ed.gov/about/offices/list/ocfo/intro.html). 
For this grant, indirect costs must be consistent with the rate established by DESE's Office of School Finance.  Note that districts are allowed to take less than the maximum allowable for indirect costs. The decision to recover indirect costs using these established rates is a local option.  If indirect costs are recovered, they shall be returned to the general fund of the city or town in  accordance with G.L. Chapter 44, Section 53.  In the case of regional schools, indirect costs shall be returned to the regional school general fund.  </t>
    </r>
    <r>
      <rPr>
        <sz val="11"/>
        <color rgb="FF0066FF"/>
        <rFont val="Calibri"/>
        <family val="2"/>
        <scheme val="minor"/>
      </rPr>
      <t xml:space="preserve">www.doe.mass.edu/Grants/essential.html
</t>
    </r>
    <r>
      <rPr>
        <sz val="11"/>
        <rFont val="Calibri"/>
        <family val="2"/>
        <scheme val="minor"/>
      </rPr>
      <t xml:space="preserve">In calculating the indirect cost allowable for a particular grant, some expenditures are not included.  Two such exclusions include a portion of major subawards or subcontracts (those exceeding $25,000), and capital costs (equipment purchases of $5,000 or more).  
See, </t>
    </r>
    <r>
      <rPr>
        <sz val="11"/>
        <color rgb="FF0066FF"/>
        <rFont val="Calibri"/>
        <family val="2"/>
        <scheme val="minor"/>
      </rPr>
      <t>U. S. Department of Education, Cost Allocation Guide for State and Local Governments</t>
    </r>
    <r>
      <rPr>
        <sz val="11"/>
        <rFont val="Calibri"/>
        <family val="2"/>
        <scheme val="minor"/>
      </rPr>
      <t xml:space="preserve">.  https://www2.ed.gov/about/offices/list/ocfo/fipao/guideigcwebsite.pdf
                                        </t>
    </r>
    <r>
      <rPr>
        <sz val="11"/>
        <rFont val="Calibri"/>
        <family val="2"/>
      </rPr>
      <t>•</t>
    </r>
    <r>
      <rPr>
        <sz val="11"/>
        <rFont val="Calibri"/>
        <family val="2"/>
        <scheme val="minor"/>
      </rPr>
      <t xml:space="preserve">  </t>
    </r>
    <r>
      <rPr>
        <b/>
        <sz val="11"/>
        <rFont val="Calibri"/>
        <family val="2"/>
        <scheme val="minor"/>
      </rPr>
      <t>Contracts</t>
    </r>
    <r>
      <rPr>
        <sz val="11"/>
        <rFont val="Calibri"/>
        <family val="2"/>
        <scheme val="minor"/>
      </rPr>
      <t xml:space="preserve">:  For major contracts exceeding $25,000, districts may recover indirect costs on only the first $25,000 of each contract.   The remainder of the contract amount is excluded from application of the indirect cost rate.  Note that for contracts 
                                            for professional services normally provided in-house, such as a speech pathologist or school nurse, this exclusion does not apply, even if the contract exceeds $25,000.  Of course, these expenses are also subject to all other grant requirements 
                                            (allowability, allocability, necessarily and reasonable, etc.) to be properly chargeable to the grant as well.
                                        • </t>
    </r>
    <r>
      <rPr>
        <b/>
        <sz val="11"/>
        <rFont val="Calibri"/>
        <family val="2"/>
        <scheme val="minor"/>
      </rPr>
      <t>Equipment</t>
    </r>
    <r>
      <rPr>
        <sz val="11"/>
        <rFont val="Calibri"/>
        <family val="2"/>
        <scheme val="minor"/>
      </rPr>
      <t xml:space="preserve">:  All equipment costing $5,000 or more and having a useful life of more than 1 year is considered a capital expenditure and not eligible for recovery of indirect cost.  The total for equipment should match the total entered in Line 11, above.
</t>
    </r>
    <r>
      <rPr>
        <b/>
        <sz val="11"/>
        <rFont val="Calibri"/>
        <family val="2"/>
        <scheme val="minor"/>
      </rPr>
      <t xml:space="preserve">
Directions: </t>
    </r>
    <r>
      <rPr>
        <sz val="11"/>
        <rFont val="Calibri"/>
        <family val="2"/>
        <scheme val="minor"/>
      </rPr>
      <t xml:space="preserve"> List contracts exceeding $25,000 below (but not those for professional services normally provided in house) and the amount to be excluded will be calculated automatically.  The excluded amount will be added to the equipment total (Line 11) and subtracted from your district's allocation before calculating your district's maximum allowable indirect cost on Line 10.</t>
    </r>
  </si>
  <si>
    <t>FY2021</t>
  </si>
  <si>
    <t>YesOnly</t>
  </si>
  <si>
    <t xml:space="preserve">Select </t>
  </si>
  <si>
    <t>UPON APPROVAL</t>
  </si>
  <si>
    <t>FY2021 
Allocation</t>
  </si>
  <si>
    <r>
      <t xml:space="preserve">UPLOAD A SCANNED, SIGNED COPY OF THIS PAGE WITH THE DATE OF SUBMISSION TO EDGRANTS WITH THE BUDGET FOR THIS GRANT
</t>
    </r>
    <r>
      <rPr>
        <b/>
        <sz val="12"/>
        <color rgb="FFC00000"/>
        <rFont val="Arial"/>
        <family val="2"/>
      </rPr>
      <t>BY AUGUST 31, 2020</t>
    </r>
  </si>
  <si>
    <t>• Mental health services and supports for those affected by the public health emergency</t>
  </si>
  <si>
    <t>•  Assessing learning gaps that occurred as a result of the public health emergency and  implementing strategies to address these gaps</t>
  </si>
  <si>
    <r>
      <rPr>
        <b/>
        <sz val="12"/>
        <color theme="1"/>
        <rFont val="Arial"/>
        <family val="2"/>
      </rPr>
      <t>Step 3.1</t>
    </r>
    <r>
      <rPr>
        <sz val="11"/>
        <color theme="1"/>
        <rFont val="Calibri"/>
        <family val="2"/>
        <scheme val="minor"/>
      </rPr>
      <t xml:space="preserve">
</t>
    </r>
    <r>
      <rPr>
        <i/>
        <sz val="11"/>
        <color theme="1"/>
        <rFont val="Calibri"/>
        <family val="2"/>
        <scheme val="minor"/>
      </rPr>
      <t>All Districts</t>
    </r>
  </si>
  <si>
    <t>• Food service for vulnerable populations during the public health emergency</t>
  </si>
  <si>
    <t>• Expanding transportation capacity as a result of the public health emergency</t>
  </si>
  <si>
    <t xml:space="preserve">• Rental and installation costs for trailers or other modular space to allow social distancing </t>
  </si>
  <si>
    <t>• Partitions or other temporary changes to school spaces</t>
  </si>
  <si>
    <t>• Supplies and services to sanitize district facilities, including personal protective equipment (PPE)</t>
  </si>
  <si>
    <t>1. Staff</t>
  </si>
  <si>
    <t>2. Student Services</t>
  </si>
  <si>
    <t>3. Vendor Services</t>
  </si>
  <si>
    <t>4. Building Services/Temporary Facilities</t>
  </si>
  <si>
    <t>5. Central Costs</t>
  </si>
  <si>
    <t>• Planning, procedures and coordination systems to improve district preparedness and response efforts to COVID-19</t>
  </si>
  <si>
    <t>• Planning and implementing of summer learning and supplemental afterschool programs as a result of the public health emergency</t>
  </si>
  <si>
    <t>• Supplies and services that enable remote learning (printing, telephonic support, translation services, etc.) during the public health emergency</t>
  </si>
  <si>
    <r>
      <rPr>
        <sz val="12"/>
        <color rgb="FF000000"/>
        <rFont val="Calibri"/>
        <family val="2"/>
      </rPr>
      <t>•</t>
    </r>
    <r>
      <rPr>
        <sz val="11"/>
        <color rgb="FF000000"/>
        <rFont val="Calibri"/>
        <family val="2"/>
      </rPr>
      <t xml:space="preserve">  Staff needed to serve students for conditions related to the public health emergency</t>
    </r>
  </si>
  <si>
    <r>
      <t xml:space="preserve">Expenditures </t>
    </r>
    <r>
      <rPr>
        <b/>
        <sz val="8"/>
        <rFont val="Arial"/>
        <family val="2"/>
      </rPr>
      <t>(whole numbers)</t>
    </r>
  </si>
  <si>
    <r>
      <t xml:space="preserve">Step 4.1
</t>
    </r>
    <r>
      <rPr>
        <i/>
        <sz val="10"/>
        <color indexed="8"/>
        <rFont val="Calibri"/>
        <family val="2"/>
        <scheme val="minor"/>
      </rPr>
      <t>All Districts</t>
    </r>
  </si>
  <si>
    <r>
      <t xml:space="preserve">Step 4.2
</t>
    </r>
    <r>
      <rPr>
        <i/>
        <sz val="10"/>
        <color indexed="8"/>
        <rFont val="Calibri"/>
        <family val="2"/>
        <scheme val="minor"/>
      </rPr>
      <t>All districts claiming indirect or equipment expenses</t>
    </r>
  </si>
  <si>
    <t>FY21 SCHEDULE A - Assignment Schedule</t>
  </si>
  <si>
    <t>*I/We assign the identified funds to the project described in the accompanying grant application. The indicated agency is authorized to receive and disburse funds for the purpose of operating the project.</t>
  </si>
  <si>
    <t>(Staff) Staff needed to serve students for conditions related to the public health emergency</t>
  </si>
  <si>
    <t>(Staff) Training and professional development for district staff on topics such as effective remote learning strategies,  hygiene , and minimizing the spread of infectious disease when in-person school resumes</t>
  </si>
  <si>
    <t>(Student Services) Mental health services and supports for those affected by the public health emergency</t>
  </si>
  <si>
    <t>(Student Services) Assessing learning gaps that occurred as a result of the public health emergency and  implementing strategies to address these gaps</t>
  </si>
  <si>
    <t xml:space="preserve">• </t>
  </si>
  <si>
    <t>(Vendor Services) Food service for vulnerable populations during the public health emergency</t>
  </si>
  <si>
    <t>(Vendor Services) Expanding transportation capacity as a result of the public health emergency</t>
  </si>
  <si>
    <t xml:space="preserve">•  </t>
  </si>
  <si>
    <t>(Building Services) Rental and installation costs for trailers or other modular space to allow social distancing</t>
  </si>
  <si>
    <t>(Building Services) Partitions or other temporary changes to school spaces</t>
  </si>
  <si>
    <t>(Building Services) Supplies and services to sanitize district facilities, including personal protective equipment (PPE)</t>
  </si>
  <si>
    <t>(Central Costs) Planning and implementing of summer learning and supplemental afterschool programs as a result of the public health emergency</t>
  </si>
  <si>
    <t>(Central Costs) Supplies and services that enable remote learning (printing, telephonic support, translation services, etc.) during the public health emergency</t>
  </si>
  <si>
    <t>(Central Costs) IT hardware and software to facilitate distance learning</t>
  </si>
  <si>
    <r>
      <rPr>
        <b/>
        <sz val="10"/>
        <rFont val="Arial"/>
        <family val="2"/>
      </rPr>
      <t>EQUIPMENT:</t>
    </r>
    <r>
      <rPr>
        <b/>
        <sz val="9"/>
        <rFont val="Arial"/>
        <family val="2"/>
      </rPr>
      <t xml:space="preserve">
</t>
    </r>
    <r>
      <rPr>
        <sz val="9"/>
        <rFont val="Arial"/>
        <family val="2"/>
      </rPr>
      <t>Items costing $5,000+ per unit and having a useful life more than 1 year must be listed</t>
    </r>
  </si>
  <si>
    <t>Massachusetts Department of Elementary &amp; Secondary Education (DESE)</t>
  </si>
  <si>
    <t>Applications are due by August 31, 2020</t>
  </si>
  <si>
    <t xml:space="preserve">FY21 Coronavirus Relief Fund (CvRF) School Reopening Grant Application </t>
  </si>
  <si>
    <t>Tips for Completing the CvRF School Reopening Grant Fund Application</t>
  </si>
  <si>
    <t>(Central Costs) Planning, procedures and coordination systems to improve district preparedness and response efforts to CvRF</t>
  </si>
  <si>
    <r>
      <t xml:space="preserve">  
 </t>
    </r>
    <r>
      <rPr>
        <b/>
        <u/>
        <sz val="11"/>
        <rFont val="Arial"/>
        <family val="2"/>
      </rPr>
      <t>Workflow and printing</t>
    </r>
    <r>
      <rPr>
        <b/>
        <sz val="11"/>
        <rFont val="Arial"/>
        <family val="2"/>
      </rPr>
      <t xml:space="preserve">:  
    • Complete each numbered tab in order.
    • Complete the steps on each tab in the order that they are numbered.
    • The </t>
    </r>
    <r>
      <rPr>
        <b/>
        <u/>
        <sz val="11"/>
        <rFont val="Arial"/>
        <family val="2"/>
      </rPr>
      <t>Budget worksheet (Tab 4) must be completed</t>
    </r>
    <r>
      <rPr>
        <b/>
        <sz val="11"/>
        <rFont val="Arial"/>
        <family val="2"/>
      </rPr>
      <t xml:space="preserve">. It mirrors the budget entry page in EdGrants with the addition of information
       related to equipment and certain contracts. The budget worksheet is mandatory, in addition to entering budget information in EdGrants. 
    • This workbook is structured to be used in electronic format.  However, you can print a copy using Excel's print preview functions 
       to set the appearance and paper orientation to best fit your completed application.  
  </t>
    </r>
    <r>
      <rPr>
        <b/>
        <u/>
        <sz val="11"/>
        <rFont val="Arial"/>
        <family val="2"/>
      </rPr>
      <t>Color-coding and cell features</t>
    </r>
    <r>
      <rPr>
        <b/>
        <sz val="11"/>
        <rFont val="Arial"/>
        <family val="2"/>
      </rPr>
      <t xml:space="preserve">:
   •  Those cells that appear light yellow require districts to input information. Text may be pasted into these cells as long as
       the source of the information has no excel formulas or formatting.  
   •  Those cells that appear light gray will automatically populate based on information your district supplies on the application or from
       preloaded data already reported to DESE (for example, SIMS data).   
       </t>
    </r>
    <r>
      <rPr>
        <b/>
        <u/>
        <sz val="11"/>
        <rFont val="Arial"/>
        <family val="2"/>
      </rPr>
      <t xml:space="preserve">Do not cut and paste information from other pages or sources into gray cells! </t>
    </r>
    <r>
      <rPr>
        <b/>
        <sz val="11"/>
        <rFont val="Arial"/>
        <family val="2"/>
      </rPr>
      <t xml:space="preserve"> 
   •  Those cells that appear in light orange offer a dropdown menu from which districts can choose a supplied response or 
       "other," which requires districts to supply a brief description where indicated.  </t>
    </r>
    <r>
      <rPr>
        <b/>
        <u/>
        <sz val="11"/>
        <rFont val="Arial"/>
        <family val="2"/>
      </rPr>
      <t xml:space="preserve">Do not cut and paste information from other pages 
</t>
    </r>
    <r>
      <rPr>
        <b/>
        <sz val="11"/>
        <rFont val="Arial"/>
        <family val="2"/>
      </rPr>
      <t xml:space="preserve">       </t>
    </r>
    <r>
      <rPr>
        <b/>
        <u/>
        <sz val="11"/>
        <rFont val="Arial"/>
        <family val="2"/>
      </rPr>
      <t xml:space="preserve">or sources into orange cells! </t>
    </r>
    <r>
      <rPr>
        <b/>
        <sz val="11"/>
        <rFont val="Arial"/>
        <family val="2"/>
      </rPr>
      <t xml:space="preserve">
   •  Throughout the tabs of this application you will find instruction boxes (gray), tip boxes (pink) to help avoid common mistakes, 
       and resource boxes (tan) that include links to materials outside the application with more detailed, grant-related information.
</t>
    </r>
  </si>
  <si>
    <t>Submit the FY21 CvRF School Reopening Grant  Application as an Excel workbook via
EdGrants Front Office web page</t>
  </si>
  <si>
    <r>
      <t xml:space="preserve">
EdGrants Submission Information:
Most districts/applicants already have designated control users in EdGrants: Front Office, who have access to submit grant applications as well as to make payment requests. Each district/applicant needs to ensure that it has an authorized control user prior to grant submission. If a district waits until its grant submission is ready to submit before inquiring about a new user name/login, grant submissions may be delayed several business days waiting for control user set-up. Please review the </t>
    </r>
    <r>
      <rPr>
        <b/>
        <sz val="10"/>
        <color rgb="FF0000FF"/>
        <rFont val="Arial"/>
        <family val="2"/>
      </rPr>
      <t>EdGrants Security Controls documents</t>
    </r>
    <r>
      <rPr>
        <b/>
        <sz val="10"/>
        <rFont val="Arial"/>
        <family val="2"/>
      </rPr>
      <t xml:space="preserve"> and/or contact DESE's Grants Management Office, 781-338-6595 or </t>
    </r>
    <r>
      <rPr>
        <b/>
        <sz val="10"/>
        <color rgb="FF0000FF"/>
        <rFont val="Arial"/>
        <family val="2"/>
      </rPr>
      <t>EdGrants@doe.mass.edu</t>
    </r>
    <r>
      <rPr>
        <b/>
        <sz val="10"/>
        <rFont val="Arial"/>
        <family val="2"/>
      </rPr>
      <t xml:space="preserve">, regarding assigning your EdGrants: Front Office control users.  </t>
    </r>
  </si>
  <si>
    <r>
      <t xml:space="preserve">The district/applicant control users will register each grant opportunity, create each grant project and enter contact information, budget, and required attachments in EdGrants. All districts' business offices have been contacted with information regarding training. If you are unsure of who in your office is a control user, please contact your business office. </t>
    </r>
    <r>
      <rPr>
        <b/>
        <u/>
        <sz val="10"/>
        <rFont val="Arial"/>
        <family val="2"/>
      </rPr>
      <t xml:space="preserve">The CvRF Return to School Grant Application Workbook and a signed and dated  .pdf of the Signature Page (Tab 1.) must be uploaded with your budget in EdGrants. </t>
    </r>
    <r>
      <rPr>
        <b/>
        <sz val="10"/>
        <rFont val="Arial"/>
        <family val="2"/>
      </rPr>
      <t xml:space="preserve"> </t>
    </r>
  </si>
  <si>
    <r>
      <t xml:space="preserve">NOTE ON SUBMISSION TIMELINE AND DOCUMENTATION FOR AUDITING: 
    •  FY21 grants will start on the date on which the district submits substantially approvable information and budget for the grant.
    •  Recipients looking to use funds to pay for expenses incurred prior to the approval of this application (back as far as March 1, 2020) should use journal entries and other means to clearly document that expenses were </t>
    </r>
    <r>
      <rPr>
        <b/>
        <u/>
        <sz val="10"/>
        <rFont val="Arial"/>
        <family val="2"/>
      </rPr>
      <t>COVID-related and had not been previously budgeted for</t>
    </r>
    <r>
      <rPr>
        <b/>
        <sz val="10"/>
        <rFont val="Arial"/>
        <family val="2"/>
      </rPr>
      <t xml:space="preserve">.
    •  Responding quickly to any requests from the liaison who reviews your application can result in an earlier approval of your grant application.  
    •  Grant payment notices will be available in EdGrants after the grant application has been approved and the initial payment is processed.
</t>
    </r>
  </si>
  <si>
    <r>
      <rPr>
        <b/>
        <sz val="14"/>
        <color theme="0"/>
        <rFont val="Calibri"/>
        <family val="2"/>
      </rPr>
      <t xml:space="preserve">CvRF SCHOOL REOPENING GRANT FUND ALLOWABLE EXPENDITURES
</t>
    </r>
    <r>
      <rPr>
        <sz val="14"/>
        <color theme="0"/>
        <rFont val="Calibri"/>
        <family val="2"/>
      </rPr>
      <t>Please indicate from the allowable categories below which your district intends to expend CvRF School Reopening Grant Funds</t>
    </r>
    <r>
      <rPr>
        <sz val="11"/>
        <color theme="0"/>
        <rFont val="Calibri"/>
        <family val="2"/>
      </rPr>
      <t xml:space="preserve">
</t>
    </r>
    <r>
      <rPr>
        <i/>
        <sz val="11"/>
        <color theme="0"/>
        <rFont val="Calibri"/>
        <family val="2"/>
      </rPr>
      <t>(Select all that apply)</t>
    </r>
  </si>
  <si>
    <r>
      <rPr>
        <sz val="12"/>
        <color rgb="FF000000"/>
        <rFont val="Calibri"/>
        <family val="2"/>
      </rPr>
      <t>•</t>
    </r>
    <r>
      <rPr>
        <sz val="11"/>
        <color rgb="FF000000"/>
        <rFont val="Calibri"/>
        <family val="2"/>
      </rPr>
      <t xml:space="preserve">  Training and professional development for district staff on topics such as effective remote learning strategies,  hygiene, and minimizing the spread of infectious disease when in-person school resumes</t>
    </r>
  </si>
  <si>
    <t>CvRF School Reopening Grant</t>
  </si>
  <si>
    <t>District Contact Information 
Please provide information for primary district contact for your district's
CvRF School Reopening Grant Program application</t>
  </si>
  <si>
    <t>Element</t>
  </si>
  <si>
    <t>Value</t>
  </si>
  <si>
    <t>District Code</t>
  </si>
  <si>
    <t>Allocation</t>
  </si>
  <si>
    <t>Primary Contact Name</t>
  </si>
  <si>
    <t>Primary Contact email</t>
  </si>
  <si>
    <t>Primary Contact Title</t>
  </si>
  <si>
    <t>Use: Staff needed to serve students for conditions related to the public health emergency</t>
  </si>
  <si>
    <t>Use: Training and professional development for district staff on topics such as effective remote learning strategies,  hygiene, and minimizing the spread of infectious disease when in-person school resumes</t>
  </si>
  <si>
    <t>Use: Mental health services and supports for those affected by the public health emergency</t>
  </si>
  <si>
    <t>Use: Assessing learning gaps that occurred as a result of the public health emergency and  implementing strategies to address these gaps</t>
  </si>
  <si>
    <t>Use: Food service for vulnerable populations during the public health emergency</t>
  </si>
  <si>
    <t>Use: Expanding transportation capacity as a result of the public health emergency</t>
  </si>
  <si>
    <t xml:space="preserve">Use: Rental and installation costs for trailers or other modular space to allow social distancing </t>
  </si>
  <si>
    <t>Use: Partitions or other temporary changes to school spaces</t>
  </si>
  <si>
    <t>Use: Supplies and services to sanitize district facilities, including personal protective equipment (PPE)</t>
  </si>
  <si>
    <t>Use: Planning, procedures and coordination systems to improve district preparedness and response efforts to COVID-19</t>
  </si>
  <si>
    <t>Use: Planning and implementing of summer learning and supplemental afterschool programs as a result of the public health emergency</t>
  </si>
  <si>
    <t>Use: Supplies and services that enable remote learning (printing, telephonic support, translation services, etc.) during the public health emergency</t>
  </si>
  <si>
    <t>• IT hardware and software to facilitate remote/distance learning</t>
  </si>
  <si>
    <t>Use: IT hardware and software to facilitate remote/distance learning</t>
  </si>
  <si>
    <t>Admin1</t>
  </si>
  <si>
    <t>Admin2Amount</t>
  </si>
  <si>
    <t>Admin1Amount</t>
  </si>
  <si>
    <t>Admin1Function</t>
  </si>
  <si>
    <t>Admin2</t>
  </si>
  <si>
    <t>Admin2Function</t>
  </si>
  <si>
    <t>Admin3</t>
  </si>
  <si>
    <t>Admin3Amount</t>
  </si>
  <si>
    <t>Admin3Function</t>
  </si>
  <si>
    <t>InstructionalStaff1</t>
  </si>
  <si>
    <t>InstructionalStaff2</t>
  </si>
  <si>
    <t>InstructionalStaff3</t>
  </si>
  <si>
    <t>InstructionalStaff4</t>
  </si>
  <si>
    <t>InstructionalStaff5</t>
  </si>
  <si>
    <t>InstructionalStaff6</t>
  </si>
  <si>
    <t>InstructionalStaff1Amount</t>
  </si>
  <si>
    <t>InstructionalStaff2Amount</t>
  </si>
  <si>
    <t>InstructionalStaff3Amount</t>
  </si>
  <si>
    <t>InstructionalStaff4Amount</t>
  </si>
  <si>
    <t>InstructionalStaff5Amount</t>
  </si>
  <si>
    <t>InstructionalStaff6Amount</t>
  </si>
  <si>
    <t>InstructionalStaff1Function</t>
  </si>
  <si>
    <t>InstructionalStaff2Function</t>
  </si>
  <si>
    <t>InstructionalStaff3Function</t>
  </si>
  <si>
    <t>InstructionalStaff4Function</t>
  </si>
  <si>
    <t>InstructionalStaff5Function</t>
  </si>
  <si>
    <t>InstructionalStaff6Function</t>
  </si>
  <si>
    <t>SupportStaff1</t>
  </si>
  <si>
    <t>SupportStaff2</t>
  </si>
  <si>
    <t>SupportStaff3</t>
  </si>
  <si>
    <t>SupportStaff1Amount</t>
  </si>
  <si>
    <t>SupportStaff2Amount</t>
  </si>
  <si>
    <t>SupportStaff3Amount</t>
  </si>
  <si>
    <t>SupportStaff1Function</t>
  </si>
  <si>
    <t>SupportStaff2Function</t>
  </si>
  <si>
    <t>SupportStaff3Function</t>
  </si>
  <si>
    <t>Stipends1</t>
  </si>
  <si>
    <t>Stipends2</t>
  </si>
  <si>
    <t>Stipends3</t>
  </si>
  <si>
    <t>Stipends4</t>
  </si>
  <si>
    <t>Stipends1Amount</t>
  </si>
  <si>
    <t>Stipends2Amount</t>
  </si>
  <si>
    <t>Stipends3Amount</t>
  </si>
  <si>
    <t>Stipends4Amount</t>
  </si>
  <si>
    <t>Stipends1Function</t>
  </si>
  <si>
    <t>Stipends2Function</t>
  </si>
  <si>
    <t>Stipends3Function</t>
  </si>
  <si>
    <t>Stipends4Function</t>
  </si>
  <si>
    <t>Fringe MTRS</t>
  </si>
  <si>
    <t>Fringe Other</t>
  </si>
  <si>
    <t>Contract1</t>
  </si>
  <si>
    <t>Contract2</t>
  </si>
  <si>
    <t>Contract3</t>
  </si>
  <si>
    <t>Contract4</t>
  </si>
  <si>
    <t>Contract5</t>
  </si>
  <si>
    <t>Contract6</t>
  </si>
  <si>
    <t>Contract1Amount</t>
  </si>
  <si>
    <t>Contract2Amount</t>
  </si>
  <si>
    <t>Contract3Amount</t>
  </si>
  <si>
    <t>Contract4Amount</t>
  </si>
  <si>
    <t>Contract5Amount</t>
  </si>
  <si>
    <t>Contract6Amount</t>
  </si>
  <si>
    <t>Contract1Function</t>
  </si>
  <si>
    <t>Contract2Function</t>
  </si>
  <si>
    <t>Contract3Function</t>
  </si>
  <si>
    <t>Contract4Function</t>
  </si>
  <si>
    <t>Contract5Function</t>
  </si>
  <si>
    <t>Contract6Function</t>
  </si>
  <si>
    <t>Supplies1</t>
  </si>
  <si>
    <t>Supplies2</t>
  </si>
  <si>
    <t>Supplies3</t>
  </si>
  <si>
    <t>Supplies4</t>
  </si>
  <si>
    <t>Supplies1Amount</t>
  </si>
  <si>
    <t>Supplies2Amount</t>
  </si>
  <si>
    <t>Supplies3Amount</t>
  </si>
  <si>
    <t>Supplies4Amount</t>
  </si>
  <si>
    <t>Supplies1Function</t>
  </si>
  <si>
    <t>Supplies2Function</t>
  </si>
  <si>
    <t>Supplies3Function</t>
  </si>
  <si>
    <t>Supplies4Function</t>
  </si>
  <si>
    <t>Travel1</t>
  </si>
  <si>
    <t>Travel2</t>
  </si>
  <si>
    <t>Travel3</t>
  </si>
  <si>
    <t>Travel4</t>
  </si>
  <si>
    <t>Travel1Amount</t>
  </si>
  <si>
    <t>Travel2Amount</t>
  </si>
  <si>
    <t>Travel3Amount</t>
  </si>
  <si>
    <t>Travel4Amount</t>
  </si>
  <si>
    <t>Travel1Function</t>
  </si>
  <si>
    <t>Travel2Function</t>
  </si>
  <si>
    <t>Travel3Function</t>
  </si>
  <si>
    <t>Travel4Function</t>
  </si>
  <si>
    <t>Other1</t>
  </si>
  <si>
    <t>Other2</t>
  </si>
  <si>
    <t>Other3</t>
  </si>
  <si>
    <t>Other4</t>
  </si>
  <si>
    <t>Other5</t>
  </si>
  <si>
    <t>Other6</t>
  </si>
  <si>
    <t>Other1Amount</t>
  </si>
  <si>
    <t>Other2Amount</t>
  </si>
  <si>
    <t>Other3Amount</t>
  </si>
  <si>
    <t>Other4Amount</t>
  </si>
  <si>
    <t>Other5Amount</t>
  </si>
  <si>
    <t>Other6Amount</t>
  </si>
  <si>
    <t>Other1Function</t>
  </si>
  <si>
    <t>Other2Function</t>
  </si>
  <si>
    <t>Other3Function</t>
  </si>
  <si>
    <t>Other4Function</t>
  </si>
  <si>
    <t>Other5Function</t>
  </si>
  <si>
    <t>Other6Function</t>
  </si>
  <si>
    <t>Indirect</t>
  </si>
  <si>
    <t>EquipmentAmount</t>
  </si>
  <si>
    <t>EquipmentFunction</t>
  </si>
  <si>
    <t>•  Educational technology (internet connectivity, hardware, devices, software, technology support services, etc.) to facilitate remote learning in addition to Remote Learning Technology Essentials Program funding</t>
  </si>
  <si>
    <t>(Student Services) Educational technology (internet connectivity, hardware, devices, software, technology support services, etc.) to facilitate remote learning in addition to Remote Learning Technology Essentials Program funding</t>
  </si>
  <si>
    <t>Use: Educational technology (internet connectivity, hardware, devices, software, technology support services, etc.) to facilitate remote learning in addition to Remote Learning Technology Essentials Program funding</t>
  </si>
  <si>
    <t>6. Other</t>
  </si>
  <si>
    <t>• Other innovative efforts to support the safe reopening of schools</t>
  </si>
  <si>
    <t>(Other) Other innovative efforts to support the safe reopening of schools</t>
  </si>
  <si>
    <t>LEA</t>
  </si>
  <si>
    <t>District</t>
  </si>
  <si>
    <t>Enrollment</t>
  </si>
  <si>
    <t>School Reopening Grant Amount ($225 per pupil)</t>
  </si>
  <si>
    <t>0003</t>
  </si>
  <si>
    <t xml:space="preserve">Acushnet                     </t>
  </si>
  <si>
    <t>0005</t>
  </si>
  <si>
    <t xml:space="preserve">Agawam                       </t>
  </si>
  <si>
    <t>0007</t>
  </si>
  <si>
    <t xml:space="preserve">Amesbury                     </t>
  </si>
  <si>
    <t>0008</t>
  </si>
  <si>
    <t xml:space="preserve">Amherst                      </t>
  </si>
  <si>
    <t>0009</t>
  </si>
  <si>
    <t xml:space="preserve">Andover                      </t>
  </si>
  <si>
    <t>0010</t>
  </si>
  <si>
    <t xml:space="preserve">Arlington                    </t>
  </si>
  <si>
    <t>0014</t>
  </si>
  <si>
    <t xml:space="preserve">Ashland                      </t>
  </si>
  <si>
    <t>0016</t>
  </si>
  <si>
    <t xml:space="preserve">Attleboro                    </t>
  </si>
  <si>
    <t>0017</t>
  </si>
  <si>
    <t xml:space="preserve">Auburn                       </t>
  </si>
  <si>
    <t>0018</t>
  </si>
  <si>
    <t xml:space="preserve">Avon                         </t>
  </si>
  <si>
    <t>0020</t>
  </si>
  <si>
    <t xml:space="preserve">Barnstable                   </t>
  </si>
  <si>
    <t>0023</t>
  </si>
  <si>
    <t xml:space="preserve">Bedford                      </t>
  </si>
  <si>
    <t>0024</t>
  </si>
  <si>
    <t xml:space="preserve">Belchertown                  </t>
  </si>
  <si>
    <t>0025</t>
  </si>
  <si>
    <t xml:space="preserve">Bellingham                   </t>
  </si>
  <si>
    <t>0026</t>
  </si>
  <si>
    <t xml:space="preserve">Belmont                      </t>
  </si>
  <si>
    <t>0027</t>
  </si>
  <si>
    <t xml:space="preserve">Berkley                      </t>
  </si>
  <si>
    <t>0030</t>
  </si>
  <si>
    <t xml:space="preserve">Beverly                      </t>
  </si>
  <si>
    <t>0031</t>
  </si>
  <si>
    <t xml:space="preserve">Billerica                    </t>
  </si>
  <si>
    <t>0036</t>
  </si>
  <si>
    <t xml:space="preserve">Bourne                       </t>
  </si>
  <si>
    <t>0038</t>
  </si>
  <si>
    <t xml:space="preserve">Boxford                      </t>
  </si>
  <si>
    <t>0040</t>
  </si>
  <si>
    <t xml:space="preserve">Braintree                    </t>
  </si>
  <si>
    <t>0041</t>
  </si>
  <si>
    <t xml:space="preserve">Brewster                     </t>
  </si>
  <si>
    <t>0043</t>
  </si>
  <si>
    <t xml:space="preserve">Brimfield                    </t>
  </si>
  <si>
    <t>0045</t>
  </si>
  <si>
    <t xml:space="preserve">Brookfield                   </t>
  </si>
  <si>
    <t>0046</t>
  </si>
  <si>
    <t xml:space="preserve">Brookline                    </t>
  </si>
  <si>
    <t>0048</t>
  </si>
  <si>
    <t xml:space="preserve">Burlington                   </t>
  </si>
  <si>
    <t>0049</t>
  </si>
  <si>
    <t xml:space="preserve">Cambridge                    </t>
  </si>
  <si>
    <t>0050</t>
  </si>
  <si>
    <t xml:space="preserve">Canton                       </t>
  </si>
  <si>
    <t>0051</t>
  </si>
  <si>
    <t xml:space="preserve">Carlisle                     </t>
  </si>
  <si>
    <t>0056</t>
  </si>
  <si>
    <t xml:space="preserve">Chelmsford                   </t>
  </si>
  <si>
    <t>0057</t>
  </si>
  <si>
    <t xml:space="preserve">Chelsea                      </t>
  </si>
  <si>
    <t>0061</t>
  </si>
  <si>
    <t xml:space="preserve">Chicopee                     </t>
  </si>
  <si>
    <t>0063</t>
  </si>
  <si>
    <t xml:space="preserve">Clarksburg                   </t>
  </si>
  <si>
    <t>0064</t>
  </si>
  <si>
    <t xml:space="preserve">Clinton                      </t>
  </si>
  <si>
    <t>0065</t>
  </si>
  <si>
    <t xml:space="preserve">Cohasset                     </t>
  </si>
  <si>
    <t>0067</t>
  </si>
  <si>
    <t xml:space="preserve">Concord                      </t>
  </si>
  <si>
    <t>0068</t>
  </si>
  <si>
    <t xml:space="preserve">Conway                       </t>
  </si>
  <si>
    <t>0071</t>
  </si>
  <si>
    <t xml:space="preserve">Danvers                      </t>
  </si>
  <si>
    <t>0072</t>
  </si>
  <si>
    <t xml:space="preserve">Dartmouth                    </t>
  </si>
  <si>
    <t>0073</t>
  </si>
  <si>
    <t xml:space="preserve">Dedham                       </t>
  </si>
  <si>
    <t>0074</t>
  </si>
  <si>
    <t xml:space="preserve">Deerfield                    </t>
  </si>
  <si>
    <t>0077</t>
  </si>
  <si>
    <t xml:space="preserve">Douglas                      </t>
  </si>
  <si>
    <t>0078</t>
  </si>
  <si>
    <t xml:space="preserve">Dover                        </t>
  </si>
  <si>
    <t>0079</t>
  </si>
  <si>
    <t xml:space="preserve">Dracut                       </t>
  </si>
  <si>
    <t>0085</t>
  </si>
  <si>
    <t xml:space="preserve">Eastham                      </t>
  </si>
  <si>
    <t>0086</t>
  </si>
  <si>
    <t xml:space="preserve">Easthampton                  </t>
  </si>
  <si>
    <t>0087</t>
  </si>
  <si>
    <t xml:space="preserve">East Longmeadow              </t>
  </si>
  <si>
    <t>0088</t>
  </si>
  <si>
    <t xml:space="preserve">Easton                       </t>
  </si>
  <si>
    <t>0089</t>
  </si>
  <si>
    <t xml:space="preserve">Edgartown                    </t>
  </si>
  <si>
    <t>0091</t>
  </si>
  <si>
    <t xml:space="preserve">Erving                       </t>
  </si>
  <si>
    <t>0093</t>
  </si>
  <si>
    <t xml:space="preserve">Everett                      </t>
  </si>
  <si>
    <t>0094</t>
  </si>
  <si>
    <t xml:space="preserve">Fairhaven                    </t>
  </si>
  <si>
    <t>0095</t>
  </si>
  <si>
    <t xml:space="preserve">Fall River                   </t>
  </si>
  <si>
    <t>0096</t>
  </si>
  <si>
    <t xml:space="preserve">Falmouth                     </t>
  </si>
  <si>
    <t>0097</t>
  </si>
  <si>
    <t xml:space="preserve">Fitchburg                    </t>
  </si>
  <si>
    <t>0098</t>
  </si>
  <si>
    <t xml:space="preserve">Florida                      </t>
  </si>
  <si>
    <t>0099</t>
  </si>
  <si>
    <t xml:space="preserve">Foxborough                   </t>
  </si>
  <si>
    <t>0100</t>
  </si>
  <si>
    <t xml:space="preserve">Framingham                   </t>
  </si>
  <si>
    <t>0101</t>
  </si>
  <si>
    <t xml:space="preserve">Franklin                     </t>
  </si>
  <si>
    <t>0103</t>
  </si>
  <si>
    <t xml:space="preserve">Gardner                      </t>
  </si>
  <si>
    <t>0105</t>
  </si>
  <si>
    <t xml:space="preserve">Georgetown                   </t>
  </si>
  <si>
    <t>0107</t>
  </si>
  <si>
    <t xml:space="preserve">Gloucester                   </t>
  </si>
  <si>
    <t>0110</t>
  </si>
  <si>
    <t xml:space="preserve">Grafton                      </t>
  </si>
  <si>
    <t>0111</t>
  </si>
  <si>
    <t xml:space="preserve">Granby                       </t>
  </si>
  <si>
    <t>0114</t>
  </si>
  <si>
    <t xml:space="preserve">Greenfield                   </t>
  </si>
  <si>
    <t>0117</t>
  </si>
  <si>
    <t xml:space="preserve">Hadley                       </t>
  </si>
  <si>
    <t>0121</t>
  </si>
  <si>
    <t xml:space="preserve">Hancock                      </t>
  </si>
  <si>
    <t>0125</t>
  </si>
  <si>
    <t xml:space="preserve">Harvard                      </t>
  </si>
  <si>
    <t>0127</t>
  </si>
  <si>
    <t xml:space="preserve">Hatfield                     </t>
  </si>
  <si>
    <t>0128</t>
  </si>
  <si>
    <t xml:space="preserve">Haverhill                    </t>
  </si>
  <si>
    <t>0133</t>
  </si>
  <si>
    <t xml:space="preserve">Holbrook                     </t>
  </si>
  <si>
    <t>0135</t>
  </si>
  <si>
    <t xml:space="preserve">Holland                      </t>
  </si>
  <si>
    <t>0136</t>
  </si>
  <si>
    <t xml:space="preserve">Holliston                    </t>
  </si>
  <si>
    <t>0137</t>
  </si>
  <si>
    <t xml:space="preserve">Holyoke                      </t>
  </si>
  <si>
    <t>0138</t>
  </si>
  <si>
    <t xml:space="preserve">Hopedale                     </t>
  </si>
  <si>
    <t>0139</t>
  </si>
  <si>
    <t xml:space="preserve">Hopkinton                    </t>
  </si>
  <si>
    <t>0141</t>
  </si>
  <si>
    <t xml:space="preserve">Hudson                       </t>
  </si>
  <si>
    <t>0144</t>
  </si>
  <si>
    <t xml:space="preserve">Ipswich                      </t>
  </si>
  <si>
    <t>0149</t>
  </si>
  <si>
    <t xml:space="preserve">Lawrence                     </t>
  </si>
  <si>
    <t>0150</t>
  </si>
  <si>
    <t xml:space="preserve">Lee                          </t>
  </si>
  <si>
    <t>0151</t>
  </si>
  <si>
    <t xml:space="preserve">Leicester                    </t>
  </si>
  <si>
    <t>0152</t>
  </si>
  <si>
    <t xml:space="preserve">Lenox                        </t>
  </si>
  <si>
    <t>0153</t>
  </si>
  <si>
    <t xml:space="preserve">Leominster                   </t>
  </si>
  <si>
    <t>0154</t>
  </si>
  <si>
    <t xml:space="preserve">Leverett                     </t>
  </si>
  <si>
    <t>0155</t>
  </si>
  <si>
    <t xml:space="preserve">Lexington                    </t>
  </si>
  <si>
    <t>0157</t>
  </si>
  <si>
    <t xml:space="preserve">Lincoln                      </t>
  </si>
  <si>
    <t>0158</t>
  </si>
  <si>
    <t xml:space="preserve">Littleton                    </t>
  </si>
  <si>
    <t>0159</t>
  </si>
  <si>
    <t xml:space="preserve">Longmeadow                   </t>
  </si>
  <si>
    <t>0160</t>
  </si>
  <si>
    <t xml:space="preserve">Lowell                       </t>
  </si>
  <si>
    <t>0161</t>
  </si>
  <si>
    <t xml:space="preserve">Ludlow                       </t>
  </si>
  <si>
    <t>0162</t>
  </si>
  <si>
    <t xml:space="preserve">Lunenburg                    </t>
  </si>
  <si>
    <t>0163</t>
  </si>
  <si>
    <t xml:space="preserve">Lynn                         </t>
  </si>
  <si>
    <t>0164</t>
  </si>
  <si>
    <t xml:space="preserve">Lynnfield                    </t>
  </si>
  <si>
    <t>0165</t>
  </si>
  <si>
    <t xml:space="preserve">Malden                       </t>
  </si>
  <si>
    <t>0167</t>
  </si>
  <si>
    <t xml:space="preserve">Mansfield                    </t>
  </si>
  <si>
    <t>0168</t>
  </si>
  <si>
    <t xml:space="preserve">Marblehead                   </t>
  </si>
  <si>
    <t>0170</t>
  </si>
  <si>
    <t xml:space="preserve">Marlborough                  </t>
  </si>
  <si>
    <t>0172</t>
  </si>
  <si>
    <t xml:space="preserve">Mashpee                      </t>
  </si>
  <si>
    <t>0174</t>
  </si>
  <si>
    <t xml:space="preserve">Maynard                      </t>
  </si>
  <si>
    <t>0175</t>
  </si>
  <si>
    <t xml:space="preserve">Medfield                     </t>
  </si>
  <si>
    <t>0176</t>
  </si>
  <si>
    <t xml:space="preserve">Medford                      </t>
  </si>
  <si>
    <t>0177</t>
  </si>
  <si>
    <t xml:space="preserve">Medway                       </t>
  </si>
  <si>
    <t>0178</t>
  </si>
  <si>
    <t xml:space="preserve">Melrose                      </t>
  </si>
  <si>
    <t>0181</t>
  </si>
  <si>
    <t xml:space="preserve">Methuen                      </t>
  </si>
  <si>
    <t>0184</t>
  </si>
  <si>
    <t xml:space="preserve">Middleton                    </t>
  </si>
  <si>
    <t>0185</t>
  </si>
  <si>
    <t xml:space="preserve">Milford                      </t>
  </si>
  <si>
    <t>0186</t>
  </si>
  <si>
    <t xml:space="preserve">Millbury                     </t>
  </si>
  <si>
    <t>0187</t>
  </si>
  <si>
    <t xml:space="preserve">Millis                       </t>
  </si>
  <si>
    <t>0189</t>
  </si>
  <si>
    <t xml:space="preserve">Milton                       </t>
  </si>
  <si>
    <t>0191</t>
  </si>
  <si>
    <t xml:space="preserve">Monson                       </t>
  </si>
  <si>
    <t>0196</t>
  </si>
  <si>
    <t xml:space="preserve">Nahant                       </t>
  </si>
  <si>
    <t>0197</t>
  </si>
  <si>
    <t xml:space="preserve">Nantucket                    </t>
  </si>
  <si>
    <t>0198</t>
  </si>
  <si>
    <t xml:space="preserve">Natick                       </t>
  </si>
  <si>
    <t>0199</t>
  </si>
  <si>
    <t xml:space="preserve">Needham                      </t>
  </si>
  <si>
    <t>0201</t>
  </si>
  <si>
    <t xml:space="preserve">New Bedford                  </t>
  </si>
  <si>
    <t>0204</t>
  </si>
  <si>
    <t xml:space="preserve">Newburyport                  </t>
  </si>
  <si>
    <t>0207</t>
  </si>
  <si>
    <t xml:space="preserve">Newton                       </t>
  </si>
  <si>
    <t>0208</t>
  </si>
  <si>
    <t xml:space="preserve">Norfolk                      </t>
  </si>
  <si>
    <t>0209</t>
  </si>
  <si>
    <t xml:space="preserve">North Adams                  </t>
  </si>
  <si>
    <t>0210</t>
  </si>
  <si>
    <t xml:space="preserve">Northampton                  </t>
  </si>
  <si>
    <t>0211</t>
  </si>
  <si>
    <t xml:space="preserve">North Andover                </t>
  </si>
  <si>
    <t>0212</t>
  </si>
  <si>
    <t xml:space="preserve">North Attleborough           </t>
  </si>
  <si>
    <t>0213</t>
  </si>
  <si>
    <t xml:space="preserve">Northborough                 </t>
  </si>
  <si>
    <t>0214</t>
  </si>
  <si>
    <t xml:space="preserve">Northbridge                  </t>
  </si>
  <si>
    <t>0215</t>
  </si>
  <si>
    <t xml:space="preserve">North Brookfield             </t>
  </si>
  <si>
    <t>0217</t>
  </si>
  <si>
    <t xml:space="preserve">North Reading                </t>
  </si>
  <si>
    <t>0218</t>
  </si>
  <si>
    <t xml:space="preserve">Norton                       </t>
  </si>
  <si>
    <t>0220</t>
  </si>
  <si>
    <t xml:space="preserve">Norwood                      </t>
  </si>
  <si>
    <t>0221</t>
  </si>
  <si>
    <t xml:space="preserve">Oak Bluffs                   </t>
  </si>
  <si>
    <t>0223</t>
  </si>
  <si>
    <t xml:space="preserve">Orange                       </t>
  </si>
  <si>
    <t>0224</t>
  </si>
  <si>
    <t xml:space="preserve">Orleans                      </t>
  </si>
  <si>
    <t>0226</t>
  </si>
  <si>
    <t xml:space="preserve">Oxford                       </t>
  </si>
  <si>
    <t>0227</t>
  </si>
  <si>
    <t xml:space="preserve">Palmer                       </t>
  </si>
  <si>
    <t>0229</t>
  </si>
  <si>
    <t xml:space="preserve">Peabody                      </t>
  </si>
  <si>
    <t>0230</t>
  </si>
  <si>
    <t xml:space="preserve">Pelham                       </t>
  </si>
  <si>
    <t>0234</t>
  </si>
  <si>
    <t xml:space="preserve">Petersham                    </t>
  </si>
  <si>
    <t>0236</t>
  </si>
  <si>
    <t xml:space="preserve">Pittsfield                   </t>
  </si>
  <si>
    <t>0238</t>
  </si>
  <si>
    <t xml:space="preserve">Plainville                   </t>
  </si>
  <si>
    <t>0242</t>
  </si>
  <si>
    <t xml:space="preserve">Provincetown                 </t>
  </si>
  <si>
    <t>0243</t>
  </si>
  <si>
    <t xml:space="preserve">Quincy                       </t>
  </si>
  <si>
    <t>0244</t>
  </si>
  <si>
    <t xml:space="preserve">Randolph                     </t>
  </si>
  <si>
    <t>0246</t>
  </si>
  <si>
    <t xml:space="preserve">Reading                      </t>
  </si>
  <si>
    <t>0248</t>
  </si>
  <si>
    <t xml:space="preserve">Revere                       </t>
  </si>
  <si>
    <t>0249</t>
  </si>
  <si>
    <t xml:space="preserve">Richmond                     </t>
  </si>
  <si>
    <t>0252</t>
  </si>
  <si>
    <t xml:space="preserve">Rockport                     </t>
  </si>
  <si>
    <t>0253</t>
  </si>
  <si>
    <t xml:space="preserve">Rowe                         </t>
  </si>
  <si>
    <t>0258</t>
  </si>
  <si>
    <t xml:space="preserve">Salem                        </t>
  </si>
  <si>
    <t>0261</t>
  </si>
  <si>
    <t xml:space="preserve">Sandwich                     </t>
  </si>
  <si>
    <t>0262</t>
  </si>
  <si>
    <t xml:space="preserve">Saugus                       </t>
  </si>
  <si>
    <t>0263</t>
  </si>
  <si>
    <t xml:space="preserve">Savoy                        </t>
  </si>
  <si>
    <t>0265</t>
  </si>
  <si>
    <t xml:space="preserve">Seekonk                      </t>
  </si>
  <si>
    <t>0266</t>
  </si>
  <si>
    <t xml:space="preserve">Sharon                       </t>
  </si>
  <si>
    <t>0269</t>
  </si>
  <si>
    <t xml:space="preserve">Sherborn                     </t>
  </si>
  <si>
    <t>0271</t>
  </si>
  <si>
    <t xml:space="preserve">Shrewsbury                   </t>
  </si>
  <si>
    <t>0272</t>
  </si>
  <si>
    <t xml:space="preserve">Shutesbury                   </t>
  </si>
  <si>
    <t>0273</t>
  </si>
  <si>
    <t xml:space="preserve">Somerset                     </t>
  </si>
  <si>
    <t>0274</t>
  </si>
  <si>
    <t xml:space="preserve">Somerville                   </t>
  </si>
  <si>
    <t>0275</t>
  </si>
  <si>
    <t xml:space="preserve">Southampton                  </t>
  </si>
  <si>
    <t>0276</t>
  </si>
  <si>
    <t xml:space="preserve">Southborough                 </t>
  </si>
  <si>
    <t>0277</t>
  </si>
  <si>
    <t xml:space="preserve">Southbridge                  </t>
  </si>
  <si>
    <t>0278</t>
  </si>
  <si>
    <t xml:space="preserve">South Hadley                 </t>
  </si>
  <si>
    <t>0281</t>
  </si>
  <si>
    <t xml:space="preserve">Springfield                  </t>
  </si>
  <si>
    <t>0284</t>
  </si>
  <si>
    <t xml:space="preserve">Stoneham                     </t>
  </si>
  <si>
    <t>0285</t>
  </si>
  <si>
    <t xml:space="preserve">Stoughton                    </t>
  </si>
  <si>
    <t>0287</t>
  </si>
  <si>
    <t xml:space="preserve">Sturbridge                   </t>
  </si>
  <si>
    <t>0288</t>
  </si>
  <si>
    <t xml:space="preserve">Sudbury                      </t>
  </si>
  <si>
    <t>0289</t>
  </si>
  <si>
    <t xml:space="preserve">Sunderland                   </t>
  </si>
  <si>
    <t>0290</t>
  </si>
  <si>
    <t xml:space="preserve">Sutton                       </t>
  </si>
  <si>
    <t>0291</t>
  </si>
  <si>
    <t xml:space="preserve">Swampscott                   </t>
  </si>
  <si>
    <t>0292</t>
  </si>
  <si>
    <t xml:space="preserve">Swansea                      </t>
  </si>
  <si>
    <t>0293</t>
  </si>
  <si>
    <t xml:space="preserve">Taunton                      </t>
  </si>
  <si>
    <t>0295</t>
  </si>
  <si>
    <t xml:space="preserve">Tewksbury                    </t>
  </si>
  <si>
    <t>0296</t>
  </si>
  <si>
    <t xml:space="preserve">Tisbury                      </t>
  </si>
  <si>
    <t>0298</t>
  </si>
  <si>
    <t xml:space="preserve">Topsfield                    </t>
  </si>
  <si>
    <t>0300</t>
  </si>
  <si>
    <t xml:space="preserve">Truro                        </t>
  </si>
  <si>
    <t>0301</t>
  </si>
  <si>
    <t xml:space="preserve">Tyngsborough                 </t>
  </si>
  <si>
    <t>0304</t>
  </si>
  <si>
    <t xml:space="preserve">Uxbridge                     </t>
  </si>
  <si>
    <t>0305</t>
  </si>
  <si>
    <t xml:space="preserve">Wakefield                    </t>
  </si>
  <si>
    <t>0306</t>
  </si>
  <si>
    <t xml:space="preserve">Wales                        </t>
  </si>
  <si>
    <t>0307</t>
  </si>
  <si>
    <t xml:space="preserve">Walpole                      </t>
  </si>
  <si>
    <t>0308</t>
  </si>
  <si>
    <t xml:space="preserve">Waltham                      </t>
  </si>
  <si>
    <t>0309</t>
  </si>
  <si>
    <t xml:space="preserve">Ware                         </t>
  </si>
  <si>
    <t>0314</t>
  </si>
  <si>
    <t xml:space="preserve">Watertown                    </t>
  </si>
  <si>
    <t>0315</t>
  </si>
  <si>
    <t xml:space="preserve">Wayland                      </t>
  </si>
  <si>
    <t>0316</t>
  </si>
  <si>
    <t xml:space="preserve">Webster                      </t>
  </si>
  <si>
    <t>0317</t>
  </si>
  <si>
    <t xml:space="preserve">Wellesley                    </t>
  </si>
  <si>
    <t>0318</t>
  </si>
  <si>
    <t xml:space="preserve">Wellfleet                    </t>
  </si>
  <si>
    <t>0321</t>
  </si>
  <si>
    <t xml:space="preserve">Westborough                  </t>
  </si>
  <si>
    <t>0322</t>
  </si>
  <si>
    <t xml:space="preserve">West Boylston                </t>
  </si>
  <si>
    <t>0325</t>
  </si>
  <si>
    <t xml:space="preserve">Westfield                    </t>
  </si>
  <si>
    <t>0326</t>
  </si>
  <si>
    <t xml:space="preserve">Westford                     </t>
  </si>
  <si>
    <t>0327</t>
  </si>
  <si>
    <t xml:space="preserve">Westhampton                  </t>
  </si>
  <si>
    <t>0330</t>
  </si>
  <si>
    <t xml:space="preserve">Weston                       </t>
  </si>
  <si>
    <t>0331</t>
  </si>
  <si>
    <t xml:space="preserve">Westport                     </t>
  </si>
  <si>
    <t>0332</t>
  </si>
  <si>
    <t xml:space="preserve">West Springfield             </t>
  </si>
  <si>
    <t>0335</t>
  </si>
  <si>
    <t xml:space="preserve">Westwood                     </t>
  </si>
  <si>
    <t>0336</t>
  </si>
  <si>
    <t xml:space="preserve">Weymouth                     </t>
  </si>
  <si>
    <t>0337</t>
  </si>
  <si>
    <t xml:space="preserve">Whately                      </t>
  </si>
  <si>
    <t>0340</t>
  </si>
  <si>
    <t xml:space="preserve">Williamsburg                 </t>
  </si>
  <si>
    <t>0342</t>
  </si>
  <si>
    <t xml:space="preserve">Wilmington                   </t>
  </si>
  <si>
    <t>0343</t>
  </si>
  <si>
    <t xml:space="preserve">Winchendon                   </t>
  </si>
  <si>
    <t>0344</t>
  </si>
  <si>
    <t xml:space="preserve">Winchester                   </t>
  </si>
  <si>
    <t>0346</t>
  </si>
  <si>
    <t xml:space="preserve">Winthrop                     </t>
  </si>
  <si>
    <t>0347</t>
  </si>
  <si>
    <t>0348</t>
  </si>
  <si>
    <t xml:space="preserve">Worcester                    </t>
  </si>
  <si>
    <t>0349</t>
  </si>
  <si>
    <t xml:space="preserve">Worthington                  </t>
  </si>
  <si>
    <t>0350</t>
  </si>
  <si>
    <t xml:space="preserve">Wrentham                     </t>
  </si>
  <si>
    <t>0406</t>
  </si>
  <si>
    <t xml:space="preserve">Northampton Smith            </t>
  </si>
  <si>
    <t>0409</t>
  </si>
  <si>
    <t>Alma del Mar Charter School</t>
  </si>
  <si>
    <t>0410</t>
  </si>
  <si>
    <t>Excel Academy Charter</t>
  </si>
  <si>
    <t>0412</t>
  </si>
  <si>
    <t>Academy Of the Pacific Rim Charter Public</t>
  </si>
  <si>
    <t>0413</t>
  </si>
  <si>
    <t>Four Rivers Charter Public</t>
  </si>
  <si>
    <t>0414</t>
  </si>
  <si>
    <t>Berkshire Arts and Technology Charter Public</t>
  </si>
  <si>
    <t>0416</t>
  </si>
  <si>
    <t>Boston Preparatory Charter Public</t>
  </si>
  <si>
    <t>0417</t>
  </si>
  <si>
    <t>Bridge Boston Charter School</t>
  </si>
  <si>
    <t>0418</t>
  </si>
  <si>
    <t>Christa McAuliffe Charter Public</t>
  </si>
  <si>
    <t>0419</t>
  </si>
  <si>
    <t>Helen Y. Davis Leadership Academy Charter Public</t>
  </si>
  <si>
    <t>0420</t>
  </si>
  <si>
    <t>Benjamin Banneker Charter Public</t>
  </si>
  <si>
    <t>0426</t>
  </si>
  <si>
    <t>Community Day Charter Public School - Gateway</t>
  </si>
  <si>
    <t>0428</t>
  </si>
  <si>
    <t>Brooke Charter School</t>
  </si>
  <si>
    <t>0429</t>
  </si>
  <si>
    <t>KIPP Academy Lynn Charter</t>
  </si>
  <si>
    <t>0430</t>
  </si>
  <si>
    <t>Advanced Math and Science Academy Charter</t>
  </si>
  <si>
    <t>0431</t>
  </si>
  <si>
    <t>Community Day Charter Public School - R. Kingman Webster</t>
  </si>
  <si>
    <t>0432</t>
  </si>
  <si>
    <t>Cape Cod Lighthouse Charter</t>
  </si>
  <si>
    <t>0435</t>
  </si>
  <si>
    <t>Innovation Academy Charter</t>
  </si>
  <si>
    <t>0436</t>
  </si>
  <si>
    <t>Community Charter School of Cambridge</t>
  </si>
  <si>
    <t>0437</t>
  </si>
  <si>
    <t>City on a Hill Charter Public School Circuit Street</t>
  </si>
  <si>
    <t>0438</t>
  </si>
  <si>
    <t>Codman Academy Charter Public</t>
  </si>
  <si>
    <t>0439</t>
  </si>
  <si>
    <t>Conservatory Lab Charter</t>
  </si>
  <si>
    <t>0440</t>
  </si>
  <si>
    <t>Community Day Charter Public School - Prospect</t>
  </si>
  <si>
    <t>0441</t>
  </si>
  <si>
    <t>Sabis International Charter</t>
  </si>
  <si>
    <t>0444</t>
  </si>
  <si>
    <t>Neighborhood House Charter</t>
  </si>
  <si>
    <t>0445</t>
  </si>
  <si>
    <t>Abby Kelley Foster Charter Public</t>
  </si>
  <si>
    <t>0446</t>
  </si>
  <si>
    <t>Foxborough Regional Charter</t>
  </si>
  <si>
    <t>0447</t>
  </si>
  <si>
    <t>Benjamin Franklin Classical Charter Public</t>
  </si>
  <si>
    <t>0449</t>
  </si>
  <si>
    <t>Boston Collegiate Charter</t>
  </si>
  <si>
    <t>0450</t>
  </si>
  <si>
    <t>Hilltown Cooperative Charter Public</t>
  </si>
  <si>
    <t>0453</t>
  </si>
  <si>
    <t>Holyoke Community Charter</t>
  </si>
  <si>
    <t>0454</t>
  </si>
  <si>
    <t>Lawrence Family Development Charter</t>
  </si>
  <si>
    <t>0455</t>
  </si>
  <si>
    <t>Hill View Montessori Charter Public</t>
  </si>
  <si>
    <t>0456</t>
  </si>
  <si>
    <t>Lowell Community Charter Public</t>
  </si>
  <si>
    <t>0458</t>
  </si>
  <si>
    <t>Lowell Middlesex Academy Charter</t>
  </si>
  <si>
    <t>0463</t>
  </si>
  <si>
    <t>KIPP Academy Boston Charter School</t>
  </si>
  <si>
    <t>0464</t>
  </si>
  <si>
    <t>Marblehead Community Charter Public</t>
  </si>
  <si>
    <t>0466</t>
  </si>
  <si>
    <t>Martha's Vineyard Charter</t>
  </si>
  <si>
    <t>0469</t>
  </si>
  <si>
    <t>MATCH Charter Public School</t>
  </si>
  <si>
    <t>0470</t>
  </si>
  <si>
    <t>Mystic Valley Regional Charter</t>
  </si>
  <si>
    <t>0474</t>
  </si>
  <si>
    <t>Sizer School: A North Central Charter Essential</t>
  </si>
  <si>
    <t>0478</t>
  </si>
  <si>
    <t>Francis W. Parker Charter Essential</t>
  </si>
  <si>
    <t>0479</t>
  </si>
  <si>
    <t>Pioneer Valley Performing Arts Charter Public</t>
  </si>
  <si>
    <t>0481</t>
  </si>
  <si>
    <t>Boston Renaissance Charter Public</t>
  </si>
  <si>
    <t>0482</t>
  </si>
  <si>
    <t>River Valley Charter</t>
  </si>
  <si>
    <t>0483</t>
  </si>
  <si>
    <t>Rising Tide Charter Public</t>
  </si>
  <si>
    <t>0484</t>
  </si>
  <si>
    <t>Roxbury Preparatory Charter</t>
  </si>
  <si>
    <t>0485</t>
  </si>
  <si>
    <t>Salem Academy Charter</t>
  </si>
  <si>
    <t>0486</t>
  </si>
  <si>
    <t>Seven Hills Charter Public</t>
  </si>
  <si>
    <t>0487</t>
  </si>
  <si>
    <t>Prospect Hill Academy Charter</t>
  </si>
  <si>
    <t>0488</t>
  </si>
  <si>
    <t>South Shore Charter Public</t>
  </si>
  <si>
    <t>0489</t>
  </si>
  <si>
    <t>Sturgis Charter Public</t>
  </si>
  <si>
    <t>0491</t>
  </si>
  <si>
    <t>Atlantis Charter</t>
  </si>
  <si>
    <t>0492</t>
  </si>
  <si>
    <t>Martin Luther King Jr. Charter School of Excellence</t>
  </si>
  <si>
    <t>0493</t>
  </si>
  <si>
    <t>Phoenix Charter Academy</t>
  </si>
  <si>
    <t>0494</t>
  </si>
  <si>
    <t>Pioneer Charter School of Science</t>
  </si>
  <si>
    <t>0496</t>
  </si>
  <si>
    <t>Global Learning Charter Public</t>
  </si>
  <si>
    <t>0497</t>
  </si>
  <si>
    <t>Pioneer Valley Chinese Immersion Charter</t>
  </si>
  <si>
    <t>0498</t>
  </si>
  <si>
    <t>Veritas Preparatory Charter School</t>
  </si>
  <si>
    <t>0499</t>
  </si>
  <si>
    <t>Hampden Charter School of Science East</t>
  </si>
  <si>
    <t>0600</t>
  </si>
  <si>
    <t xml:space="preserve">Acton Boxborough             </t>
  </si>
  <si>
    <t>0603</t>
  </si>
  <si>
    <t>Hoosac Valley</t>
  </si>
  <si>
    <t>0605</t>
  </si>
  <si>
    <t xml:space="preserve">Amherst Pelham               </t>
  </si>
  <si>
    <t>0610</t>
  </si>
  <si>
    <t xml:space="preserve">Ashburnham Westminster       </t>
  </si>
  <si>
    <t>0615</t>
  </si>
  <si>
    <t xml:space="preserve">Athol Royalston              </t>
  </si>
  <si>
    <t>0616</t>
  </si>
  <si>
    <t>Ayer Shirley</t>
  </si>
  <si>
    <t>0618</t>
  </si>
  <si>
    <t xml:space="preserve">Berkshire Hills              </t>
  </si>
  <si>
    <t>0620</t>
  </si>
  <si>
    <t xml:space="preserve">Berlin Boylston              </t>
  </si>
  <si>
    <t>0622</t>
  </si>
  <si>
    <t xml:space="preserve">Blackstone Millville         </t>
  </si>
  <si>
    <t>0625</t>
  </si>
  <si>
    <t xml:space="preserve">Bridgewater Raynham          </t>
  </si>
  <si>
    <t>0632</t>
  </si>
  <si>
    <t>Chesterfield Goshen</t>
  </si>
  <si>
    <t>0635</t>
  </si>
  <si>
    <t xml:space="preserve">Central Berkshire            </t>
  </si>
  <si>
    <t>0640</t>
  </si>
  <si>
    <t xml:space="preserve">Concord Carlisle             </t>
  </si>
  <si>
    <t>0645</t>
  </si>
  <si>
    <t xml:space="preserve">Dennis Yarmouth              </t>
  </si>
  <si>
    <t>0650</t>
  </si>
  <si>
    <t xml:space="preserve">Dighton Rehoboth             </t>
  </si>
  <si>
    <t>0655</t>
  </si>
  <si>
    <t xml:space="preserve">Dover Sherborn               </t>
  </si>
  <si>
    <t>0658</t>
  </si>
  <si>
    <t xml:space="preserve">Dudley Charlton              </t>
  </si>
  <si>
    <t>0660</t>
  </si>
  <si>
    <t xml:space="preserve">Nauset                       </t>
  </si>
  <si>
    <t>0662</t>
  </si>
  <si>
    <t>Farmington River</t>
  </si>
  <si>
    <t>0665</t>
  </si>
  <si>
    <t xml:space="preserve">Freetown Lakeville           </t>
  </si>
  <si>
    <t>0670</t>
  </si>
  <si>
    <t xml:space="preserve">Frontier                     </t>
  </si>
  <si>
    <t>0672</t>
  </si>
  <si>
    <t xml:space="preserve">Gateway                      </t>
  </si>
  <si>
    <t>0673</t>
  </si>
  <si>
    <t xml:space="preserve">Groton Dunstable             </t>
  </si>
  <si>
    <t>0674</t>
  </si>
  <si>
    <t xml:space="preserve">Gill Montague                </t>
  </si>
  <si>
    <t>0675</t>
  </si>
  <si>
    <t xml:space="preserve">Hamilton Wenham              </t>
  </si>
  <si>
    <t>0680</t>
  </si>
  <si>
    <t xml:space="preserve">Hampden Wilbraham            </t>
  </si>
  <si>
    <t>0683</t>
  </si>
  <si>
    <t xml:space="preserve">Hampshire                    </t>
  </si>
  <si>
    <t>0685</t>
  </si>
  <si>
    <t xml:space="preserve">Hawlemont                    </t>
  </si>
  <si>
    <t>0690</t>
  </si>
  <si>
    <t xml:space="preserve">King Philip                  </t>
  </si>
  <si>
    <t>0695</t>
  </si>
  <si>
    <t xml:space="preserve">Lincoln Sudbury              </t>
  </si>
  <si>
    <t>0698</t>
  </si>
  <si>
    <t>Manchester Essex</t>
  </si>
  <si>
    <t>0700</t>
  </si>
  <si>
    <t xml:space="preserve">Marthas Vineyard             </t>
  </si>
  <si>
    <t>0705</t>
  </si>
  <si>
    <t xml:space="preserve">Masconomet                   </t>
  </si>
  <si>
    <t>0710</t>
  </si>
  <si>
    <t xml:space="preserve">Mendon Upton                 </t>
  </si>
  <si>
    <t>0712</t>
  </si>
  <si>
    <t>Monomoy</t>
  </si>
  <si>
    <t>0715</t>
  </si>
  <si>
    <t xml:space="preserve">Mount Greylock               </t>
  </si>
  <si>
    <t>0717</t>
  </si>
  <si>
    <t xml:space="preserve">Mohawk Trail                 </t>
  </si>
  <si>
    <t>0720</t>
  </si>
  <si>
    <t xml:space="preserve">Narragansett                 </t>
  </si>
  <si>
    <t>0725</t>
  </si>
  <si>
    <t xml:space="preserve">Nashoba                      </t>
  </si>
  <si>
    <t>0728</t>
  </si>
  <si>
    <t xml:space="preserve">New Salem Wendell            </t>
  </si>
  <si>
    <t>0730</t>
  </si>
  <si>
    <t xml:space="preserve">Northboro Southboro          </t>
  </si>
  <si>
    <t>0735</t>
  </si>
  <si>
    <t xml:space="preserve">North Middlesex              </t>
  </si>
  <si>
    <t>0745</t>
  </si>
  <si>
    <t xml:space="preserve">Pentucket                    </t>
  </si>
  <si>
    <t>0750</t>
  </si>
  <si>
    <t xml:space="preserve">Pioneer                      </t>
  </si>
  <si>
    <t>0753</t>
  </si>
  <si>
    <t xml:space="preserve">Quabbin                      </t>
  </si>
  <si>
    <t>0755</t>
  </si>
  <si>
    <t xml:space="preserve">Ralph C Mahar                </t>
  </si>
  <si>
    <t>0763</t>
  </si>
  <si>
    <t>Somerset Berkley</t>
  </si>
  <si>
    <t>0765</t>
  </si>
  <si>
    <t xml:space="preserve">Southern Berkshire           </t>
  </si>
  <si>
    <t>0766</t>
  </si>
  <si>
    <t>Southwick Tolland Granville</t>
  </si>
  <si>
    <t>0767</t>
  </si>
  <si>
    <t xml:space="preserve">Spencer East Brookfield      </t>
  </si>
  <si>
    <t>0770</t>
  </si>
  <si>
    <t xml:space="preserve">Tantasqua                    </t>
  </si>
  <si>
    <t>0773</t>
  </si>
  <si>
    <t xml:space="preserve">Triton                       </t>
  </si>
  <si>
    <t>0774</t>
  </si>
  <si>
    <t>Upisland</t>
  </si>
  <si>
    <t>0775</t>
  </si>
  <si>
    <t xml:space="preserve">Wachusett                    </t>
  </si>
  <si>
    <t>0778</t>
  </si>
  <si>
    <t>Quaboag</t>
  </si>
  <si>
    <t>0801</t>
  </si>
  <si>
    <t xml:space="preserve">Assabet Valley               </t>
  </si>
  <si>
    <t>0805</t>
  </si>
  <si>
    <t xml:space="preserve">Blackstone Valley            </t>
  </si>
  <si>
    <t>0806</t>
  </si>
  <si>
    <t xml:space="preserve">Blue Hills                   </t>
  </si>
  <si>
    <t>0810</t>
  </si>
  <si>
    <t xml:space="preserve">Bristol Plymouth             </t>
  </si>
  <si>
    <t>0815</t>
  </si>
  <si>
    <t xml:space="preserve">Cape Cod                     </t>
  </si>
  <si>
    <t>0817</t>
  </si>
  <si>
    <t>Essex North Shore</t>
  </si>
  <si>
    <t>0818</t>
  </si>
  <si>
    <t xml:space="preserve">Franklin County              </t>
  </si>
  <si>
    <t>0821</t>
  </si>
  <si>
    <t xml:space="preserve">Greater Fall River           </t>
  </si>
  <si>
    <t>0823</t>
  </si>
  <si>
    <t xml:space="preserve">Greater Lawrence             </t>
  </si>
  <si>
    <t>0825</t>
  </si>
  <si>
    <t xml:space="preserve">Greater New Bedford          </t>
  </si>
  <si>
    <t>0828</t>
  </si>
  <si>
    <t xml:space="preserve">Greater Lowell               </t>
  </si>
  <si>
    <t>0829</t>
  </si>
  <si>
    <t xml:space="preserve">South Middlesex              </t>
  </si>
  <si>
    <t>0830</t>
  </si>
  <si>
    <t xml:space="preserve">Minuteman                    </t>
  </si>
  <si>
    <t>0832</t>
  </si>
  <si>
    <t xml:space="preserve">Montachusett                 </t>
  </si>
  <si>
    <t>0851</t>
  </si>
  <si>
    <t xml:space="preserve">Northern Berkshire           </t>
  </si>
  <si>
    <t>0852</t>
  </si>
  <si>
    <t xml:space="preserve">Nashoba Valley               </t>
  </si>
  <si>
    <t>0853</t>
  </si>
  <si>
    <t xml:space="preserve">Northeast Metropolitan       </t>
  </si>
  <si>
    <t>0855</t>
  </si>
  <si>
    <t xml:space="preserve">Old Colony                   </t>
  </si>
  <si>
    <t>0860</t>
  </si>
  <si>
    <t xml:space="preserve">Pathfinder                   </t>
  </si>
  <si>
    <t>0871</t>
  </si>
  <si>
    <t xml:space="preserve">Shawsheen Valley             </t>
  </si>
  <si>
    <t>0872</t>
  </si>
  <si>
    <t xml:space="preserve">Southeastern                 </t>
  </si>
  <si>
    <t>0873</t>
  </si>
  <si>
    <t xml:space="preserve">South Shore                  </t>
  </si>
  <si>
    <t>0876</t>
  </si>
  <si>
    <t xml:space="preserve">Southern Worcester           </t>
  </si>
  <si>
    <t>0878</t>
  </si>
  <si>
    <t xml:space="preserve">Tri County                   </t>
  </si>
  <si>
    <t>0879</t>
  </si>
  <si>
    <t xml:space="preserve">Upper Cape Cod               </t>
  </si>
  <si>
    <t>0885</t>
  </si>
  <si>
    <t xml:space="preserve">Whittier                     </t>
  </si>
  <si>
    <t>0910</t>
  </si>
  <si>
    <t xml:space="preserve">Bristol County               </t>
  </si>
  <si>
    <t>0915</t>
  </si>
  <si>
    <t xml:space="preserve">Norfolk County               </t>
  </si>
  <si>
    <t>3501</t>
  </si>
  <si>
    <t>Paulo Freire Social Justice Charter School</t>
  </si>
  <si>
    <t>3502</t>
  </si>
  <si>
    <t>Baystate Academy Charter Public School</t>
  </si>
  <si>
    <t>3503</t>
  </si>
  <si>
    <t>Collegiate Charter School of Lowell</t>
  </si>
  <si>
    <t>3504</t>
  </si>
  <si>
    <t>City on a Hill Charter Public School Dudley Square</t>
  </si>
  <si>
    <t>3506</t>
  </si>
  <si>
    <t>Pioneer Charter School of Science II (PCSS-II)</t>
  </si>
  <si>
    <t>3507</t>
  </si>
  <si>
    <t>City on a Hill Charter Public School New Bedford</t>
  </si>
  <si>
    <t>3508</t>
  </si>
  <si>
    <t>Phoenix Academy Public Charter High School Springfield</t>
  </si>
  <si>
    <t>3509</t>
  </si>
  <si>
    <t>Argosy Collegiate Charter School</t>
  </si>
  <si>
    <t>3510</t>
  </si>
  <si>
    <t>Springfield Preparatory Charter School</t>
  </si>
  <si>
    <t>3513</t>
  </si>
  <si>
    <t>New Heights Charter School of Brockton</t>
  </si>
  <si>
    <t>3514</t>
  </si>
  <si>
    <t>Libertas Academy Charter School</t>
  </si>
  <si>
    <t>3515</t>
  </si>
  <si>
    <t>Old Sturbridge Academy Charter Public School</t>
  </si>
  <si>
    <t>3516</t>
  </si>
  <si>
    <t>Hampden Charter School of Science West</t>
  </si>
  <si>
    <t>3517</t>
  </si>
  <si>
    <t>Map Academy Charter School</t>
  </si>
  <si>
    <t>3518</t>
  </si>
  <si>
    <t>Phoenix Academy Public Charter High School Lawrence</t>
  </si>
  <si>
    <t>State Total</t>
  </si>
  <si>
    <t>CvRFGrant@mass.gov</t>
  </si>
  <si>
    <t>Org Name</t>
  </si>
  <si>
    <t>Address 1</t>
  </si>
  <si>
    <t>Address 2</t>
  </si>
  <si>
    <t>Town</t>
  </si>
  <si>
    <t>Fax</t>
  </si>
  <si>
    <t>Grade</t>
  </si>
  <si>
    <t>Heidi Paluk</t>
  </si>
  <si>
    <t>508-854-8400</t>
  </si>
  <si>
    <t>508-854-8484</t>
  </si>
  <si>
    <t>K,01,02,03,04,05,06,07,08,09,10,11,12</t>
  </si>
  <si>
    <t>Abington</t>
  </si>
  <si>
    <t>00010000</t>
  </si>
  <si>
    <t>Peter Schafer</t>
  </si>
  <si>
    <t>1071 Washington St.</t>
  </si>
  <si>
    <t>02351</t>
  </si>
  <si>
    <t>781-982-2150</t>
  </si>
  <si>
    <t>781-982-2157</t>
  </si>
  <si>
    <t>PK,K,01,02,03,04,05,06,07,08,09,10,11,12</t>
  </si>
  <si>
    <t>617-361-0050</t>
  </si>
  <si>
    <t>617-361-0045</t>
  </si>
  <si>
    <t>05,06,07,08,09,10,11,12</t>
  </si>
  <si>
    <t>Acton (non-op)</t>
  </si>
  <si>
    <t>00020000</t>
  </si>
  <si>
    <t>16 Charter Road</t>
  </si>
  <si>
    <t>978-264-4700</t>
  </si>
  <si>
    <t>978-264-3340</t>
  </si>
  <si>
    <t>NA</t>
  </si>
  <si>
    <t>508-998-0260</t>
  </si>
  <si>
    <t>508-998-0262</t>
  </si>
  <si>
    <t>PK,K,01,02,03,04,05,06,07,08</t>
  </si>
  <si>
    <t>Adams (non-op)</t>
  </si>
  <si>
    <t>00040000</t>
  </si>
  <si>
    <t>Kristen Gordon</t>
  </si>
  <si>
    <t>191 Church Street</t>
  </si>
  <si>
    <t>413-743-2939</t>
  </si>
  <si>
    <t>413-743-4135</t>
  </si>
  <si>
    <t>508-597-2400</t>
  </si>
  <si>
    <t>508-597-2499</t>
  </si>
  <si>
    <t>06,07,08,09,10,11,12</t>
  </si>
  <si>
    <t>sheila Hoffman</t>
  </si>
  <si>
    <t>413-821-0548</t>
  </si>
  <si>
    <t>413-789-1835</t>
  </si>
  <si>
    <t>Alford (non-op)</t>
  </si>
  <si>
    <t>00060000</t>
  </si>
  <si>
    <t>PO Box 339</t>
  </si>
  <si>
    <t>413-229-8778</t>
  </si>
  <si>
    <t>413-229-2913</t>
  </si>
  <si>
    <t>508-542-7153</t>
  </si>
  <si>
    <t>774-762-4680</t>
  </si>
  <si>
    <t>K,01,02,03,04,05,06,07,08</t>
  </si>
  <si>
    <t>978-388-0507</t>
  </si>
  <si>
    <t>978-388-8315</t>
  </si>
  <si>
    <t>413-362-1810</t>
  </si>
  <si>
    <t>413-549-6108</t>
  </si>
  <si>
    <t>PK,K,01,02,03,04,05,06</t>
  </si>
  <si>
    <t>07,08,09,10,11,12</t>
  </si>
  <si>
    <t>978-623-8501</t>
  </si>
  <si>
    <t>978-623-8505</t>
  </si>
  <si>
    <t>Aquinnah (non-op)</t>
  </si>
  <si>
    <t>01040000</t>
  </si>
  <si>
    <t>508-693-2007</t>
  </si>
  <si>
    <t>508-693-3190</t>
  </si>
  <si>
    <t>508-567-4725</t>
  </si>
  <si>
    <t>774-365-4383</t>
  </si>
  <si>
    <t>06,07,08,09,10,11</t>
  </si>
  <si>
    <t>781-316-3523</t>
  </si>
  <si>
    <t>781-316-3509</t>
  </si>
  <si>
    <t>Ashburnham (non-op)</t>
  </si>
  <si>
    <t>00110000</t>
  </si>
  <si>
    <t>978-827-1434</t>
  </si>
  <si>
    <t>978-827-5969</t>
  </si>
  <si>
    <t>Todd Stewart</t>
  </si>
  <si>
    <t>Ashby (non-op)</t>
  </si>
  <si>
    <t>00120000</t>
  </si>
  <si>
    <t>Townsend</t>
  </si>
  <si>
    <t>978-597-8713</t>
  </si>
  <si>
    <t>978-597-6534</t>
  </si>
  <si>
    <t>Ashfield (non-op)</t>
  </si>
  <si>
    <t>00130000</t>
  </si>
  <si>
    <t>Michael Buoniconti</t>
  </si>
  <si>
    <t>24 Ashfield Road</t>
  </si>
  <si>
    <t>413-625-0192</t>
  </si>
  <si>
    <t>413-625-0196</t>
  </si>
  <si>
    <t>508-881-0150</t>
  </si>
  <si>
    <t>508-881-0161</t>
  </si>
  <si>
    <t>508-485-9430</t>
  </si>
  <si>
    <t>508-460-3472</t>
  </si>
  <si>
    <t>09,10,11,12</t>
  </si>
  <si>
    <t>Athol (non-op)</t>
  </si>
  <si>
    <t>00150000</t>
  </si>
  <si>
    <t>P.O.Box 968</t>
  </si>
  <si>
    <t>978-249-2400</t>
  </si>
  <si>
    <t>978-249-2402</t>
  </si>
  <si>
    <t>508-646-6410</t>
  </si>
  <si>
    <t>508-672-3489</t>
  </si>
  <si>
    <t>508-222-0012</t>
  </si>
  <si>
    <t>508-223-1577</t>
  </si>
  <si>
    <t>Casey Handfield</t>
  </si>
  <si>
    <t>508-832-7755</t>
  </si>
  <si>
    <t>508-832-7757</t>
  </si>
  <si>
    <t>508-588-0230</t>
  </si>
  <si>
    <t>508-559-1081</t>
  </si>
  <si>
    <t>Ayer (non-op)</t>
  </si>
  <si>
    <t>00190000</t>
  </si>
  <si>
    <t>141 Washington Street</t>
  </si>
  <si>
    <t>978-772-8600</t>
  </si>
  <si>
    <t>978-772-7444</t>
  </si>
  <si>
    <t>978-772-1863</t>
  </si>
  <si>
    <t>508-862-4953</t>
  </si>
  <si>
    <t>508-790-6454</t>
  </si>
  <si>
    <t>Barre (non-op)</t>
  </si>
  <si>
    <t>00210000</t>
  </si>
  <si>
    <t>978-355-4668</t>
  </si>
  <si>
    <t>978-355-6756</t>
  </si>
  <si>
    <t>413-366-5103</t>
  </si>
  <si>
    <t>413-366-5101</t>
  </si>
  <si>
    <t>Becket (non-op)</t>
  </si>
  <si>
    <t>00220000</t>
  </si>
  <si>
    <t>413-684-0320</t>
  </si>
  <si>
    <t>413-684-4088</t>
  </si>
  <si>
    <t>781-275-7588</t>
  </si>
  <si>
    <t>781-275-0885</t>
  </si>
  <si>
    <t>413-323-0423</t>
  </si>
  <si>
    <t>413-323-0448</t>
  </si>
  <si>
    <t>508-883-1706</t>
  </si>
  <si>
    <t>508-966-2402</t>
  </si>
  <si>
    <t>617-993-5401</t>
  </si>
  <si>
    <t>617-993-5409</t>
  </si>
  <si>
    <t>617-497-7771</t>
  </si>
  <si>
    <t>617-497-4223</t>
  </si>
  <si>
    <t>508-541-3434</t>
  </si>
  <si>
    <t>508-541-5396</t>
  </si>
  <si>
    <t>Bentley Academy Charter School (District)</t>
  </si>
  <si>
    <t>35110000</t>
  </si>
  <si>
    <t>Sean McCarthy</t>
  </si>
  <si>
    <t>25 Memorial Drive</t>
  </si>
  <si>
    <t>978-740-1260</t>
  </si>
  <si>
    <t>978-740-1164</t>
  </si>
  <si>
    <t>K,01,02,03,04,05</t>
  </si>
  <si>
    <t>508-822-5220</t>
  </si>
  <si>
    <t>508-823-1772</t>
  </si>
  <si>
    <t>413-743-7311</t>
  </si>
  <si>
    <t>413-743-7327</t>
  </si>
  <si>
    <t>413-298-4017</t>
  </si>
  <si>
    <t>413-298-4672</t>
  </si>
  <si>
    <t>Berlin (non-op)</t>
  </si>
  <si>
    <t>00280000</t>
  </si>
  <si>
    <t>508-869-2837</t>
  </si>
  <si>
    <t>508-869-0023</t>
  </si>
  <si>
    <t>Bernardston (non-op)</t>
  </si>
  <si>
    <t>00290000</t>
  </si>
  <si>
    <t>97 F Sumner Turner Rd</t>
  </si>
  <si>
    <t>413-498-2911</t>
  </si>
  <si>
    <t>413-498-0045</t>
  </si>
  <si>
    <t>978-921-6100</t>
  </si>
  <si>
    <t>978-922-6597</t>
  </si>
  <si>
    <t>978-528-7900</t>
  </si>
  <si>
    <t>978-436-9595</t>
  </si>
  <si>
    <t>Blackstone (non-op)</t>
  </si>
  <si>
    <t>00320000</t>
  </si>
  <si>
    <t>508-883-4400</t>
  </si>
  <si>
    <t>508-883-9892</t>
  </si>
  <si>
    <t>508-529-7758</t>
  </si>
  <si>
    <t>508-529-3079</t>
  </si>
  <si>
    <t>Blandford (non-op)</t>
  </si>
  <si>
    <t>00330000</t>
  </si>
  <si>
    <t>413-685-1011</t>
  </si>
  <si>
    <t>413-667-8739</t>
  </si>
  <si>
    <t>781-828-5800</t>
  </si>
  <si>
    <t>781-828-3872</t>
  </si>
  <si>
    <t>Bolton (non-op)</t>
  </si>
  <si>
    <t>00340000</t>
  </si>
  <si>
    <t>978-779-0539</t>
  </si>
  <si>
    <t>978-779-6812</t>
  </si>
  <si>
    <t>00350000</t>
  </si>
  <si>
    <t>Brenda Cassellius</t>
  </si>
  <si>
    <t>2300 Washington Street</t>
  </si>
  <si>
    <t>617-635-9050</t>
  </si>
  <si>
    <t>617-635-9059</t>
  </si>
  <si>
    <t>617-265-1172</t>
  </si>
  <si>
    <t>617-265-1176</t>
  </si>
  <si>
    <t>617-635-6789</t>
  </si>
  <si>
    <t>617-635-6380</t>
  </si>
  <si>
    <t>617-635-9860</t>
  </si>
  <si>
    <t>617-635-9858</t>
  </si>
  <si>
    <t>617-333-6688</t>
  </si>
  <si>
    <t>617-333-6689</t>
  </si>
  <si>
    <t>617-357-0900</t>
  </si>
  <si>
    <t>617-357-0949</t>
  </si>
  <si>
    <t>508-759-0660</t>
  </si>
  <si>
    <t>508-759-1107</t>
  </si>
  <si>
    <t>Boxborough (non-op)</t>
  </si>
  <si>
    <t>00370000</t>
  </si>
  <si>
    <t>493 Massachusetts Avenue</t>
  </si>
  <si>
    <t>Boxborough</t>
  </si>
  <si>
    <t>01719</t>
  </si>
  <si>
    <t>978-263-4569</t>
  </si>
  <si>
    <t>978-263-0477</t>
  </si>
  <si>
    <t>978-887-0771</t>
  </si>
  <si>
    <t>978-887-8042</t>
  </si>
  <si>
    <t>Boylston (non-op)</t>
  </si>
  <si>
    <t>00390000</t>
  </si>
  <si>
    <t>781-380-0130</t>
  </si>
  <si>
    <t>781-380-0146</t>
  </si>
  <si>
    <t>508-255-8800</t>
  </si>
  <si>
    <t>508-240-2351</t>
  </si>
  <si>
    <t>PK,K,01,02,03,04,05</t>
  </si>
  <si>
    <t>857-229-1601</t>
  </si>
  <si>
    <t>--</t>
  </si>
  <si>
    <t>Bridgewater (non-op)</t>
  </si>
  <si>
    <t>00420000</t>
  </si>
  <si>
    <t>508-279-2140</t>
  </si>
  <si>
    <t>508-697-7012</t>
  </si>
  <si>
    <t>508-347-3077</t>
  </si>
  <si>
    <t>508-347-2697</t>
  </si>
  <si>
    <t>508-669-6744</t>
  </si>
  <si>
    <t>508-669-6747</t>
  </si>
  <si>
    <t>508-823-5151</t>
  </si>
  <si>
    <t>508-880-7287</t>
  </si>
  <si>
    <t>00440000</t>
  </si>
  <si>
    <t>Michael Thomas</t>
  </si>
  <si>
    <t>43 Crescent Street</t>
  </si>
  <si>
    <t>508-580-7000</t>
  </si>
  <si>
    <t>508-580-7513</t>
  </si>
  <si>
    <t>Jon Clark</t>
  </si>
  <si>
    <t>617-325-7977</t>
  </si>
  <si>
    <t>617-325-2260</t>
  </si>
  <si>
    <t>Jim Marini</t>
  </si>
  <si>
    <t>617-730-2403</t>
  </si>
  <si>
    <t>617-730-2601</t>
  </si>
  <si>
    <t>Buckland (non-op)</t>
  </si>
  <si>
    <t>00470000</t>
  </si>
  <si>
    <t>781-270-1801</t>
  </si>
  <si>
    <t>781-270-1773</t>
  </si>
  <si>
    <t>617-349-6494</t>
  </si>
  <si>
    <t>617-349-6496</t>
  </si>
  <si>
    <t>781-821-5060</t>
  </si>
  <si>
    <t>781-575-6500</t>
  </si>
  <si>
    <t>774-408-7994</t>
  </si>
  <si>
    <t>774-237-9041</t>
  </si>
  <si>
    <t>06,07,08</t>
  </si>
  <si>
    <t>508-432-4500</t>
  </si>
  <si>
    <t>508-432-7916</t>
  </si>
  <si>
    <t>978-369-6550</t>
  </si>
  <si>
    <t>978-371-2400</t>
  </si>
  <si>
    <t>Carver</t>
  </si>
  <si>
    <t>00520000</t>
  </si>
  <si>
    <t>Scott Knief</t>
  </si>
  <si>
    <t>3 Carver Square Blvd.</t>
  </si>
  <si>
    <t>02330</t>
  </si>
  <si>
    <t>508-866-6160</t>
  </si>
  <si>
    <t>508-866-2920</t>
  </si>
  <si>
    <t>Leslie Blake-Davis</t>
  </si>
  <si>
    <t>Charlemont (non-op)</t>
  </si>
  <si>
    <t>00530000</t>
  </si>
  <si>
    <t>Charlton (non-op)</t>
  </si>
  <si>
    <t>00540000</t>
  </si>
  <si>
    <t>Gregg Desto</t>
  </si>
  <si>
    <t>508-943-6888</t>
  </si>
  <si>
    <t>508-943-1077</t>
  </si>
  <si>
    <t>Chatham (non-op)</t>
  </si>
  <si>
    <t>00550000</t>
  </si>
  <si>
    <t>508-945-5130</t>
  </si>
  <si>
    <t>508-945-5133</t>
  </si>
  <si>
    <t>978-251-5100</t>
  </si>
  <si>
    <t>978-251-5110</t>
  </si>
  <si>
    <t>617-466-4477</t>
  </si>
  <si>
    <t>617-889-8361</t>
  </si>
  <si>
    <t>Cheshire (non-op)</t>
  </si>
  <si>
    <t>00580000</t>
  </si>
  <si>
    <t>Chester (non-op)</t>
  </si>
  <si>
    <t>00590000</t>
  </si>
  <si>
    <t>Chesterfield (non-op)</t>
  </si>
  <si>
    <t>00600000</t>
  </si>
  <si>
    <t>Craig Jurgensen</t>
  </si>
  <si>
    <t>413-527-7200</t>
  </si>
  <si>
    <t>413-529-9497</t>
  </si>
  <si>
    <t>413-594-3410</t>
  </si>
  <si>
    <t>413-594-3552</t>
  </si>
  <si>
    <t>Chilmark (non-op)</t>
  </si>
  <si>
    <t>00620000</t>
  </si>
  <si>
    <t>Frank Tipton</t>
  </si>
  <si>
    <t>508-879-9000</t>
  </si>
  <si>
    <t>508-471-3135</t>
  </si>
  <si>
    <t>617-445-9457</t>
  </si>
  <si>
    <t>58 Circuit Strert</t>
  </si>
  <si>
    <t>617-445-1515</t>
  </si>
  <si>
    <t>City on a Hill Charter Public School New Bedford (District)</t>
  </si>
  <si>
    <t>35070000</t>
  </si>
  <si>
    <t>413-664-8735</t>
  </si>
  <si>
    <t>978-365-4200</t>
  </si>
  <si>
    <t>978-365-5037</t>
  </si>
  <si>
    <t>617-287-0700</t>
  </si>
  <si>
    <t>617-287-9064</t>
  </si>
  <si>
    <t>781-383-6112</t>
  </si>
  <si>
    <t>781-383-6507</t>
  </si>
  <si>
    <t>978-458-1399</t>
  </si>
  <si>
    <t>978-458-1366</t>
  </si>
  <si>
    <t>K,01,02,03,04,05,06,07,08,09</t>
  </si>
  <si>
    <t>Colrain (non-op)</t>
  </si>
  <si>
    <t>00660000</t>
  </si>
  <si>
    <t>617-354-0047</t>
  </si>
  <si>
    <t>617-354-3624</t>
  </si>
  <si>
    <t>978-722-2538</t>
  </si>
  <si>
    <t>978-686-9382</t>
  </si>
  <si>
    <t>978-681-5838</t>
  </si>
  <si>
    <t>978-686-9327</t>
  </si>
  <si>
    <t>978-687-0513</t>
  </si>
  <si>
    <t>978-318-1500</t>
  </si>
  <si>
    <t>978-318-1537</t>
  </si>
  <si>
    <t>978-341-2490</t>
  </si>
  <si>
    <t>617-254-8904</t>
  </si>
  <si>
    <t>617-254-8909</t>
  </si>
  <si>
    <t>413-665-1155</t>
  </si>
  <si>
    <t>413-665-8506</t>
  </si>
  <si>
    <t>Cummington (non-op)</t>
  </si>
  <si>
    <t>00690000</t>
  </si>
  <si>
    <t>254 Hinsdale Road</t>
  </si>
  <si>
    <t>Box 299</t>
  </si>
  <si>
    <t>Dalton (non-op)</t>
  </si>
  <si>
    <t>00700000</t>
  </si>
  <si>
    <t>978-777-4539</t>
  </si>
  <si>
    <t>978-777-8931</t>
  </si>
  <si>
    <t>508-997-3391</t>
  </si>
  <si>
    <t>508-991-4184</t>
  </si>
  <si>
    <t>781-310-1000</t>
  </si>
  <si>
    <t>781-320-0193</t>
  </si>
  <si>
    <t>Dennis (non-op)</t>
  </si>
  <si>
    <t>00750000</t>
  </si>
  <si>
    <t>508-398-7605</t>
  </si>
  <si>
    <t>508-398-7622</t>
  </si>
  <si>
    <t>508-398-7600</t>
  </si>
  <si>
    <t>Devens (non-op)</t>
  </si>
  <si>
    <t>03520000</t>
  </si>
  <si>
    <t>270 Barnum Rd</t>
  </si>
  <si>
    <t>978-772-6340</t>
  </si>
  <si>
    <t>978-772-7577</t>
  </si>
  <si>
    <t>Dighton (non-op)</t>
  </si>
  <si>
    <t>00760000</t>
  </si>
  <si>
    <t>508-252-5000</t>
  </si>
  <si>
    <t>508-252-5024</t>
  </si>
  <si>
    <t>Paul Vieira</t>
  </si>
  <si>
    <t>508-476-7901</t>
  </si>
  <si>
    <t>508-476-4423</t>
  </si>
  <si>
    <t>508-785-0036</t>
  </si>
  <si>
    <t>508-785-2239</t>
  </si>
  <si>
    <t>978-957-2660</t>
  </si>
  <si>
    <t>978-957-2682</t>
  </si>
  <si>
    <t>Dudley (non-op)</t>
  </si>
  <si>
    <t>00800000</t>
  </si>
  <si>
    <t>617-635-8507</t>
  </si>
  <si>
    <t>617-635-6320</t>
  </si>
  <si>
    <t>Dunstable (non-op)</t>
  </si>
  <si>
    <t>00810000</t>
  </si>
  <si>
    <t>978-448-5505</t>
  </si>
  <si>
    <t>978-448-9402</t>
  </si>
  <si>
    <t>Duxbury</t>
  </si>
  <si>
    <t>00820000</t>
  </si>
  <si>
    <t>John Antonucci</t>
  </si>
  <si>
    <t>93 Chandler Street</t>
  </si>
  <si>
    <t>02332</t>
  </si>
  <si>
    <t>781-934-7600</t>
  </si>
  <si>
    <t>781-934-7644</t>
  </si>
  <si>
    <t>East Bridgewater</t>
  </si>
  <si>
    <t>00830000</t>
  </si>
  <si>
    <t>Elizabeth Legault</t>
  </si>
  <si>
    <t>143 Plymouth Street</t>
  </si>
  <si>
    <t>02333</t>
  </si>
  <si>
    <t>508-378-8200</t>
  </si>
  <si>
    <t>508-378-8225</t>
  </si>
  <si>
    <t>East Brookfield (non-op)</t>
  </si>
  <si>
    <t>00840000</t>
  </si>
  <si>
    <t>508-885-8500</t>
  </si>
  <si>
    <t>508-885-8504</t>
  </si>
  <si>
    <t>413-525-5450</t>
  </si>
  <si>
    <t>413-525-5456</t>
  </si>
  <si>
    <t>413-529-1500</t>
  </si>
  <si>
    <t>413-529-1567</t>
  </si>
  <si>
    <t>508-230-3200</t>
  </si>
  <si>
    <t>508-238-3563</t>
  </si>
  <si>
    <t>617-373-8576</t>
  </si>
  <si>
    <t>617-373-7850</t>
  </si>
  <si>
    <t>Egremont (non-op)</t>
  </si>
  <si>
    <t>00900000</t>
  </si>
  <si>
    <t>413-229-8734</t>
  </si>
  <si>
    <t>413-423-3337</t>
  </si>
  <si>
    <t>413-423-3236</t>
  </si>
  <si>
    <t>Essex (non-op)</t>
  </si>
  <si>
    <t>00920000</t>
  </si>
  <si>
    <t>36 Lincoln Street</t>
  </si>
  <si>
    <t>P. O. Box 1407</t>
  </si>
  <si>
    <t>978-526-4919</t>
  </si>
  <si>
    <t>978-304-4700</t>
  </si>
  <si>
    <t>617-389-7950</t>
  </si>
  <si>
    <t>617-394-2408</t>
  </si>
  <si>
    <t>617-874-4080</t>
  </si>
  <si>
    <t>617-674-3436</t>
  </si>
  <si>
    <t>508-979-4000</t>
  </si>
  <si>
    <t>508-979-4149</t>
  </si>
  <si>
    <t>508-675-8420</t>
  </si>
  <si>
    <t>508-675-8462</t>
  </si>
  <si>
    <t>508-548-0151</t>
  </si>
  <si>
    <t>508-457-9032</t>
  </si>
  <si>
    <t>413-269-4466</t>
  </si>
  <si>
    <t>413-269-7659</t>
  </si>
  <si>
    <t>978-345-3200</t>
  </si>
  <si>
    <t>978-348-2305</t>
  </si>
  <si>
    <t>413-664-6023</t>
  </si>
  <si>
    <t>413-663-3593</t>
  </si>
  <si>
    <t>413-775-4577</t>
  </si>
  <si>
    <t>413-775-4578</t>
  </si>
  <si>
    <t>508-543-1660</t>
  </si>
  <si>
    <t>508-543-4793</t>
  </si>
  <si>
    <t>508-543-2508</t>
  </si>
  <si>
    <t>508-543-7982</t>
  </si>
  <si>
    <t>508-626-9118</t>
  </si>
  <si>
    <t>508-877-4240</t>
  </si>
  <si>
    <t>978-772-3293</t>
  </si>
  <si>
    <t>978-772-3295</t>
  </si>
  <si>
    <t>508-541-5243</t>
  </si>
  <si>
    <t>508-553-0321</t>
  </si>
  <si>
    <t>413-863-9561</t>
  </si>
  <si>
    <t>413-863-2816</t>
  </si>
  <si>
    <t>Freetown (non-op)</t>
  </si>
  <si>
    <t>01020000</t>
  </si>
  <si>
    <t>508-923-2000</t>
  </si>
  <si>
    <t>508-923-0934</t>
  </si>
  <si>
    <t>978-632-1000</t>
  </si>
  <si>
    <t>978-632-1164</t>
  </si>
  <si>
    <t>413-685-1000</t>
  </si>
  <si>
    <t>978-352-5777</t>
  </si>
  <si>
    <t>978-352-5778</t>
  </si>
  <si>
    <t>Gill (non-op)</t>
  </si>
  <si>
    <t>01060000</t>
  </si>
  <si>
    <t>413-863-9324</t>
  </si>
  <si>
    <t>413-863-4560</t>
  </si>
  <si>
    <t>Brian Beck</t>
  </si>
  <si>
    <t>508-991-4105</t>
  </si>
  <si>
    <t>508-991-4110</t>
  </si>
  <si>
    <t>978-281-9800</t>
  </si>
  <si>
    <t>978-281-9899</t>
  </si>
  <si>
    <t>Goshen (non-op)</t>
  </si>
  <si>
    <t>01080000</t>
  </si>
  <si>
    <t>Gosnold</t>
  </si>
  <si>
    <t>01090000</t>
  </si>
  <si>
    <t>Margaret Frieswyk</t>
  </si>
  <si>
    <t>263 Hill &amp; Plain Road</t>
  </si>
  <si>
    <t>508-400-4687</t>
  </si>
  <si>
    <t>02,08</t>
  </si>
  <si>
    <t>508-839-5421</t>
  </si>
  <si>
    <t>508-839-7618</t>
  </si>
  <si>
    <t>Carol Hepworth</t>
  </si>
  <si>
    <t>413-467-7193</t>
  </si>
  <si>
    <t>413-467-3909</t>
  </si>
  <si>
    <t>Granville (non-op)</t>
  </si>
  <si>
    <t>01120000</t>
  </si>
  <si>
    <t>413-569-5391</t>
  </si>
  <si>
    <t>413-569-1711</t>
  </si>
  <si>
    <t>Great Barrington (non-op)</t>
  </si>
  <si>
    <t>01130000</t>
  </si>
  <si>
    <t>207 Pleasant Street</t>
  </si>
  <si>
    <t>PO Box 596</t>
  </si>
  <si>
    <t>Housatonic</t>
  </si>
  <si>
    <t>01236</t>
  </si>
  <si>
    <t>413-274-6400</t>
  </si>
  <si>
    <t>508-678-2891</t>
  </si>
  <si>
    <t>508-679-6423</t>
  </si>
  <si>
    <t>978-686-0194</t>
  </si>
  <si>
    <t>978-687-6209</t>
  </si>
  <si>
    <t>978-441-4800</t>
  </si>
  <si>
    <t>978-441-5353</t>
  </si>
  <si>
    <t>508-998-3321</t>
  </si>
  <si>
    <t>508-995-7268</t>
  </si>
  <si>
    <t>413-772-1311</t>
  </si>
  <si>
    <t>413-774-7940</t>
  </si>
  <si>
    <t>413-475-3879</t>
  </si>
  <si>
    <t>413-475-3909</t>
  </si>
  <si>
    <t>Groton (non-op)</t>
  </si>
  <si>
    <t>01150000</t>
  </si>
  <si>
    <t>Groveland (non-op)</t>
  </si>
  <si>
    <t>01160000</t>
  </si>
  <si>
    <t>617-363-2280</t>
  </si>
  <si>
    <t>413-586-0822</t>
  </si>
  <si>
    <t>413-582-6453</t>
  </si>
  <si>
    <t>Halifax</t>
  </si>
  <si>
    <t>01180000</t>
  </si>
  <si>
    <t>Jill Proulx</t>
  </si>
  <si>
    <t>250 Pembroke Street</t>
  </si>
  <si>
    <t>Kingston</t>
  </si>
  <si>
    <t>02364</t>
  </si>
  <si>
    <t>781-585-4313</t>
  </si>
  <si>
    <t>781-585-2994</t>
  </si>
  <si>
    <t>K,01,02,03,04,05,06</t>
  </si>
  <si>
    <t>Hamilton (non-op)</t>
  </si>
  <si>
    <t>01190000</t>
  </si>
  <si>
    <t>978-468-5310</t>
  </si>
  <si>
    <t>978-468-7889</t>
  </si>
  <si>
    <t>Hampden (non-op)</t>
  </si>
  <si>
    <t>01200000</t>
  </si>
  <si>
    <t>413-596-3884</t>
  </si>
  <si>
    <t>413-599-1328</t>
  </si>
  <si>
    <t>413-593-9090</t>
  </si>
  <si>
    <t>413-294-2648</t>
  </si>
  <si>
    <t>413-278-5450</t>
  </si>
  <si>
    <t>413-278-5387</t>
  </si>
  <si>
    <t>06,07,08,09,10</t>
  </si>
  <si>
    <t>Rebecca Phillips</t>
  </si>
  <si>
    <t>3080 HANCOCK ROAD</t>
  </si>
  <si>
    <t>HANCOCK</t>
  </si>
  <si>
    <t>01237</t>
  </si>
  <si>
    <t>413-738-5676</t>
  </si>
  <si>
    <t>413-739-5676</t>
  </si>
  <si>
    <t>01220000</t>
  </si>
  <si>
    <t>Matthew Ferron</t>
  </si>
  <si>
    <t>188 Broadway Street</t>
  </si>
  <si>
    <t>781-878-0786</t>
  </si>
  <si>
    <t>781-871-3374</t>
  </si>
  <si>
    <t>Hanson (non-op)</t>
  </si>
  <si>
    <t>01230000</t>
  </si>
  <si>
    <t>Jeffrey Szymaniak</t>
  </si>
  <si>
    <t>610 Franklin Street</t>
  </si>
  <si>
    <t>Whitman</t>
  </si>
  <si>
    <t>02382</t>
  </si>
  <si>
    <t>781-618-7412</t>
  </si>
  <si>
    <t>781-618-7498</t>
  </si>
  <si>
    <t>Hardwick (non-op)</t>
  </si>
  <si>
    <t>01240000</t>
  </si>
  <si>
    <t>PO Box 576</t>
  </si>
  <si>
    <t>Gilbertville</t>
  </si>
  <si>
    <t>01031</t>
  </si>
  <si>
    <t>413-477-6351</t>
  </si>
  <si>
    <t>978-456-4140</t>
  </si>
  <si>
    <t>978-456-8592</t>
  </si>
  <si>
    <t>Harwich (non-op)</t>
  </si>
  <si>
    <t>01260000</t>
  </si>
  <si>
    <t>Martin Mcevoy</t>
  </si>
  <si>
    <t>413-247-5641</t>
  </si>
  <si>
    <t>413-247-0201</t>
  </si>
  <si>
    <t>978-374-3405</t>
  </si>
  <si>
    <t>978-373-1535</t>
  </si>
  <si>
    <t>Hawley (non-op)</t>
  </si>
  <si>
    <t>01290000</t>
  </si>
  <si>
    <t>Heath (non-op)</t>
  </si>
  <si>
    <t>01300000</t>
  </si>
  <si>
    <t>617-474-7950</t>
  </si>
  <si>
    <t>617-474-7957</t>
  </si>
  <si>
    <t>978-521-2616</t>
  </si>
  <si>
    <t>978-521-2656</t>
  </si>
  <si>
    <t>Kate Saccento</t>
  </si>
  <si>
    <t>413-529-7178</t>
  </si>
  <si>
    <t>413-527-1530</t>
  </si>
  <si>
    <t>Hingham</t>
  </si>
  <si>
    <t>01310000</t>
  </si>
  <si>
    <t>Paul Austin</t>
  </si>
  <si>
    <t>220 Central Street</t>
  </si>
  <si>
    <t>02043</t>
  </si>
  <si>
    <t>781-741-1500</t>
  </si>
  <si>
    <t>781-749-7457</t>
  </si>
  <si>
    <t>Hinsdale (non-op)</t>
  </si>
  <si>
    <t>01320000</t>
  </si>
  <si>
    <t>781-767-1226</t>
  </si>
  <si>
    <t>781-767-1312</t>
  </si>
  <si>
    <t>Holden (non-op)</t>
  </si>
  <si>
    <t>01340000</t>
  </si>
  <si>
    <t>Jefferson School</t>
  </si>
  <si>
    <t>508-829-1670</t>
  </si>
  <si>
    <t>508-829-1680</t>
  </si>
  <si>
    <t>Susan Kustka</t>
  </si>
  <si>
    <t>508-429-0654</t>
  </si>
  <si>
    <t>508-429-0653</t>
  </si>
  <si>
    <t>Alberto Vazquez Matos</t>
  </si>
  <si>
    <t>413-534-2005</t>
  </si>
  <si>
    <t>413-534-2297</t>
  </si>
  <si>
    <t>413-533-0111</t>
  </si>
  <si>
    <t>413-536-5444</t>
  </si>
  <si>
    <t>Hoosac Valley Regional</t>
  </si>
  <si>
    <t>508-634-2220</t>
  </si>
  <si>
    <t>508-478-1471</t>
  </si>
  <si>
    <t>508-417-9360</t>
  </si>
  <si>
    <t>508-497-9833</t>
  </si>
  <si>
    <t>Hubbardston (non-op)</t>
  </si>
  <si>
    <t>01400000</t>
  </si>
  <si>
    <t>8 Elm Street</t>
  </si>
  <si>
    <t>Hubbardston</t>
  </si>
  <si>
    <t>01452</t>
  </si>
  <si>
    <t>978-928-4487</t>
  </si>
  <si>
    <t>978-567-6100</t>
  </si>
  <si>
    <t>978-567-6123</t>
  </si>
  <si>
    <t>Hull</t>
  </si>
  <si>
    <t>01420000</t>
  </si>
  <si>
    <t>Judith Kuehn</t>
  </si>
  <si>
    <t>18 Harborview Road</t>
  </si>
  <si>
    <t>02045</t>
  </si>
  <si>
    <t>781-925-4400</t>
  </si>
  <si>
    <t>781-925-8042</t>
  </si>
  <si>
    <t>Huntington (non-op)</t>
  </si>
  <si>
    <t>01430000</t>
  </si>
  <si>
    <t>978-649-0432</t>
  </si>
  <si>
    <t>978-649-6337</t>
  </si>
  <si>
    <t>Institutional Schools</t>
  </si>
  <si>
    <t>03700000</t>
  </si>
  <si>
    <t>Shawn Connelly</t>
  </si>
  <si>
    <t>75 Pleasant Street</t>
  </si>
  <si>
    <t>Room 4-429</t>
  </si>
  <si>
    <t>781-338-3305</t>
  </si>
  <si>
    <t>01,02,03,04,05,06,07,08,09,10,11,12</t>
  </si>
  <si>
    <t>978-356-2935</t>
  </si>
  <si>
    <t>978-356-0445</t>
  </si>
  <si>
    <t>Rhonda Barnes</t>
  </si>
  <si>
    <t>617-393-5682</t>
  </si>
  <si>
    <t>617-652-7461</t>
  </si>
  <si>
    <t>781-598-1609</t>
  </si>
  <si>
    <t>781-598-1639</t>
  </si>
  <si>
    <t>508-520-7991</t>
  </si>
  <si>
    <t>508-520-8315</t>
  </si>
  <si>
    <t>01450000</t>
  </si>
  <si>
    <t>Lakeville (non-op)</t>
  </si>
  <si>
    <t>01460000</t>
  </si>
  <si>
    <t>Lancaster (non-op)</t>
  </si>
  <si>
    <t>01470000</t>
  </si>
  <si>
    <t>Lanesborough (non-op)</t>
  </si>
  <si>
    <t>01480000</t>
  </si>
  <si>
    <t>1781 Cold Spring</t>
  </si>
  <si>
    <t>413-458-9582</t>
  </si>
  <si>
    <t>413-458-2856</t>
  </si>
  <si>
    <t>978-975-5905</t>
  </si>
  <si>
    <t>978-722-8541</t>
  </si>
  <si>
    <t>978-689-9863</t>
  </si>
  <si>
    <t>978-689-8133</t>
  </si>
  <si>
    <t>413-243-0276</t>
  </si>
  <si>
    <t>413-243-4995</t>
  </si>
  <si>
    <t>508-892-7040</t>
  </si>
  <si>
    <t>508-892-7043</t>
  </si>
  <si>
    <t>413-637-5550</t>
  </si>
  <si>
    <t>413-637-5559</t>
  </si>
  <si>
    <t>978-534-7700</t>
  </si>
  <si>
    <t>978-534-7775</t>
  </si>
  <si>
    <t>781-861-2580</t>
  </si>
  <si>
    <t>781-863-5829</t>
  </si>
  <si>
    <t>Leyden (non-op)</t>
  </si>
  <si>
    <t>01560000</t>
  </si>
  <si>
    <t>413-342-5510</t>
  </si>
  <si>
    <t>781-259-9409</t>
  </si>
  <si>
    <t>781-259-9246</t>
  </si>
  <si>
    <t>978-443-9961</t>
  </si>
  <si>
    <t>978-443-8824</t>
  </si>
  <si>
    <t>978-540-2500</t>
  </si>
  <si>
    <t>978-486-9581</t>
  </si>
  <si>
    <t>413-565-4200</t>
  </si>
  <si>
    <t>413-565-4215</t>
  </si>
  <si>
    <t>978-674-4320</t>
  </si>
  <si>
    <t>978-937-7609</t>
  </si>
  <si>
    <t>978-323-0800</t>
  </si>
  <si>
    <t>978-323-4600</t>
  </si>
  <si>
    <t>978-656-3165</t>
  </si>
  <si>
    <t>978-459-0456</t>
  </si>
  <si>
    <t>413-583-8372</t>
  </si>
  <si>
    <t>413-583-5666</t>
  </si>
  <si>
    <t>978-582-4100</t>
  </si>
  <si>
    <t>978-582-4103</t>
  </si>
  <si>
    <t>781-593-1680</t>
  </si>
  <si>
    <t>781-477-7487</t>
  </si>
  <si>
    <t>Kristen Vogel</t>
  </si>
  <si>
    <t>781-334-9200</t>
  </si>
  <si>
    <t>781-581-5231</t>
  </si>
  <si>
    <t>617-232-0300</t>
  </si>
  <si>
    <t>617-232-2838</t>
  </si>
  <si>
    <t>Ma Academy for Math and Science</t>
  </si>
  <si>
    <t>04680000</t>
  </si>
  <si>
    <t>Michael Barney</t>
  </si>
  <si>
    <t>85 Prescott Street</t>
  </si>
  <si>
    <t>508-831-5859</t>
  </si>
  <si>
    <t>508-831-5880</t>
  </si>
  <si>
    <t>11,12</t>
  </si>
  <si>
    <t>781-397-6100</t>
  </si>
  <si>
    <t>781-397-7276</t>
  </si>
  <si>
    <t>Manchester (non-op)</t>
  </si>
  <si>
    <t>01660000</t>
  </si>
  <si>
    <t>978-526-7585</t>
  </si>
  <si>
    <t>508-261-7500</t>
  </si>
  <si>
    <t>508-261-7509</t>
  </si>
  <si>
    <t>508-830-9500</t>
  </si>
  <si>
    <t>508-425-2441</t>
  </si>
  <si>
    <t>John Buckey</t>
  </si>
  <si>
    <t>781-639-3141</t>
  </si>
  <si>
    <t>781-639-3149</t>
  </si>
  <si>
    <t>781-631-0777</t>
  </si>
  <si>
    <t>781-631-0500</t>
  </si>
  <si>
    <t>04,05,06,07,08</t>
  </si>
  <si>
    <t>Marion</t>
  </si>
  <si>
    <t>01690000</t>
  </si>
  <si>
    <t>Michael Nelson</t>
  </si>
  <si>
    <t>135 Marion Rd</t>
  </si>
  <si>
    <t>Mattapoisett</t>
  </si>
  <si>
    <t>02739</t>
  </si>
  <si>
    <t>508-758-2772</t>
  </si>
  <si>
    <t>508-758-2802</t>
  </si>
  <si>
    <t>508-460-3509</t>
  </si>
  <si>
    <t>508-485-1142</t>
  </si>
  <si>
    <t>Marshfield</t>
  </si>
  <si>
    <t>01710000</t>
  </si>
  <si>
    <t>Jeffrey Granatino</t>
  </si>
  <si>
    <t>76 South River Street</t>
  </si>
  <si>
    <t>02050</t>
  </si>
  <si>
    <t>781-834-5000</t>
  </si>
  <si>
    <t>781-834-5070</t>
  </si>
  <si>
    <t>508-693-9900</t>
  </si>
  <si>
    <t>508-696-9008</t>
  </si>
  <si>
    <t>413-214-7806</t>
  </si>
  <si>
    <t>413-214-7838</t>
  </si>
  <si>
    <t>978-887-2323</t>
  </si>
  <si>
    <t>978-887-3573</t>
  </si>
  <si>
    <t>508-539-1500</t>
  </si>
  <si>
    <t>508-477-5805</t>
  </si>
  <si>
    <t>01730000</t>
  </si>
  <si>
    <t>978-897-2222</t>
  </si>
  <si>
    <t>978-897-4610</t>
  </si>
  <si>
    <t>508-359-2302</t>
  </si>
  <si>
    <t>508-359-9829</t>
  </si>
  <si>
    <t>781-393-2442</t>
  </si>
  <si>
    <t>781-393-2322</t>
  </si>
  <si>
    <t>508-533-3222</t>
  </si>
  <si>
    <t>508-533-3226</t>
  </si>
  <si>
    <t>781-662-2000</t>
  </si>
  <si>
    <t>781-979-2285</t>
  </si>
  <si>
    <t>Mendon (non-op)</t>
  </si>
  <si>
    <t>01790000</t>
  </si>
  <si>
    <t>150 North Ave, POB 5</t>
  </si>
  <si>
    <t>508-634-1585</t>
  </si>
  <si>
    <t>508-634-1582</t>
  </si>
  <si>
    <t>Merrimac (non-op)</t>
  </si>
  <si>
    <t>01800000</t>
  </si>
  <si>
    <t>978-363-2280</t>
  </si>
  <si>
    <t>978-363-1165</t>
  </si>
  <si>
    <t>978-722-6001</t>
  </si>
  <si>
    <t>978-722-6002</t>
  </si>
  <si>
    <t>Middleborough</t>
  </si>
  <si>
    <t>01820000</t>
  </si>
  <si>
    <t>Brian Lynch</t>
  </si>
  <si>
    <t>30 Forest Street</t>
  </si>
  <si>
    <t>02346</t>
  </si>
  <si>
    <t>508-946-2000</t>
  </si>
  <si>
    <t>508-946-2004</t>
  </si>
  <si>
    <t>Middlefield (non-op)</t>
  </si>
  <si>
    <t>01830000</t>
  </si>
  <si>
    <t>508-478-1101</t>
  </si>
  <si>
    <t>508-478-1459</t>
  </si>
  <si>
    <t>508-865-9501</t>
  </si>
  <si>
    <t>508-865-0888</t>
  </si>
  <si>
    <t>508-376-7000</t>
  </si>
  <si>
    <t>508-376-7020</t>
  </si>
  <si>
    <t>Millville (non-op)</t>
  </si>
  <si>
    <t>01880000</t>
  </si>
  <si>
    <t>617-696-4808</t>
  </si>
  <si>
    <t>617-696-5099</t>
  </si>
  <si>
    <t>781-861-6500</t>
  </si>
  <si>
    <t>781-863-1747</t>
  </si>
  <si>
    <t>Monroe (non-op)</t>
  </si>
  <si>
    <t>01900000</t>
  </si>
  <si>
    <t>98 Church Street</t>
  </si>
  <si>
    <t>413-664-9292</t>
  </si>
  <si>
    <t>413-664-9942</t>
  </si>
  <si>
    <t>413-267-4150</t>
  </si>
  <si>
    <t>413-267-4163</t>
  </si>
  <si>
    <t>978-345-9200</t>
  </si>
  <si>
    <t>978-345-9165</t>
  </si>
  <si>
    <t>Montague (non-op)</t>
  </si>
  <si>
    <t>01920000</t>
  </si>
  <si>
    <t>Monterey (non-op)</t>
  </si>
  <si>
    <t>01930000</t>
  </si>
  <si>
    <t>Montgomery (non-op)</t>
  </si>
  <si>
    <t>01940000</t>
  </si>
  <si>
    <t>Robert Putnam</t>
  </si>
  <si>
    <t>Mount Washington (non-op)</t>
  </si>
  <si>
    <t>01950000</t>
  </si>
  <si>
    <t>Leslieann Furcht</t>
  </si>
  <si>
    <t>118 East Street</t>
  </si>
  <si>
    <t>Mt Washington</t>
  </si>
  <si>
    <t>01258</t>
  </si>
  <si>
    <t>413-528-2839</t>
  </si>
  <si>
    <t>781-388-0222</t>
  </si>
  <si>
    <t>781-321-5688</t>
  </si>
  <si>
    <t>781-581-1600</t>
  </si>
  <si>
    <t>781-581-0440</t>
  </si>
  <si>
    <t>Elizabeth Hallett</t>
  </si>
  <si>
    <t>508-228-7285</t>
  </si>
  <si>
    <t>508-325-5318</t>
  </si>
  <si>
    <t>978-939-5661</t>
  </si>
  <si>
    <t>978-779-5537</t>
  </si>
  <si>
    <t>978-692-4711</t>
  </si>
  <si>
    <t>978-392-0570</t>
  </si>
  <si>
    <t>508-647-6500</t>
  </si>
  <si>
    <t>508-647-6506</t>
  </si>
  <si>
    <t>781-455-0400</t>
  </si>
  <si>
    <t>781-455-0417</t>
  </si>
  <si>
    <t>617-825-0703</t>
  </si>
  <si>
    <t>617-825-1829</t>
  </si>
  <si>
    <t>PK,K,01,02,03,04,05,06,07,08,09,10,11</t>
  </si>
  <si>
    <t>New Ashford (non-op)</t>
  </si>
  <si>
    <t>02000000</t>
  </si>
  <si>
    <t>413-698-4001</t>
  </si>
  <si>
    <t>413-698-4003</t>
  </si>
  <si>
    <t>508-997-4511</t>
  </si>
  <si>
    <t>508-997-0298</t>
  </si>
  <si>
    <t>New Braintree (non-op)</t>
  </si>
  <si>
    <t>02020000</t>
  </si>
  <si>
    <t>15 Memorial Drive</t>
  </si>
  <si>
    <t>New Braintree</t>
  </si>
  <si>
    <t>01531</t>
  </si>
  <si>
    <t>508-857-4633</t>
  </si>
  <si>
    <t>508-510-6434</t>
  </si>
  <si>
    <t>New Marlborough (non-op)</t>
  </si>
  <si>
    <t>02050000</t>
  </si>
  <si>
    <t>New Salem (non-op)</t>
  </si>
  <si>
    <t>02060000</t>
  </si>
  <si>
    <t>Newbury (non-op)</t>
  </si>
  <si>
    <t>02030000</t>
  </si>
  <si>
    <t>978-465-2397</t>
  </si>
  <si>
    <t>978-465-8599</t>
  </si>
  <si>
    <t>978-465-4457</t>
  </si>
  <si>
    <t>978-462-3495</t>
  </si>
  <si>
    <t>617-559-6100</t>
  </si>
  <si>
    <t>617-559-6101</t>
  </si>
  <si>
    <t>508-528-1225</t>
  </si>
  <si>
    <t>508-528-3739</t>
  </si>
  <si>
    <t>508-668-0268</t>
  </si>
  <si>
    <t>508-668-0612</t>
  </si>
  <si>
    <t>413-776-1458</t>
  </si>
  <si>
    <t>413-776-1685</t>
  </si>
  <si>
    <t>978-794-1503</t>
  </si>
  <si>
    <t>978-794-0231</t>
  </si>
  <si>
    <t>508-643-2100</t>
  </si>
  <si>
    <t>508-643-2110</t>
  </si>
  <si>
    <t>508-867-9821</t>
  </si>
  <si>
    <t>508-867-8148</t>
  </si>
  <si>
    <t>978-664-7810</t>
  </si>
  <si>
    <t>978-664-0252</t>
  </si>
  <si>
    <t>413-587-1315</t>
  </si>
  <si>
    <t>413-587-1318</t>
  </si>
  <si>
    <t>413-587-1414</t>
  </si>
  <si>
    <t>413-587-1405</t>
  </si>
  <si>
    <t>508-486-5115</t>
  </si>
  <si>
    <t>508-486-5123</t>
  </si>
  <si>
    <t>508-234-8156</t>
  </si>
  <si>
    <t>508-234-8469</t>
  </si>
  <si>
    <t>781-246-0810</t>
  </si>
  <si>
    <t>781-246-4919</t>
  </si>
  <si>
    <t>413-663-5383</t>
  </si>
  <si>
    <t>413-664-9424</t>
  </si>
  <si>
    <t>Northfield (non-op)</t>
  </si>
  <si>
    <t>02160000</t>
  </si>
  <si>
    <t>508-285-0100</t>
  </si>
  <si>
    <t>508-285-0199</t>
  </si>
  <si>
    <t>02190000</t>
  </si>
  <si>
    <t>Matthew Keegan</t>
  </si>
  <si>
    <t>322 Main Street</t>
  </si>
  <si>
    <t>781-659-8800</t>
  </si>
  <si>
    <t>781-659-8805</t>
  </si>
  <si>
    <t>781-762-6804</t>
  </si>
  <si>
    <t>781-762-0229</t>
  </si>
  <si>
    <t>Oakham (non-op)</t>
  </si>
  <si>
    <t>02220000</t>
  </si>
  <si>
    <t>1 Deacon Allen Drive</t>
  </si>
  <si>
    <t>PO Box 99</t>
  </si>
  <si>
    <t>Oakham</t>
  </si>
  <si>
    <t>01068</t>
  </si>
  <si>
    <t>508-763-8011</t>
  </si>
  <si>
    <t>508-763-9821</t>
  </si>
  <si>
    <t>Old Rochester</t>
  </si>
  <si>
    <t>07400000</t>
  </si>
  <si>
    <t>774-922-1840</t>
  </si>
  <si>
    <t>Elizabeth Zielinski</t>
  </si>
  <si>
    <t>978-544-2920</t>
  </si>
  <si>
    <t>978-544-8383</t>
  </si>
  <si>
    <t>Otis (non-op)</t>
  </si>
  <si>
    <t>02250000</t>
  </si>
  <si>
    <t>555 N Main, POB 679</t>
  </si>
  <si>
    <t>508-987-6050</t>
  </si>
  <si>
    <t>508-987-6054</t>
  </si>
  <si>
    <t>413-283-2650</t>
  </si>
  <si>
    <t>413-283-2655</t>
  </si>
  <si>
    <t>413-283-9701</t>
  </si>
  <si>
    <t>413-284-0032</t>
  </si>
  <si>
    <t>413-536-3201</t>
  </si>
  <si>
    <t>413-536-3206</t>
  </si>
  <si>
    <t>Paxton (non-op)</t>
  </si>
  <si>
    <t>02280000</t>
  </si>
  <si>
    <t>Joshua Vadala</t>
  </si>
  <si>
    <t>978-536-6500</t>
  </si>
  <si>
    <t>978-536-6590</t>
  </si>
  <si>
    <t>Pembroke</t>
  </si>
  <si>
    <t>02310000</t>
  </si>
  <si>
    <t>Erin Obey</t>
  </si>
  <si>
    <t>72 Pilgrim Road</t>
  </si>
  <si>
    <t>Office of the Superintendent</t>
  </si>
  <si>
    <t>02359</t>
  </si>
  <si>
    <t>781-829-0832</t>
  </si>
  <si>
    <t>781-829-6957</t>
  </si>
  <si>
    <t>Pepperell (non-op)</t>
  </si>
  <si>
    <t>02320000</t>
  </si>
  <si>
    <t>Peru (non-op)</t>
  </si>
  <si>
    <t>02330000</t>
  </si>
  <si>
    <t>978-724-3363</t>
  </si>
  <si>
    <t>978-724-6687</t>
  </si>
  <si>
    <t>Phillipston (non-op)</t>
  </si>
  <si>
    <t>02350000</t>
  </si>
  <si>
    <t>462 Baldwinville Road</t>
  </si>
  <si>
    <t>978-939-5179</t>
  </si>
  <si>
    <t>617-913-6580</t>
  </si>
  <si>
    <t>413-273-1236</t>
  </si>
  <si>
    <t>413-294-2500</t>
  </si>
  <si>
    <t>617-889-3100</t>
  </si>
  <si>
    <t>617-889-3144</t>
  </si>
  <si>
    <t>617-389-7277</t>
  </si>
  <si>
    <t>617-389-7278</t>
  </si>
  <si>
    <t>781-666-3945</t>
  </si>
  <si>
    <t>781-666-3910</t>
  </si>
  <si>
    <t>413-512-5608</t>
  </si>
  <si>
    <t>413-582-7040</t>
  </si>
  <si>
    <t>413-582-7068</t>
  </si>
  <si>
    <t>413-552-1580</t>
  </si>
  <si>
    <t>413-552-1594</t>
  </si>
  <si>
    <t>413-499-9512</t>
  </si>
  <si>
    <t>413-448-2643</t>
  </si>
  <si>
    <t>Plainfield (non-op)</t>
  </si>
  <si>
    <t>02370000</t>
  </si>
  <si>
    <t>508-699-1300</t>
  </si>
  <si>
    <t>508-699-1302</t>
  </si>
  <si>
    <t>02390000</t>
  </si>
  <si>
    <t>Gary Maestas</t>
  </si>
  <si>
    <t>11 Lincoln Street</t>
  </si>
  <si>
    <t>508-830-4300</t>
  </si>
  <si>
    <t>508-746-1873</t>
  </si>
  <si>
    <t>Plympton</t>
  </si>
  <si>
    <t>02400000</t>
  </si>
  <si>
    <t>Princeton (non-op)</t>
  </si>
  <si>
    <t>02410000</t>
  </si>
  <si>
    <t>617-284-7800</t>
  </si>
  <si>
    <t>617-284-7980</t>
  </si>
  <si>
    <t>508-487-5205</t>
  </si>
  <si>
    <t>508-487-5098</t>
  </si>
  <si>
    <t>413-436-9256</t>
  </si>
  <si>
    <t>413-436-9738</t>
  </si>
  <si>
    <t>617-984-8700</t>
  </si>
  <si>
    <t>617-984-8965</t>
  </si>
  <si>
    <t>781-961-6205</t>
  </si>
  <si>
    <t>781-961-6295</t>
  </si>
  <si>
    <t>Raynham (non-op)</t>
  </si>
  <si>
    <t>02450000</t>
  </si>
  <si>
    <t>781-944-5800</t>
  </si>
  <si>
    <t>781-942-9149</t>
  </si>
  <si>
    <t>Rehoboth (non-op)</t>
  </si>
  <si>
    <t>02470000</t>
  </si>
  <si>
    <t>781-286-8226</t>
  </si>
  <si>
    <t>781-286-8221</t>
  </si>
  <si>
    <t>413-698-2207</t>
  </si>
  <si>
    <t>508-747-2620</t>
  </si>
  <si>
    <t>508-747-1826</t>
  </si>
  <si>
    <t>978-465-0065</t>
  </si>
  <si>
    <t>978-465-0119</t>
  </si>
  <si>
    <t>02500000</t>
  </si>
  <si>
    <t>Rockland</t>
  </si>
  <si>
    <t>02510000</t>
  </si>
  <si>
    <t>Alan Cron</t>
  </si>
  <si>
    <t>34 MacKinlay Way</t>
  </si>
  <si>
    <t>02370</t>
  </si>
  <si>
    <t>781-878-3893</t>
  </si>
  <si>
    <t>781-982-1483</t>
  </si>
  <si>
    <t>978-546-1200</t>
  </si>
  <si>
    <t>978-546-1205</t>
  </si>
  <si>
    <t>Rowley (non-op)</t>
  </si>
  <si>
    <t>02540000</t>
  </si>
  <si>
    <t>617-566-2361</t>
  </si>
  <si>
    <t>617-566-2373</t>
  </si>
  <si>
    <t>Royalston (non-op)</t>
  </si>
  <si>
    <t>02550000</t>
  </si>
  <si>
    <t>250 South Main Street</t>
  </si>
  <si>
    <t>Russell (non-op)</t>
  </si>
  <si>
    <t>02560000</t>
  </si>
  <si>
    <t>Rutland (non-op)</t>
  </si>
  <si>
    <t>02570000</t>
  </si>
  <si>
    <t>413-783-2600</t>
  </si>
  <si>
    <t>413-783-2555</t>
  </si>
  <si>
    <t>978-740-1212</t>
  </si>
  <si>
    <t>978-740-3083</t>
  </si>
  <si>
    <t>978-744-2105</t>
  </si>
  <si>
    <t>978-744-7246</t>
  </si>
  <si>
    <t>Salisbury (non-op)</t>
  </si>
  <si>
    <t>02590000</t>
  </si>
  <si>
    <t>Sandisfield (non-op)</t>
  </si>
  <si>
    <t>02600000</t>
  </si>
  <si>
    <t>508-888-1054</t>
  </si>
  <si>
    <t>508-888-9505</t>
  </si>
  <si>
    <t>781-231-5000</t>
  </si>
  <si>
    <t>781-233-9424</t>
  </si>
  <si>
    <t>413-743-1992</t>
  </si>
  <si>
    <t>413-743-1114</t>
  </si>
  <si>
    <t>Scituate</t>
  </si>
  <si>
    <t>02640000</t>
  </si>
  <si>
    <t>William Burkhead</t>
  </si>
  <si>
    <t>606 C J Cushing Hwy</t>
  </si>
  <si>
    <t>02066</t>
  </si>
  <si>
    <t>781-545-8759</t>
  </si>
  <si>
    <t>781-545-6291</t>
  </si>
  <si>
    <t>508-399-5106</t>
  </si>
  <si>
    <t>508-399-5128</t>
  </si>
  <si>
    <t>Seven Hills Charter Public (District)</t>
  </si>
  <si>
    <t>774-420-7650</t>
  </si>
  <si>
    <t>774-420-7295</t>
  </si>
  <si>
    <t>781-784-1570</t>
  </si>
  <si>
    <t>781-784-1573</t>
  </si>
  <si>
    <t>978-667-2111</t>
  </si>
  <si>
    <t>978-663-6272</t>
  </si>
  <si>
    <t>Sheffield (non-op)</t>
  </si>
  <si>
    <t>02670000</t>
  </si>
  <si>
    <t>491 Berkshire School Road</t>
  </si>
  <si>
    <t>P. O. Box 339</t>
  </si>
  <si>
    <t>Shelburne (non-op)</t>
  </si>
  <si>
    <t>02680000</t>
  </si>
  <si>
    <t>Shirley (non-op)</t>
  </si>
  <si>
    <t>02700000</t>
  </si>
  <si>
    <t>34 Lancaster Rd</t>
  </si>
  <si>
    <t>Shirley</t>
  </si>
  <si>
    <t>01464</t>
  </si>
  <si>
    <t>978-425-2630</t>
  </si>
  <si>
    <t>978-425-0766</t>
  </si>
  <si>
    <t>508-841-8400</t>
  </si>
  <si>
    <t>508-841-8490</t>
  </si>
  <si>
    <t>Silver Lake</t>
  </si>
  <si>
    <t>07600000</t>
  </si>
  <si>
    <t>PK,07,08,09,10,11,12</t>
  </si>
  <si>
    <t>Michelle Paranto</t>
  </si>
  <si>
    <t>978-345-2701</t>
  </si>
  <si>
    <t>978-345-9127</t>
  </si>
  <si>
    <t>508-324-3100</t>
  </si>
  <si>
    <t>508-324-3104</t>
  </si>
  <si>
    <t>617-625-6600</t>
  </si>
  <si>
    <t>617-629-5661</t>
  </si>
  <si>
    <t>413-538-5060</t>
  </si>
  <si>
    <t>413-532-6284</t>
  </si>
  <si>
    <t>508-416-2250</t>
  </si>
  <si>
    <t>508-416-2342</t>
  </si>
  <si>
    <t>781-982-4202</t>
  </si>
  <si>
    <t>781-982-4201</t>
  </si>
  <si>
    <t>781-878-8822</t>
  </si>
  <si>
    <t>781-982-0281</t>
  </si>
  <si>
    <t>132 Torry Rd</t>
  </si>
  <si>
    <t>508-764-5414</t>
  </si>
  <si>
    <t>508-764-8325</t>
  </si>
  <si>
    <t>508-230-1200</t>
  </si>
  <si>
    <t>508-230-1215</t>
  </si>
  <si>
    <t>508-248-5971</t>
  </si>
  <si>
    <t>508-248-4747</t>
  </si>
  <si>
    <t>Southfield (non-op)</t>
  </si>
  <si>
    <t>03530000</t>
  </si>
  <si>
    <t>Kevin Donovan</t>
  </si>
  <si>
    <t>223 Shea Memorial Drive</t>
  </si>
  <si>
    <t>c/o South Shore Tri-Town Development Corporation</t>
  </si>
  <si>
    <t>South Weymouth</t>
  </si>
  <si>
    <t>02190</t>
  </si>
  <si>
    <t>781-682-2187</t>
  </si>
  <si>
    <t>Southwick (non-op)</t>
  </si>
  <si>
    <t>02790000</t>
  </si>
  <si>
    <t>Spencer (non-op)</t>
  </si>
  <si>
    <t>02800000</t>
  </si>
  <si>
    <t>413-787-6959</t>
  </si>
  <si>
    <t>413-787-7171</t>
  </si>
  <si>
    <t>413-231-2722</t>
  </si>
  <si>
    <t>Sterling (non-op)</t>
  </si>
  <si>
    <t>02820000</t>
  </si>
  <si>
    <t>Stockbridge (non-op)</t>
  </si>
  <si>
    <t>02830000</t>
  </si>
  <si>
    <t>781-279-3802</t>
  </si>
  <si>
    <t>781-279-3818</t>
  </si>
  <si>
    <t>781-344-4000</t>
  </si>
  <si>
    <t>781-344-6417</t>
  </si>
  <si>
    <t>Stow (non-op)</t>
  </si>
  <si>
    <t>02860000</t>
  </si>
  <si>
    <t>508-778-1782</t>
  </si>
  <si>
    <t>508-771-6785</t>
  </si>
  <si>
    <t>978-443-1058</t>
  </si>
  <si>
    <t>978-443-9001</t>
  </si>
  <si>
    <t>508-581-1600</t>
  </si>
  <si>
    <t>508-865-6463</t>
  </si>
  <si>
    <t>781-596-8800</t>
  </si>
  <si>
    <t>781-599-2502</t>
  </si>
  <si>
    <t>508-675-1195</t>
  </si>
  <si>
    <t>508-672-1040</t>
  </si>
  <si>
    <t>774-315-5123</t>
  </si>
  <si>
    <t>774-256-9343</t>
  </si>
  <si>
    <t>508-821-1201</t>
  </si>
  <si>
    <t>508-821-1177</t>
  </si>
  <si>
    <t>Templeton (non-op)</t>
  </si>
  <si>
    <t>02940000</t>
  </si>
  <si>
    <t>978-640-7800</t>
  </si>
  <si>
    <t>978-640-7804</t>
  </si>
  <si>
    <t>Tolland (non-op)</t>
  </si>
  <si>
    <t>02970000</t>
  </si>
  <si>
    <t>Townsend (non-op)</t>
  </si>
  <si>
    <t>02990000</t>
  </si>
  <si>
    <t>508-528-5400</t>
  </si>
  <si>
    <t>508-528-6074</t>
  </si>
  <si>
    <t>508-487-1558</t>
  </si>
  <si>
    <t>508-487-4289</t>
  </si>
  <si>
    <t>978-649-7488</t>
  </si>
  <si>
    <t>978-649-7199</t>
  </si>
  <si>
    <t>Tyringham (non-op)</t>
  </si>
  <si>
    <t>03020000</t>
  </si>
  <si>
    <t>300A Greylock Street</t>
  </si>
  <si>
    <t>617-635-8819</t>
  </si>
  <si>
    <t>617-635-8810</t>
  </si>
  <si>
    <t>Roger Forget</t>
  </si>
  <si>
    <t>508-759-7711</t>
  </si>
  <si>
    <t>508-759-7208</t>
  </si>
  <si>
    <t>Upton (non-op)</t>
  </si>
  <si>
    <t>03030000</t>
  </si>
  <si>
    <t>508-278-8648</t>
  </si>
  <si>
    <t>508-278-8654</t>
  </si>
  <si>
    <t>413-539-0055</t>
  </si>
  <si>
    <t>413-306-5076</t>
  </si>
  <si>
    <t>05,06,07,08</t>
  </si>
  <si>
    <t>781-246-6400</t>
  </si>
  <si>
    <t>781-245-9164</t>
  </si>
  <si>
    <t>508-660-7200</t>
  </si>
  <si>
    <t>508-668-1167</t>
  </si>
  <si>
    <t>Brian Reagan</t>
  </si>
  <si>
    <t>781-314-5400</t>
  </si>
  <si>
    <t>781-314-5411</t>
  </si>
  <si>
    <t>413-967-4271</t>
  </si>
  <si>
    <t>413-967-9580</t>
  </si>
  <si>
    <t>Wareham</t>
  </si>
  <si>
    <t>03100000</t>
  </si>
  <si>
    <t>Kimberly Shaver-Hood</t>
  </si>
  <si>
    <t>48 Marion Road</t>
  </si>
  <si>
    <t>02571</t>
  </si>
  <si>
    <t>508-291-3500</t>
  </si>
  <si>
    <t>508-291-3578</t>
  </si>
  <si>
    <t>Warren (non-op)</t>
  </si>
  <si>
    <t>03110000</t>
  </si>
  <si>
    <t>Warwick (non-op)</t>
  </si>
  <si>
    <t>03120000</t>
  </si>
  <si>
    <t>Washington (non-op)</t>
  </si>
  <si>
    <t>03130000</t>
  </si>
  <si>
    <t>617-926-7700</t>
  </si>
  <si>
    <t>617-923-1234</t>
  </si>
  <si>
    <t>508-358-3774</t>
  </si>
  <si>
    <t>508-358-7708</t>
  </si>
  <si>
    <t>508-943-0104</t>
  </si>
  <si>
    <t>781-446-6210</t>
  </si>
  <si>
    <t>781-446-6208</t>
  </si>
  <si>
    <t>Wendell (non-op)</t>
  </si>
  <si>
    <t>03190000</t>
  </si>
  <si>
    <t>Wenham (non-op)</t>
  </si>
  <si>
    <t>03200000</t>
  </si>
  <si>
    <t>Richard Meagher</t>
  </si>
  <si>
    <t>508-835-2917</t>
  </si>
  <si>
    <t>508-835-8992</t>
  </si>
  <si>
    <t>West Bridgewater</t>
  </si>
  <si>
    <t>03230000</t>
  </si>
  <si>
    <t>Patricia Oakley</t>
  </si>
  <si>
    <t>2 Spring Street</t>
  </si>
  <si>
    <t>02379</t>
  </si>
  <si>
    <t>508-894-1230</t>
  </si>
  <si>
    <t>508-894-1232</t>
  </si>
  <si>
    <t>West Brookfield (non-op)</t>
  </si>
  <si>
    <t>03240000</t>
  </si>
  <si>
    <t>48 High Street</t>
  </si>
  <si>
    <t>West Newbury (non-op)</t>
  </si>
  <si>
    <t>03290000</t>
  </si>
  <si>
    <t>413-263-3300</t>
  </si>
  <si>
    <t>413-495-1725</t>
  </si>
  <si>
    <t>West Stockbridge (non-op)</t>
  </si>
  <si>
    <t>03330000</t>
  </si>
  <si>
    <t>West Tisbury (non-op)</t>
  </si>
  <si>
    <t>03340000</t>
  </si>
  <si>
    <t>508-836-7700</t>
  </si>
  <si>
    <t>508-836-7704</t>
  </si>
  <si>
    <t>413-572-6403</t>
  </si>
  <si>
    <t>413-572-6518</t>
  </si>
  <si>
    <t>978-692-5560</t>
  </si>
  <si>
    <t>978-392-4497</t>
  </si>
  <si>
    <t>Westminster (non-op)</t>
  </si>
  <si>
    <t>03280000</t>
  </si>
  <si>
    <t>781-786-5210</t>
  </si>
  <si>
    <t>781-786-5209</t>
  </si>
  <si>
    <t>508-636-1140</t>
  </si>
  <si>
    <t>508-636-1146</t>
  </si>
  <si>
    <t>781-326-7500</t>
  </si>
  <si>
    <t>781-326-8154</t>
  </si>
  <si>
    <t>781-335-1460</t>
  </si>
  <si>
    <t>781-335-8777</t>
  </si>
  <si>
    <t>Whitman (non-op)</t>
  </si>
  <si>
    <t>03380000</t>
  </si>
  <si>
    <t>Whitman-Hanson</t>
  </si>
  <si>
    <t>07800000</t>
  </si>
  <si>
    <t>781-618-7411</t>
  </si>
  <si>
    <t>978-373-4101</t>
  </si>
  <si>
    <t>978-521-0260</t>
  </si>
  <si>
    <t>Wilbraham (non-op)</t>
  </si>
  <si>
    <t>03390000</t>
  </si>
  <si>
    <t>Williamstown (non-op)</t>
  </si>
  <si>
    <t>03410000</t>
  </si>
  <si>
    <t>115 Church Street</t>
  </si>
  <si>
    <t>978-694-6000</t>
  </si>
  <si>
    <t>978-694-6005</t>
  </si>
  <si>
    <t>978-297-0031</t>
  </si>
  <si>
    <t>978-297-5250</t>
  </si>
  <si>
    <t>781-721-7004</t>
  </si>
  <si>
    <t>781-721-0016</t>
  </si>
  <si>
    <t>Windsor (non-op)</t>
  </si>
  <si>
    <t>03450000</t>
  </si>
  <si>
    <t>617-846-5500</t>
  </si>
  <si>
    <t>617-539-0891</t>
  </si>
  <si>
    <t>781-937-8233</t>
  </si>
  <si>
    <t>781-932-0668</t>
  </si>
  <si>
    <t>508-799-3115</t>
  </si>
  <si>
    <t>508-799-3119</t>
  </si>
  <si>
    <t>413-238-5856</t>
  </si>
  <si>
    <t>508-384-5430</t>
  </si>
  <si>
    <t>508-384-5444</t>
  </si>
  <si>
    <t>Yarmouth (non-op)</t>
  </si>
  <si>
    <t>03510000</t>
  </si>
  <si>
    <t>Left4</t>
  </si>
  <si>
    <t>0001</t>
  </si>
  <si>
    <t>0002</t>
  </si>
  <si>
    <t>0004</t>
  </si>
  <si>
    <t>0006</t>
  </si>
  <si>
    <t>0104</t>
  </si>
  <si>
    <t>0011</t>
  </si>
  <si>
    <t>0012</t>
  </si>
  <si>
    <t>0013</t>
  </si>
  <si>
    <t>0015</t>
  </si>
  <si>
    <t>0019</t>
  </si>
  <si>
    <t>0021</t>
  </si>
  <si>
    <t>0022</t>
  </si>
  <si>
    <t>3511</t>
  </si>
  <si>
    <t>0028</t>
  </si>
  <si>
    <t>0029</t>
  </si>
  <si>
    <t>0032</t>
  </si>
  <si>
    <t>0033</t>
  </si>
  <si>
    <t>0034</t>
  </si>
  <si>
    <t>0035</t>
  </si>
  <si>
    <t>0424</t>
  </si>
  <si>
    <t>0411</t>
  </si>
  <si>
    <t>0037</t>
  </si>
  <si>
    <t>0039</t>
  </si>
  <si>
    <t>0042</t>
  </si>
  <si>
    <t>0044</t>
  </si>
  <si>
    <t>0047</t>
  </si>
  <si>
    <t>0052</t>
  </si>
  <si>
    <t>0053</t>
  </si>
  <si>
    <t>0054</t>
  </si>
  <si>
    <t>0055</t>
  </si>
  <si>
    <t>0058</t>
  </si>
  <si>
    <t>0059</t>
  </si>
  <si>
    <t>0060</t>
  </si>
  <si>
    <t>0062</t>
  </si>
  <si>
    <t>0066</t>
  </si>
  <si>
    <t>0069</t>
  </si>
  <si>
    <t>0070</t>
  </si>
  <si>
    <t>0075</t>
  </si>
  <si>
    <t>0352</t>
  </si>
  <si>
    <t>0076</t>
  </si>
  <si>
    <t>0080</t>
  </si>
  <si>
    <t>0407</t>
  </si>
  <si>
    <t>0081</t>
  </si>
  <si>
    <t>0082</t>
  </si>
  <si>
    <t>0083</t>
  </si>
  <si>
    <t>0084</t>
  </si>
  <si>
    <t>0452</t>
  </si>
  <si>
    <t>0090</t>
  </si>
  <si>
    <t>0092</t>
  </si>
  <si>
    <t>0102</t>
  </si>
  <si>
    <t>0106</t>
  </si>
  <si>
    <t>0108</t>
  </si>
  <si>
    <t>0109</t>
  </si>
  <si>
    <t>0112</t>
  </si>
  <si>
    <t>0113</t>
  </si>
  <si>
    <t>3901</t>
  </si>
  <si>
    <t>0115</t>
  </si>
  <si>
    <t>0116</t>
  </si>
  <si>
    <t>0118</t>
  </si>
  <si>
    <t>0119</t>
  </si>
  <si>
    <t>0120</t>
  </si>
  <si>
    <t>0122</t>
  </si>
  <si>
    <t>0123</t>
  </si>
  <si>
    <t>0124</t>
  </si>
  <si>
    <t>0126</t>
  </si>
  <si>
    <t>0129</t>
  </si>
  <si>
    <t>0130</t>
  </si>
  <si>
    <t>0131</t>
  </si>
  <si>
    <t>0132</t>
  </si>
  <si>
    <t>0134</t>
  </si>
  <si>
    <t>0140</t>
  </si>
  <si>
    <t>0142</t>
  </si>
  <si>
    <t>0143</t>
  </si>
  <si>
    <t>0370</t>
  </si>
  <si>
    <t>0145</t>
  </si>
  <si>
    <t>0146</t>
  </si>
  <si>
    <t>0147</t>
  </si>
  <si>
    <t>0148</t>
  </si>
  <si>
    <t>0156</t>
  </si>
  <si>
    <t>0468</t>
  </si>
  <si>
    <t>0166</t>
  </si>
  <si>
    <t>0169</t>
  </si>
  <si>
    <t>0171</t>
  </si>
  <si>
    <t>0173</t>
  </si>
  <si>
    <t>0179</t>
  </si>
  <si>
    <t>0180</t>
  </si>
  <si>
    <t>0182</t>
  </si>
  <si>
    <t>0183</t>
  </si>
  <si>
    <t>0188</t>
  </si>
  <si>
    <t>0190</t>
  </si>
  <si>
    <t>0192</t>
  </si>
  <si>
    <t>0193</t>
  </si>
  <si>
    <t>0194</t>
  </si>
  <si>
    <t>0195</t>
  </si>
  <si>
    <t>0200</t>
  </si>
  <si>
    <t>0202</t>
  </si>
  <si>
    <t>0205</t>
  </si>
  <si>
    <t>0206</t>
  </si>
  <si>
    <t>0203</t>
  </si>
  <si>
    <t>0216</t>
  </si>
  <si>
    <t>0219</t>
  </si>
  <si>
    <t>0222</t>
  </si>
  <si>
    <t>0740</t>
  </si>
  <si>
    <t>0225</t>
  </si>
  <si>
    <t>0228</t>
  </si>
  <si>
    <t>0231</t>
  </si>
  <si>
    <t>0232</t>
  </si>
  <si>
    <t>0233</t>
  </si>
  <si>
    <t>0235</t>
  </si>
  <si>
    <t>0237</t>
  </si>
  <si>
    <t>0239</t>
  </si>
  <si>
    <t>0240</t>
  </si>
  <si>
    <t>0241</t>
  </si>
  <si>
    <t>0245</t>
  </si>
  <si>
    <t>0247</t>
  </si>
  <si>
    <t>0250</t>
  </si>
  <si>
    <t>0251</t>
  </si>
  <si>
    <t>0254</t>
  </si>
  <si>
    <t>0255</t>
  </si>
  <si>
    <t>0256</t>
  </si>
  <si>
    <t>0257</t>
  </si>
  <si>
    <t>0259</t>
  </si>
  <si>
    <t>0260</t>
  </si>
  <si>
    <t>0264</t>
  </si>
  <si>
    <t>0267</t>
  </si>
  <si>
    <t>0268</t>
  </si>
  <si>
    <t>0270</t>
  </si>
  <si>
    <t>0760</t>
  </si>
  <si>
    <t>0353</t>
  </si>
  <si>
    <t>0279</t>
  </si>
  <si>
    <t>0280</t>
  </si>
  <si>
    <t>0282</t>
  </si>
  <si>
    <t>0283</t>
  </si>
  <si>
    <t>0286</t>
  </si>
  <si>
    <t>3902</t>
  </si>
  <si>
    <t>0294</t>
  </si>
  <si>
    <t>0297</t>
  </si>
  <si>
    <t>0299</t>
  </si>
  <si>
    <t>0302</t>
  </si>
  <si>
    <t>0480</t>
  </si>
  <si>
    <t>3505</t>
  </si>
  <si>
    <t>0303</t>
  </si>
  <si>
    <t>0310</t>
  </si>
  <si>
    <t>0311</t>
  </si>
  <si>
    <t>0312</t>
  </si>
  <si>
    <t>0313</t>
  </si>
  <si>
    <t>0319</t>
  </si>
  <si>
    <t>0320</t>
  </si>
  <si>
    <t>0323</t>
  </si>
  <si>
    <t>0324</t>
  </si>
  <si>
    <t>0329</t>
  </si>
  <si>
    <t>0333</t>
  </si>
  <si>
    <t>0334</t>
  </si>
  <si>
    <t>0328</t>
  </si>
  <si>
    <t>0338</t>
  </si>
  <si>
    <t>0780</t>
  </si>
  <si>
    <t>0339</t>
  </si>
  <si>
    <t>0341</t>
  </si>
  <si>
    <t>0345</t>
  </si>
  <si>
    <t>0351</t>
  </si>
  <si>
    <t>address</t>
  </si>
  <si>
    <t>City, state, zip</t>
  </si>
  <si>
    <t>Worcester, MA 01606</t>
  </si>
  <si>
    <t>Hyde Park, MA 02136</t>
  </si>
  <si>
    <t>Acton, MA 01720</t>
  </si>
  <si>
    <t>Acushnet, MA 02743</t>
  </si>
  <si>
    <t>Marlborough, MA 01752</t>
  </si>
  <si>
    <t>Feeding Hills, MA 01030</t>
  </si>
  <si>
    <t>New Bedford, MA 02746</t>
  </si>
  <si>
    <t>Amesbury, MA 01913</t>
  </si>
  <si>
    <t>Amherst, MA 01002</t>
  </si>
  <si>
    <t>Andover, MA 01810</t>
  </si>
  <si>
    <t>Fall River, MA 02724</t>
  </si>
  <si>
    <t>Arlington, MA 02476</t>
  </si>
  <si>
    <t>Ashburnham, MA 01430</t>
  </si>
  <si>
    <t>Ashland, MA 01721</t>
  </si>
  <si>
    <t>Athol, MA 01331</t>
  </si>
  <si>
    <t>Fall River, MA 02721</t>
  </si>
  <si>
    <t>Attleboro, MA 02703</t>
  </si>
  <si>
    <t>Auburn, MA 01501</t>
  </si>
  <si>
    <t>Avon, MA 02322</t>
  </si>
  <si>
    <t>Ayer, MA 01432</t>
  </si>
  <si>
    <t>Hyannis, MA 02601</t>
  </si>
  <si>
    <t>Springfield, MA 01104</t>
  </si>
  <si>
    <t>Bedford, MA 01730</t>
  </si>
  <si>
    <t>Belchertown, MA 01007</t>
  </si>
  <si>
    <t>Bellingham, MA 02019</t>
  </si>
  <si>
    <t>Belmont, MA 02478</t>
  </si>
  <si>
    <t>Cambridge, MA 02140</t>
  </si>
  <si>
    <t>Franklin, MA 02038</t>
  </si>
  <si>
    <t>Berkley, MA 02779</t>
  </si>
  <si>
    <t>Adams, MA 01220</t>
  </si>
  <si>
    <t>Stockbridge, MA 01262</t>
  </si>
  <si>
    <t>Boylston, MA 01505</t>
  </si>
  <si>
    <t>Beverly, MA 01915</t>
  </si>
  <si>
    <t>Billerica, MA 01821</t>
  </si>
  <si>
    <t>Blackstone, MA 01504</t>
  </si>
  <si>
    <t>Upton, MA 01568</t>
  </si>
  <si>
    <t>Canton, MA 02021</t>
  </si>
  <si>
    <t>Dorchester, MA 02125</t>
  </si>
  <si>
    <t>Bourne, MA 02532</t>
  </si>
  <si>
    <t>Boxford, MA 01921</t>
  </si>
  <si>
    <t>Braintree, MA 02184</t>
  </si>
  <si>
    <t>Orleans, MA 02653</t>
  </si>
  <si>
    <t>Roxbury, MA 02119</t>
  </si>
  <si>
    <t>Bridgewater, MA 02324</t>
  </si>
  <si>
    <t>Fiskdale, MA 01518</t>
  </si>
  <si>
    <t>Dighton, MA 02715</t>
  </si>
  <si>
    <t>Taunton, MA 02780</t>
  </si>
  <si>
    <t>Roslindale, MA 02131</t>
  </si>
  <si>
    <t>Brookline, MA 02445</t>
  </si>
  <si>
    <t>Burlington, MA 01803</t>
  </si>
  <si>
    <t>Cambridge, MA 02141</t>
  </si>
  <si>
    <t>Harwich, MA 02645</t>
  </si>
  <si>
    <t>East Harwich, MA 02645</t>
  </si>
  <si>
    <t>Carlisle, MA 01741</t>
  </si>
  <si>
    <t>Dalton, MA 01227</t>
  </si>
  <si>
    <t>Chelmsford, MA 01824</t>
  </si>
  <si>
    <t>Chelsea, MA 02150</t>
  </si>
  <si>
    <t>Chesterfield, MA 01012</t>
  </si>
  <si>
    <t>Chicopee, MA 01020</t>
  </si>
  <si>
    <t>Framingham, MA 01701</t>
  </si>
  <si>
    <t>Boston, MA 02119</t>
  </si>
  <si>
    <t>Clarksburg, MA 01247</t>
  </si>
  <si>
    <t>Clinton, MA 01510</t>
  </si>
  <si>
    <t>Dorchester, MA 02124</t>
  </si>
  <si>
    <t>Cohasset, MA 02025</t>
  </si>
  <si>
    <t>Lowell, MA 01851</t>
  </si>
  <si>
    <t>Lawrence, MA 01840</t>
  </si>
  <si>
    <t>Concord, MA 01742</t>
  </si>
  <si>
    <t>South Deerfield, MA 01373</t>
  </si>
  <si>
    <t>Danvers, MA 01923</t>
  </si>
  <si>
    <t>Dartmouth, MA 02748</t>
  </si>
  <si>
    <t>Dedham, MA 02026</t>
  </si>
  <si>
    <t>South Yarmouth, MA 02664</t>
  </si>
  <si>
    <t>North Dighton, MA 02764</t>
  </si>
  <si>
    <t>Douglas, MA 01516</t>
  </si>
  <si>
    <t>Dover, MA 02030</t>
  </si>
  <si>
    <t>Dracut, MA 01826</t>
  </si>
  <si>
    <t>Dudley, MA 01571</t>
  </si>
  <si>
    <t>East Longmeadow, MA 01028</t>
  </si>
  <si>
    <t>Easthampton, MA 01027</t>
  </si>
  <si>
    <t>North Easton, MA 02356</t>
  </si>
  <si>
    <t>Vineyard Haven, MA 02568</t>
  </si>
  <si>
    <t>Erving, MA 01344</t>
  </si>
  <si>
    <t>Hathorne, MA 01937</t>
  </si>
  <si>
    <t>Everett, MA 02149</t>
  </si>
  <si>
    <t>East Boston, MA 02128</t>
  </si>
  <si>
    <t>Fairhaven, MA 02719</t>
  </si>
  <si>
    <t>Fall River, MA 02720</t>
  </si>
  <si>
    <t>East Falmouth, MA 02536</t>
  </si>
  <si>
    <t>Otis, MA 01253</t>
  </si>
  <si>
    <t>Fitchburg, MA 01420</t>
  </si>
  <si>
    <t>Florida, MA 01247</t>
  </si>
  <si>
    <t>Greenfield, MA 01301</t>
  </si>
  <si>
    <t>Foxborough, MA 02035</t>
  </si>
  <si>
    <t>Framingham, MA 01702</t>
  </si>
  <si>
    <t>Devens, MA 01434</t>
  </si>
  <si>
    <t>Turners Falls, MA 01376</t>
  </si>
  <si>
    <t>Lakeville, MA 02347</t>
  </si>
  <si>
    <t>Gardner, MA 01440</t>
  </si>
  <si>
    <t>Huntington, MA 01050</t>
  </si>
  <si>
    <t>Georgetown, MA 01833</t>
  </si>
  <si>
    <t>Gloucester, MA 01930</t>
  </si>
  <si>
    <t>Grafton, MA 01519</t>
  </si>
  <si>
    <t>Granby, MA 01033</t>
  </si>
  <si>
    <t>Fall River, MA 02723</t>
  </si>
  <si>
    <t>Tyngsborough, MA 01879</t>
  </si>
  <si>
    <t>New Bedford, MA 02745</t>
  </si>
  <si>
    <t>Groton, MA 01450</t>
  </si>
  <si>
    <t>Hadley, MA 01035</t>
  </si>
  <si>
    <t>Wenham, MA 01984</t>
  </si>
  <si>
    <t>Chicopee, MA 01022</t>
  </si>
  <si>
    <t>West Springfield, MA 01089</t>
  </si>
  <si>
    <t>Wilbraham, MA 01095</t>
  </si>
  <si>
    <t>Westhampton, MA 01027</t>
  </si>
  <si>
    <t>HANCOCK, MA 01237</t>
  </si>
  <si>
    <t>Harvard, MA 01451</t>
  </si>
  <si>
    <t>Hatfield, MA 01038</t>
  </si>
  <si>
    <t>Haverhill, MA 01830</t>
  </si>
  <si>
    <t>Shelburne Falls, MA 01370</t>
  </si>
  <si>
    <t>Boston, MA 02122</t>
  </si>
  <si>
    <t>Haverhill, MA 01835</t>
  </si>
  <si>
    <t>Easthampton, MA 01039</t>
  </si>
  <si>
    <t>Holbrook, MA 02343</t>
  </si>
  <si>
    <t>Holliston, MA 01746</t>
  </si>
  <si>
    <t>Holyoke, MA 01040</t>
  </si>
  <si>
    <t>Cheshire, MA 01225</t>
  </si>
  <si>
    <t>Hopedale, MA 01747</t>
  </si>
  <si>
    <t>Hopkinton, MA 01748</t>
  </si>
  <si>
    <t>Hudson, MA 01749</t>
  </si>
  <si>
    <t>Ipswich, MA 01938</t>
  </si>
  <si>
    <t>Norfolk, MA 02056</t>
  </si>
  <si>
    <t>Mattapan, MA 02126</t>
  </si>
  <si>
    <t>Lynn, MA 01902</t>
  </si>
  <si>
    <t>Lawrence, MA 01841</t>
  </si>
  <si>
    <t>Lee, MA 01238</t>
  </si>
  <si>
    <t>Leicester, MA 01524</t>
  </si>
  <si>
    <t>Lenox, MA 01240</t>
  </si>
  <si>
    <t>Leominster, MA 01453</t>
  </si>
  <si>
    <t>Lexington, MA 02420</t>
  </si>
  <si>
    <t>Springfield, MA 01103</t>
  </si>
  <si>
    <t>Lincoln, MA 01773</t>
  </si>
  <si>
    <t>Sudbury, MA 01776</t>
  </si>
  <si>
    <t>Littleton, MA 01460</t>
  </si>
  <si>
    <t>Longmeadow, MA 01106</t>
  </si>
  <si>
    <t>Lowell, MA 01852</t>
  </si>
  <si>
    <t>Ludlow, MA 01056</t>
  </si>
  <si>
    <t>Lunenburg, MA 01462</t>
  </si>
  <si>
    <t>Lynn, MA 01905</t>
  </si>
  <si>
    <t>Lynnfield, MA 01940</t>
  </si>
  <si>
    <t>Malden, MA 02148</t>
  </si>
  <si>
    <t>Manchester, MA 01944</t>
  </si>
  <si>
    <t>Mansfield, MA 02048</t>
  </si>
  <si>
    <t>Plymouth, MA 02360</t>
  </si>
  <si>
    <t>Marblehead, MA 01945</t>
  </si>
  <si>
    <t>West Tisbury, MA 02575</t>
  </si>
  <si>
    <t>Springfield, MA 01108</t>
  </si>
  <si>
    <t>Mashpee, MA 02649</t>
  </si>
  <si>
    <t>Boston, MA 02215</t>
  </si>
  <si>
    <t>Maynard, MA 01754</t>
  </si>
  <si>
    <t>Medfield, MA 02052</t>
  </si>
  <si>
    <t>Medford, MA 02155</t>
  </si>
  <si>
    <t>Medway, MA 02053</t>
  </si>
  <si>
    <t>Melrose, MA 02176</t>
  </si>
  <si>
    <t>Mendon, MA 01756</t>
  </si>
  <si>
    <t>Methuen, MA 01844</t>
  </si>
  <si>
    <t>Milford, MA 01757</t>
  </si>
  <si>
    <t>Millbury, MA 01527</t>
  </si>
  <si>
    <t>Millis, MA 02054</t>
  </si>
  <si>
    <t>Milton, MA 02186</t>
  </si>
  <si>
    <t>Lexington, MA 02421</t>
  </si>
  <si>
    <t>Chatham, MA 02633</t>
  </si>
  <si>
    <t>Monson, MA 01057</t>
  </si>
  <si>
    <t>Williamstown, MA 01267</t>
  </si>
  <si>
    <t>Nahant, MA 01908</t>
  </si>
  <si>
    <t>Nantucket, MA 02554</t>
  </si>
  <si>
    <t>Baldwinville, MA 01436</t>
  </si>
  <si>
    <t>Bolton, MA 01740</t>
  </si>
  <si>
    <t>Westford, MA 01886</t>
  </si>
  <si>
    <t>Natick, MA 01760</t>
  </si>
  <si>
    <t>Needham, MA 02492</t>
  </si>
  <si>
    <t>Dorchester, MA 02122</t>
  </si>
  <si>
    <t>New Bedford, MA 02740</t>
  </si>
  <si>
    <t>Brockton, MA 02301</t>
  </si>
  <si>
    <t>Newburyport, MA 01950</t>
  </si>
  <si>
    <t>Newtonville, MA 02460</t>
  </si>
  <si>
    <t>Walpole, MA 02081</t>
  </si>
  <si>
    <t>North Adams, MA 01247</t>
  </si>
  <si>
    <t>North Andover, MA 01845</t>
  </si>
  <si>
    <t>North Attleborough, MA 02760</t>
  </si>
  <si>
    <t>North Brookfield, MA 01535</t>
  </si>
  <si>
    <t>Towsend, MA 01469</t>
  </si>
  <si>
    <t>North Reading, MA 01864</t>
  </si>
  <si>
    <t>Northampton, MA 01060</t>
  </si>
  <si>
    <t>Southborough, MA 01772</t>
  </si>
  <si>
    <t>Whitinsville, MA 01588</t>
  </si>
  <si>
    <t>Wakefield, MA 01880</t>
  </si>
  <si>
    <t>Norton, MA 02766</t>
  </si>
  <si>
    <t>Norwood, MA 02062</t>
  </si>
  <si>
    <t>Rochester, MA 02770</t>
  </si>
  <si>
    <t>Sturbridge, MA 01566</t>
  </si>
  <si>
    <t>Orange, MA 01364</t>
  </si>
  <si>
    <t>Oxford, MA 01540</t>
  </si>
  <si>
    <t>Palmer, MA 01069</t>
  </si>
  <si>
    <t>Chicopee, MA 01013</t>
  </si>
  <si>
    <t>Peabody, MA 01960</t>
  </si>
  <si>
    <t>West Newbury, MA 01985</t>
  </si>
  <si>
    <t>Petersham, MA 01366</t>
  </si>
  <si>
    <t>Springfield, MA 01105</t>
  </si>
  <si>
    <t>Northfield, MA 01360</t>
  </si>
  <si>
    <t>Saugus, MA 01906</t>
  </si>
  <si>
    <t>South Hadley, MA 01075</t>
  </si>
  <si>
    <t>Pittsfield, MA 01201</t>
  </si>
  <si>
    <t>Plainville, MA 02762</t>
  </si>
  <si>
    <t>Cambridge, MA 02139</t>
  </si>
  <si>
    <t>Provincetown, MA 02657</t>
  </si>
  <si>
    <t>Barre, MA 01005</t>
  </si>
  <si>
    <t>Warren, MA 01083</t>
  </si>
  <si>
    <t>Quincy, MA 02169</t>
  </si>
  <si>
    <t>Randolph, MA 02368</t>
  </si>
  <si>
    <t>Reading, MA 01867</t>
  </si>
  <si>
    <t>Revere, MA 02151</t>
  </si>
  <si>
    <t>Richmond, MA 01254</t>
  </si>
  <si>
    <t>Rockport, MA 01966</t>
  </si>
  <si>
    <t>Rowe, MA 01367</t>
  </si>
  <si>
    <t>Roxbury, MA 02120</t>
  </si>
  <si>
    <t>Springfield, MA 01129</t>
  </si>
  <si>
    <t>Salem, MA 01970</t>
  </si>
  <si>
    <t>Sandwich, MA 02563</t>
  </si>
  <si>
    <t>Savoy, MA 01256</t>
  </si>
  <si>
    <t>Seekonk, MA 02771</t>
  </si>
  <si>
    <t>Worcester, MA 01605</t>
  </si>
  <si>
    <t>Sharon, MA 02067</t>
  </si>
  <si>
    <t>Shrewsbury, MA 01545</t>
  </si>
  <si>
    <t>Somerset, MA 02726</t>
  </si>
  <si>
    <t>Somerville, MA 02145</t>
  </si>
  <si>
    <t>Hanover, MA 02339</t>
  </si>
  <si>
    <t>Norwell, MA 02061</t>
  </si>
  <si>
    <t>Southbridge, MA 01550</t>
  </si>
  <si>
    <t>South Easton, MA 02375</t>
  </si>
  <si>
    <t>Sheffield, MA 01257</t>
  </si>
  <si>
    <t>Charlton, MA 01507</t>
  </si>
  <si>
    <t>Southwick, MA 01077</t>
  </si>
  <si>
    <t>Spencer, MA 01562</t>
  </si>
  <si>
    <t>Stoneham, MA 02180</t>
  </si>
  <si>
    <t>Stoughton, MA 02072</t>
  </si>
  <si>
    <t>Sutton, MA 01590</t>
  </si>
  <si>
    <t>Swampscott, MA 01907</t>
  </si>
  <si>
    <t>Swansea, MA 02777</t>
  </si>
  <si>
    <t>Tewksbury, MA 01876</t>
  </si>
  <si>
    <t>Byfield, MA 01922</t>
  </si>
  <si>
    <t>Truro, MA 02666</t>
  </si>
  <si>
    <t>Uxbridge, MA 01569</t>
  </si>
  <si>
    <t>Jefferson, MA 01522</t>
  </si>
  <si>
    <t>Waltham, MA 02452</t>
  </si>
  <si>
    <t>Ware, MA 01082</t>
  </si>
  <si>
    <t>Watertown, MA 02472</t>
  </si>
  <si>
    <t>Wayland, MA 01778</t>
  </si>
  <si>
    <t>Webster, MA 01570</t>
  </si>
  <si>
    <t>Wellesley, MA 02481</t>
  </si>
  <si>
    <t>West Boylston, MA 01583</t>
  </si>
  <si>
    <t>Westborough, MA 01581</t>
  </si>
  <si>
    <t>Westfield, MA 01085</t>
  </si>
  <si>
    <t>Weston, MA 02493</t>
  </si>
  <si>
    <t>Westport, MA 02790</t>
  </si>
  <si>
    <t>Westwood, MA 02090</t>
  </si>
  <si>
    <t>Weymouth, MA 02189</t>
  </si>
  <si>
    <t>Wilmington, MA 01887</t>
  </si>
  <si>
    <t>Winchendon, MA 01475</t>
  </si>
  <si>
    <t>Winchester, MA 01890</t>
  </si>
  <si>
    <t>Winthrop, MA 02152</t>
  </si>
  <si>
    <t>Woburn, MA 01801</t>
  </si>
  <si>
    <t>Worcester, MA 01609</t>
  </si>
  <si>
    <t>Worthington, MA 01098</t>
  </si>
  <si>
    <t>Wrentham, MA 02093</t>
  </si>
  <si>
    <t>Select District from dropdown:</t>
  </si>
  <si>
    <t>District Code:</t>
  </si>
  <si>
    <t>CvRF School Reopening Grant Program Application</t>
  </si>
  <si>
    <t>I CERTIFY THAT I HAVE THE AUTHORITY ON BEHALF OF THE MUNICIPALITY AND LOCAL EDUCATION AGENCY TO REQUEST PAYMENT FROM THE COMMONWEALTH OF MASSACHUSETTS. AT THIS TIME, I AM REQUESTING PAYMENT FOR COSTS IN CONNECTION WITH SECTION 601 OF THE SOCIAL SECURITY ACT, AS ADDED BY SECTION 5001 OF THE CORONAVIRUS AID, RELIEF, AND ECONOMIC SECURITY ACT, PUBLIC LAW NO. 116-136, DIV.A, TITLE V (MARCH 27, 2020)("SECTION 601"). I UNDERSTAND THAT THE COMMONWEALTH WILL RELY ON THIS CERTIFICATION AS A MATERIAL REPRESENTATION IN MAKING A PAYMENT TO THE MUNICIPALITY OR LOCAL EDUCATION AGENCY. AS REQUIRED BY FEDERAL LAW, THE MUNICIPALITY'S OR LOCAL EDUCATION AGENCY'S PROPOSED USES OF THE FUNDS PROVIDED AS PAYMENT IN RESPONSE TO THIS REQUEST WILL BE USED ONLY TO COVER THOSE COSTS THAT 1) ARE NECESSARY EXPENDITURES INCURRED DUE TO THE PUBLIC HEALTH EMERGENCY WITH RESPECT TO THE CORONAVIRUS DISEASE 2019 (COVID-19); 2) WERE NOT ACCOUNTED FOR IN THE BUDGET MOST RECENTLY APPROVED AS OF MARCH 27, 2020, AND 3) WERE INCURRED DURING THE PERIOD THAT BEGINS ON MARCH 1, 2020 AND ENDS ON DECEMBER 30, 2020. I WILL REPORT BIMONTHLY ON INCURRED EXPENSES IN A FORM PRESCRIBED BY THE SECRETARY OF ADMINISTRATION AND FINANCE, AND WILL COOPERATE WITH THE EXECUTIVE OFFICE FOR ADMINISTRATION AND FINANCE IN CREATING AND RETAINING APPROPRIATE DOCUMENTATION TO DEMONSTRATE THAT THE PROPOSED USES MEET THE REQUIREMENTS OF SECTION 601. I WILL COORDINATE WITH THE EXECUTIVE OFFICE FOR ADMINISTRATION AND FINANCE IN OPTIMIZING FEDERAL FUNDS FROM SECTION 601 AND OTHER POTENTIALLY AVAILABLE FEDERAL SOURCES. IN PARTICULAR, I WILL PRIORITIZE AND COORDINATE APPLICATION FOR FEMA REIMBURSEMENT WHERE AVAILABLE. TO THE EXTENT ACTUAL EXPENDITURES ARE LESS THAN THE AMOUNT REQUESTED, I AGREE TO RETURN THE BALANCE OF UNSPENT FUNDS TO THE COMMONWEALTH. IF THE UNITED STATES DEPARTMENT OF THE TREASURY RECOUPS FUNDS FROM THE COMMONWEALTH BASED ON A DETERMINATION THEY WERE USED BY THE MUNICIPALITY OR LOCAL EDUCATION AGENCY IN A MANNER NOT IN COMPLIANCE WITH SECTION 601, I AGREE THAT THE COMMONWEALTH MAY RECOVER FUNDS FROM THE CITY OR TOWN THROUGH AN ASSESSMENT OR DEDUCTION FROM THE CITY OR TOWN'S PERIODIC UNRESTRICTED LOCAL AID DISTRIBUTION. I FURTHER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APPLICABLE STATE AND FEDERAL GRANT REQUIREMENTS COVERING BOTH THE PROGRAMMATIC AND FISCAL ADMINISTRATION OF GRANT FUNDS, INCLUDING USING THE GRANT FUNDS FOR ACTIVITIES ALLOWABLE UNDER SECTION 5001(d) OF THE CARES ACT OF 2020. IN ADDITION, THE APPLICANT AGENCY ACKNOWLEDGES AND AFFIRMS THAT ITS FY20 FEDERAL GRANT ASSURANCES (AS WELL AS ANY FUTURE ASSURANCES PROVIDED DURING THE GRANT PERIOD, INCLUDING THE FY21 FEDERAL GRANT ASSURANCES) APPLY TO THIS GRANT.</t>
  </si>
  <si>
    <t>DESE Contact Email:</t>
  </si>
  <si>
    <r>
      <t>Save this file to your computer (</t>
    </r>
    <r>
      <rPr>
        <b/>
        <sz val="10"/>
        <color rgb="FFC00000"/>
        <rFont val="Arial"/>
        <family val="2"/>
      </rPr>
      <t>Important: ensure macros are enabled</t>
    </r>
    <r>
      <rPr>
        <b/>
        <sz val="10"/>
        <rFont val="Arial"/>
        <family val="2"/>
      </rPr>
      <t>).  Rename the file by replacing the words 'leacode' in the file name with your 4-digit district code. For example, Abington (0001) would rename the file as 'CvRF0001.xlsx'. Do not change the filename except for your district's 4-digit code. Users of Macintosh computers must save as a macro-enabled file (with an .xlsm extension) for the workbook to function properly.</t>
    </r>
  </si>
  <si>
    <t xml:space="preserve">
The purpose of the CvRF School Reopening Grant Program is to provide eligible school districts and charter schools with funding to support costs to reopen schools. This funding, $225 per student based on FY21 foundation enrollment, is intended to supplement other resources that the Governor is providing to local cities and towns for COVID-19 response efforts as well as funds made available by DESE through the Elementary and Secondary School Emergency Relief Fund (ESSER) grants and the Remote Learning Technology Essentials (RLTE) grants.
The Coronavirus Relief Fund allows state and local governments to make payments for programs that:
(1) are necessary expenditures incurred due to the public health emergency with respect to Coronavirus Disease 2019 (COVID-19);
(2) were not accounted for in the State or local budget most recently approved as of the date of enactment [March 27, 2020] of section 5001 of the CARES Act; and
(3) were incurred during the period that begins on March 1, 2020 and ends on December 30, 2020</t>
  </si>
  <si>
    <r>
      <rPr>
        <b/>
        <sz val="12"/>
        <rFont val="Arial"/>
        <family val="2"/>
      </rPr>
      <t xml:space="preserve">This application allows LEAs (districts and other eligible entities, referred to in this application collectively as districts) to apply for funding for the following federal program: CvRF School Reopening Grant authorized by the Coronavirus Aid, Relief, and Economic Security Act (2020) (CARES Act, Section 5001). </t>
    </r>
    <r>
      <rPr>
        <b/>
        <sz val="11"/>
        <rFont val="Arial"/>
        <family val="2"/>
      </rPr>
      <t xml:space="preserve"> 
</t>
    </r>
    <r>
      <rPr>
        <b/>
        <sz val="11"/>
        <color rgb="FFFF0000"/>
        <rFont val="Arial"/>
        <family val="2"/>
      </rPr>
      <t>The due date for submitting this application to DESE is August 31, 2020.
The due date for obligating these funds December 30, 2020.</t>
    </r>
  </si>
  <si>
    <t>SIGN AT THE BOTTOM. THEN, UPLOAD A SCANNED COPY OF THIS PAGE WITH THE DATE OF SUBMISSION TO EDGRANTS WITH THE BUDGET FOR THE CvRF SCHOOL REOPENING GRANT PROGRAM (FUND CODE 102)</t>
  </si>
  <si>
    <t>CvRF School Reopening Grant Program 
Fund Code 102</t>
  </si>
  <si>
    <t>FY21 CvRF SCHOOL REOPENING Grant Fund (Fund Code 102) Budget Worksheet</t>
  </si>
  <si>
    <t>FC 102</t>
  </si>
  <si>
    <r>
      <rPr>
        <sz val="10"/>
        <rFont val="Arial"/>
        <family val="2"/>
      </rPr>
      <t>District staff with the role of “control user” in EdGrants have been provided user log-in names and passwords and have been trained to submit a grant application via EdGrants. Provide all required application materials to your district control user with access to EdGrants in order to submit budget and attachments.</t>
    </r>
    <r>
      <rPr>
        <b/>
        <sz val="10"/>
        <color rgb="FFFF0000"/>
        <rFont val="Arial"/>
        <family val="2"/>
      </rPr>
      <t xml:space="preserve">                                                              
              </t>
    </r>
    <r>
      <rPr>
        <b/>
        <i/>
        <sz val="12"/>
        <color rgb="FFC00000"/>
        <rFont val="Arial"/>
        <family val="2"/>
      </rPr>
      <t>Applications are due by August 31, 2020 and funds are available to be obligated until December 30,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</si>
</sst>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000"/>
    <numFmt numFmtId="167" formatCode="[&lt;=9999999]###\-####;\(###\)\ ###\-####"/>
    <numFmt numFmtId="168" formatCode="m/d/yy"/>
  </numFmts>
  <fonts count="10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0"/>
      <name val="Symbol"/>
      <family val="1"/>
      <charset val="2"/>
    </font>
    <font>
      <b/>
      <sz val="18"/>
      <color theme="0"/>
      <name val="Calibri"/>
      <family val="2"/>
      <scheme val="minor"/>
    </font>
    <font>
      <u/>
      <sz val="11"/>
      <color theme="10"/>
      <name val="Calibri"/>
      <family val="2"/>
    </font>
    <font>
      <u/>
      <sz val="11"/>
      <color theme="0"/>
      <name val="Calibri"/>
      <family val="2"/>
    </font>
    <font>
      <sz val="11"/>
      <color rgb="FF0000FF"/>
      <name val="Calibri"/>
      <family val="2"/>
      <scheme val="minor"/>
    </font>
    <font>
      <sz val="11"/>
      <color rgb="FF002060"/>
      <name val="Calibri"/>
      <family val="2"/>
      <scheme val="minor"/>
    </font>
    <font>
      <sz val="11"/>
      <name val="Calibri"/>
      <family val="2"/>
      <scheme val="minor"/>
    </font>
    <font>
      <sz val="10"/>
      <color theme="0"/>
      <name val="Arial"/>
      <family val="2"/>
    </font>
    <font>
      <b/>
      <sz val="10"/>
      <color theme="0"/>
      <name val="Arial"/>
      <family val="2"/>
    </font>
    <font>
      <b/>
      <sz val="10"/>
      <name val="Arial"/>
      <family val="2"/>
    </font>
    <font>
      <b/>
      <u/>
      <sz val="10"/>
      <name val="Arial"/>
      <family val="2"/>
    </font>
    <font>
      <b/>
      <i/>
      <sz val="10"/>
      <name val="Arial"/>
      <family val="2"/>
    </font>
    <font>
      <b/>
      <sz val="14"/>
      <color theme="1"/>
      <name val="Arial"/>
      <family val="2"/>
    </font>
    <font>
      <b/>
      <sz val="10"/>
      <color rgb="FF0000FF"/>
      <name val="Arial"/>
      <family val="2"/>
    </font>
    <font>
      <b/>
      <u/>
      <sz val="11"/>
      <name val="Calibri"/>
      <family val="2"/>
    </font>
    <font>
      <b/>
      <u/>
      <sz val="17"/>
      <name val="Calibri"/>
      <family val="2"/>
    </font>
    <font>
      <b/>
      <sz val="11"/>
      <name val="Arial"/>
      <family val="2"/>
    </font>
    <font>
      <b/>
      <u/>
      <sz val="11"/>
      <name val="Arial"/>
      <family val="2"/>
    </font>
    <font>
      <b/>
      <sz val="11"/>
      <color rgb="FFFF0000"/>
      <name val="Arial"/>
      <family val="2"/>
    </font>
    <font>
      <b/>
      <sz val="14"/>
      <name val="Arial"/>
      <family val="2"/>
    </font>
    <font>
      <b/>
      <sz val="10"/>
      <color rgb="FFC00000"/>
      <name val="Arial"/>
      <family val="2"/>
    </font>
    <font>
      <sz val="10"/>
      <name val="Arial"/>
      <family val="2"/>
    </font>
    <font>
      <b/>
      <sz val="12"/>
      <name val="Arial"/>
      <family val="2"/>
    </font>
    <font>
      <sz val="18"/>
      <color theme="0"/>
      <name val="Calibri"/>
      <family val="2"/>
    </font>
    <font>
      <b/>
      <sz val="18"/>
      <color theme="0"/>
      <name val="Arial"/>
      <family val="2"/>
    </font>
    <font>
      <b/>
      <sz val="10"/>
      <color indexed="10"/>
      <name val="Arial"/>
      <family val="2"/>
    </font>
    <font>
      <b/>
      <sz val="11"/>
      <color theme="0"/>
      <name val="Arial Black"/>
      <family val="2"/>
    </font>
    <font>
      <b/>
      <sz val="11"/>
      <name val="Calibri"/>
      <family val="2"/>
      <scheme val="minor"/>
    </font>
    <font>
      <sz val="11"/>
      <name val="Arial"/>
      <family val="2"/>
    </font>
    <font>
      <b/>
      <sz val="12"/>
      <color theme="1"/>
      <name val="Arial"/>
      <family val="2"/>
    </font>
    <font>
      <b/>
      <sz val="10"/>
      <color theme="1"/>
      <name val="Arial"/>
      <family val="2"/>
    </font>
    <font>
      <b/>
      <sz val="9"/>
      <name val="Arial"/>
      <family val="2"/>
    </font>
    <font>
      <b/>
      <sz val="8"/>
      <name val="Arial"/>
      <family val="2"/>
    </font>
    <font>
      <sz val="8"/>
      <name val="Arial"/>
      <family val="2"/>
    </font>
    <font>
      <sz val="10"/>
      <name val="Times New Roman"/>
      <family val="1"/>
    </font>
    <font>
      <u/>
      <sz val="10"/>
      <color indexed="12"/>
      <name val="Arial"/>
      <family val="2"/>
    </font>
    <font>
      <sz val="10"/>
      <color theme="1"/>
      <name val="Times New Roman"/>
      <family val="1"/>
    </font>
    <font>
      <b/>
      <sz val="8"/>
      <color theme="1"/>
      <name val="Arial"/>
      <family val="2"/>
    </font>
    <font>
      <b/>
      <sz val="9"/>
      <color theme="1"/>
      <name val="Arial"/>
      <family val="2"/>
    </font>
    <font>
      <b/>
      <sz val="11"/>
      <color theme="1"/>
      <name val="Arial"/>
      <family val="2"/>
    </font>
    <font>
      <sz val="11"/>
      <color theme="1"/>
      <name val="Arial"/>
      <family val="2"/>
    </font>
    <font>
      <sz val="11"/>
      <color rgb="FF0066FF"/>
      <name val="Calibri"/>
      <family val="2"/>
      <scheme val="minor"/>
    </font>
    <font>
      <sz val="11"/>
      <name val="Calibri"/>
      <family val="2"/>
    </font>
    <font>
      <b/>
      <sz val="12"/>
      <color indexed="8"/>
      <name val="Arial"/>
      <family val="2"/>
    </font>
    <font>
      <i/>
      <sz val="10"/>
      <color indexed="8"/>
      <name val="Calibri"/>
      <family val="2"/>
      <scheme val="minor"/>
    </font>
    <font>
      <b/>
      <sz val="10"/>
      <name val="Times New Roman"/>
      <family val="1"/>
    </font>
    <font>
      <sz val="9"/>
      <name val="Arial"/>
      <family val="2"/>
    </font>
    <font>
      <sz val="11"/>
      <color indexed="8"/>
      <name val="Calibri"/>
      <family val="2"/>
    </font>
    <font>
      <b/>
      <sz val="10"/>
      <color indexed="8"/>
      <name val="Arial"/>
      <family val="2"/>
    </font>
    <font>
      <sz val="9"/>
      <color indexed="16"/>
      <name val="Arial"/>
      <family val="2"/>
    </font>
    <font>
      <sz val="9"/>
      <name val="Times New Roman"/>
      <family val="1"/>
    </font>
    <font>
      <b/>
      <sz val="11"/>
      <color indexed="8"/>
      <name val="Calibri"/>
      <family val="2"/>
    </font>
    <font>
      <b/>
      <sz val="9"/>
      <color indexed="10"/>
      <name val="Arial"/>
      <family val="2"/>
    </font>
    <font>
      <u/>
      <sz val="10"/>
      <name val="Arial"/>
      <family val="2"/>
    </font>
    <font>
      <sz val="8"/>
      <name val="Times New Roman"/>
      <family val="1"/>
    </font>
    <font>
      <b/>
      <sz val="12"/>
      <name val="Times New Roman"/>
      <family val="1"/>
    </font>
    <font>
      <b/>
      <sz val="12"/>
      <color indexed="10"/>
      <name val="Arial"/>
      <family val="2"/>
    </font>
    <font>
      <b/>
      <sz val="12"/>
      <color theme="0"/>
      <name val="Arial"/>
      <family val="2"/>
    </font>
    <font>
      <b/>
      <sz val="10"/>
      <color rgb="FFFF0000"/>
      <name val="Arial"/>
      <family val="2"/>
    </font>
    <font>
      <b/>
      <sz val="11"/>
      <color rgb="FFFF0000"/>
      <name val="Calibri"/>
      <family val="2"/>
      <scheme val="minor"/>
    </font>
    <font>
      <b/>
      <sz val="14"/>
      <color theme="1"/>
      <name val="Calibri"/>
      <family val="2"/>
      <scheme val="minor"/>
    </font>
    <font>
      <sz val="9"/>
      <color theme="1"/>
      <name val="Calibri"/>
      <family val="2"/>
      <scheme val="minor"/>
    </font>
    <font>
      <b/>
      <sz val="11"/>
      <color theme="5" tint="-0.249977111117893"/>
      <name val="Calibri"/>
      <family val="2"/>
      <scheme val="minor"/>
    </font>
    <font>
      <b/>
      <sz val="12"/>
      <color theme="1"/>
      <name val="Calibri"/>
      <family val="2"/>
      <scheme val="minor"/>
    </font>
    <font>
      <b/>
      <sz val="18"/>
      <color rgb="FFFF0000"/>
      <name val="Arial"/>
      <family val="2"/>
    </font>
    <font>
      <sz val="18"/>
      <color rgb="FF000000"/>
      <name val="Calibri"/>
      <family val="2"/>
    </font>
    <font>
      <u/>
      <sz val="10"/>
      <color rgb="FF0000FF"/>
      <name val="Arial"/>
      <family val="2"/>
    </font>
    <font>
      <i/>
      <sz val="11"/>
      <name val="Arial"/>
      <family val="2"/>
    </font>
    <font>
      <i/>
      <sz val="12"/>
      <name val="Arial"/>
      <family val="2"/>
    </font>
    <font>
      <b/>
      <sz val="11"/>
      <color rgb="FF000080"/>
      <name val="Arial"/>
      <family val="2"/>
    </font>
    <font>
      <sz val="12"/>
      <name val="Calibri"/>
      <family val="2"/>
      <scheme val="minor"/>
    </font>
    <font>
      <b/>
      <sz val="10"/>
      <color rgb="FF000080"/>
      <name val="Arial"/>
      <family val="2"/>
    </font>
    <font>
      <b/>
      <sz val="10"/>
      <color rgb="FF000000"/>
      <name val="Arial"/>
      <family val="2"/>
    </font>
    <font>
      <sz val="10"/>
      <color rgb="FF000080"/>
      <name val="Arial"/>
      <family val="2"/>
    </font>
    <font>
      <sz val="10"/>
      <name val="Calibri"/>
      <family val="2"/>
      <scheme val="minor"/>
    </font>
    <font>
      <b/>
      <sz val="14"/>
      <color rgb="FF000080"/>
      <name val="Arial"/>
      <family val="2"/>
    </font>
    <font>
      <sz val="14"/>
      <color rgb="FF000080"/>
      <name val="Arial"/>
      <family val="2"/>
    </font>
    <font>
      <b/>
      <sz val="12"/>
      <color rgb="FFC00000"/>
      <name val="Arial"/>
      <family val="2"/>
    </font>
    <font>
      <b/>
      <i/>
      <sz val="12"/>
      <color rgb="FFC00000"/>
      <name val="Arial"/>
      <family val="2"/>
    </font>
    <font>
      <sz val="11"/>
      <color rgb="FF000000"/>
      <name val="Calibri"/>
      <family val="2"/>
    </font>
    <font>
      <b/>
      <sz val="11"/>
      <color theme="1"/>
      <name val="Calibri"/>
      <family val="2"/>
    </font>
    <font>
      <b/>
      <sz val="11"/>
      <color rgb="FF000000"/>
      <name val="Calibri"/>
      <family val="2"/>
    </font>
    <font>
      <sz val="12"/>
      <color rgb="FF000000"/>
      <name val="Calibri"/>
      <family val="2"/>
    </font>
    <font>
      <b/>
      <i/>
      <sz val="9"/>
      <name val="Arial"/>
      <family val="2"/>
    </font>
    <font>
      <i/>
      <sz val="9"/>
      <name val="Arial"/>
      <family val="2"/>
    </font>
    <font>
      <i/>
      <sz val="11"/>
      <color theme="1"/>
      <name val="Calibri"/>
      <family val="2"/>
      <scheme val="minor"/>
    </font>
    <font>
      <sz val="11"/>
      <color rgb="FF000000"/>
      <name val="Calibri"/>
      <family val="1"/>
    </font>
    <font>
      <sz val="11"/>
      <name val="Symbol"/>
      <family val="1"/>
      <charset val="2"/>
    </font>
    <font>
      <sz val="11"/>
      <name val="Symbol"/>
      <family val="2"/>
      <charset val="2"/>
    </font>
    <font>
      <b/>
      <sz val="11"/>
      <color theme="0"/>
      <name val="Calibri"/>
      <family val="2"/>
    </font>
    <font>
      <b/>
      <sz val="14"/>
      <color theme="0"/>
      <name val="Calibri"/>
      <family val="2"/>
    </font>
    <font>
      <sz val="14"/>
      <color theme="0"/>
      <name val="Calibri"/>
      <family val="2"/>
    </font>
    <font>
      <sz val="11"/>
      <color theme="0"/>
      <name val="Calibri"/>
      <family val="2"/>
    </font>
    <font>
      <i/>
      <sz val="11"/>
      <color theme="0"/>
      <name val="Calibri"/>
      <family val="2"/>
    </font>
    <font>
      <b/>
      <sz val="18"/>
      <name val="Arial"/>
      <family val="2"/>
    </font>
    <font>
      <b/>
      <sz val="20"/>
      <color theme="0"/>
      <name val="Arial"/>
      <family val="2"/>
    </font>
    <font>
      <sz val="8"/>
      <name val="Calibri"/>
      <family val="2"/>
      <scheme val="minor"/>
    </font>
  </fonts>
  <fills count="32">
    <fill>
      <patternFill patternType="none"/>
    </fill>
    <fill>
      <patternFill patternType="gray125"/>
    </fill>
    <fill>
      <patternFill patternType="solid">
        <fgColor theme="0"/>
        <bgColor indexed="64"/>
      </patternFill>
    </fill>
    <fill>
      <patternFill patternType="solid">
        <fgColor rgb="FFDDE9F7"/>
        <bgColor indexed="64"/>
      </patternFill>
    </fill>
    <fill>
      <patternFill patternType="solid">
        <fgColor rgb="FFFFC000"/>
        <bgColor indexed="64"/>
      </patternFill>
    </fill>
    <fill>
      <patternFill patternType="solid">
        <fgColor rgb="FFFAD6F6"/>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26"/>
        <bgColor indexed="64"/>
      </patternFill>
    </fill>
    <fill>
      <patternFill patternType="solid">
        <fgColor rgb="FFF3ECD9"/>
        <bgColor indexed="64"/>
      </patternFill>
    </fill>
    <fill>
      <patternFill patternType="solid">
        <fgColor rgb="FF8497B0"/>
        <bgColor indexed="64"/>
      </patternFill>
    </fill>
    <fill>
      <patternFill patternType="solid">
        <fgColor rgb="FFF2F2F2"/>
        <bgColor indexed="64"/>
      </patternFill>
    </fill>
    <fill>
      <patternFill patternType="solid">
        <fgColor rgb="FFD9D9D9"/>
        <bgColor indexed="64"/>
      </patternFill>
    </fill>
    <fill>
      <patternFill patternType="solid">
        <fgColor indexed="47"/>
        <bgColor indexed="64"/>
      </patternFill>
    </fill>
    <fill>
      <patternFill patternType="solid">
        <fgColor theme="6" tint="0.79998168889431442"/>
        <bgColor indexed="64"/>
      </patternFill>
    </fill>
    <fill>
      <patternFill patternType="solid">
        <fgColor rgb="FFB2DE82"/>
        <bgColor indexed="64"/>
      </patternFill>
    </fill>
    <fill>
      <patternFill patternType="solid">
        <fgColor rgb="FFFFFF00"/>
        <bgColor indexed="64"/>
      </patternFill>
    </fill>
    <fill>
      <patternFill patternType="solid">
        <fgColor theme="3" tint="0.39997558519241921"/>
        <bgColor rgb="FF000000"/>
      </patternFill>
    </fill>
    <fill>
      <patternFill patternType="solid">
        <fgColor theme="0"/>
        <bgColor rgb="FF000000"/>
      </patternFill>
    </fill>
    <fill>
      <patternFill patternType="solid">
        <fgColor rgb="FFFFFFCC"/>
        <bgColor rgb="FF000000"/>
      </patternFill>
    </fill>
    <fill>
      <patternFill patternType="solid">
        <fgColor rgb="FFFFC000"/>
        <bgColor rgb="FF000000"/>
      </patternFill>
    </fill>
    <fill>
      <patternFill patternType="solid">
        <fgColor rgb="FFFDE9D9"/>
        <bgColor indexed="64"/>
      </patternFill>
    </fill>
    <fill>
      <patternFill patternType="solid">
        <fgColor theme="5" tint="0.79998168889431442"/>
        <bgColor indexed="64"/>
      </patternFill>
    </fill>
    <fill>
      <patternFill patternType="solid">
        <fgColor rgb="FFEEECE2"/>
        <bgColor indexed="64"/>
      </patternFill>
    </fill>
    <fill>
      <patternFill patternType="solid">
        <fgColor theme="4" tint="0.39997558519241921"/>
        <bgColor indexed="64"/>
      </patternFill>
    </fill>
    <fill>
      <patternFill patternType="lightDown">
        <bgColor theme="0" tint="-0.14996795556505021"/>
      </patternFill>
    </fill>
    <fill>
      <patternFill patternType="solid">
        <fgColor theme="4" tint="-0.249977111117893"/>
        <bgColor indexed="64"/>
      </patternFill>
    </fill>
    <fill>
      <patternFill patternType="solid">
        <fgColor theme="7" tint="0.79998168889431442"/>
        <bgColor indexed="64"/>
      </patternFill>
    </fill>
  </fills>
  <borders count="129">
    <border>
      <left/>
      <right/>
      <top/>
      <bottom/>
      <diagonal/>
    </border>
    <border>
      <left/>
      <right style="medium">
        <color theme="0" tint="-0.34998626667073579"/>
      </right>
      <top/>
      <bottom style="medium">
        <color theme="0" tint="-0.34998626667073579"/>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bottom/>
      <diagonal/>
    </border>
    <border>
      <left style="medium">
        <color theme="0" tint="-0.34998626667073579"/>
      </left>
      <right/>
      <top/>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0" tint="-0.3499862666707357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medium">
        <color rgb="FF969696"/>
      </left>
      <right/>
      <top style="medium">
        <color rgb="FF969696"/>
      </top>
      <bottom style="medium">
        <color rgb="FF969696"/>
      </bottom>
      <diagonal/>
    </border>
    <border>
      <left/>
      <right style="medium">
        <color theme="0" tint="-0.499984740745262"/>
      </right>
      <top style="medium">
        <color rgb="FF969696"/>
      </top>
      <bottom style="medium">
        <color rgb="FF969696"/>
      </bottom>
      <diagonal/>
    </border>
    <border>
      <left style="medium">
        <color theme="0" tint="-0.499984740745262"/>
      </left>
      <right/>
      <top/>
      <bottom style="medium">
        <color theme="0" tint="-0.499984740745262"/>
      </bottom>
      <diagonal/>
    </border>
    <border>
      <left style="medium">
        <color rgb="FF969696"/>
      </left>
      <right/>
      <top/>
      <bottom/>
      <diagonal/>
    </border>
    <border>
      <left/>
      <right/>
      <top style="medium">
        <color rgb="FF969696"/>
      </top>
      <bottom/>
      <diagonal/>
    </border>
    <border>
      <left/>
      <right style="medium">
        <color theme="0" tint="-0.499984740745262"/>
      </right>
      <top style="medium">
        <color rgb="FF969696"/>
      </top>
      <bottom/>
      <diagonal/>
    </border>
    <border>
      <left style="medium">
        <color theme="0" tint="-0.499984740745262"/>
      </left>
      <right/>
      <top style="medium">
        <color theme="0" tint="-0.499984740745262"/>
      </top>
      <bottom/>
      <diagonal/>
    </border>
    <border>
      <left style="medium">
        <color theme="0" tint="-0.499984740745262"/>
      </left>
      <right style="medium">
        <color rgb="FF969696"/>
      </right>
      <top style="medium">
        <color rgb="FF969696"/>
      </top>
      <bottom style="medium">
        <color rgb="FF969696"/>
      </bottom>
      <diagonal/>
    </border>
    <border>
      <left style="medium">
        <color rgb="FF969696"/>
      </left>
      <right/>
      <top style="medium">
        <color rgb="FF969696"/>
      </top>
      <bottom style="medium">
        <color theme="0" tint="-0.499984740745262"/>
      </bottom>
      <diagonal/>
    </border>
    <border>
      <left/>
      <right/>
      <top style="medium">
        <color rgb="FF969696"/>
      </top>
      <bottom style="medium">
        <color theme="0" tint="-0.499984740745262"/>
      </bottom>
      <diagonal/>
    </border>
    <border>
      <left/>
      <right style="medium">
        <color theme="0" tint="-0.499984740745262"/>
      </right>
      <top style="medium">
        <color rgb="FF969696"/>
      </top>
      <bottom style="medium">
        <color theme="0" tint="-0.499984740745262"/>
      </bottom>
      <diagonal/>
    </border>
    <border>
      <left/>
      <right/>
      <top style="medium">
        <color theme="0" tint="-0.499984740745262"/>
      </top>
      <bottom style="medium">
        <color rgb="FF969696"/>
      </bottom>
      <diagonal/>
    </border>
    <border>
      <left/>
      <right style="medium">
        <color theme="0" tint="-0.499984740745262"/>
      </right>
      <top style="medium">
        <color theme="0" tint="-0.499984740745262"/>
      </top>
      <bottom style="medium">
        <color rgb="FF969696"/>
      </bottom>
      <diagonal/>
    </border>
    <border>
      <left style="medium">
        <color rgb="FF969696"/>
      </left>
      <right/>
      <top style="medium">
        <color theme="0" tint="-0.499984740745262"/>
      </top>
      <bottom style="medium">
        <color rgb="FF969696"/>
      </bottom>
      <diagonal/>
    </border>
    <border>
      <left style="medium">
        <color rgb="FF969696"/>
      </left>
      <right/>
      <top style="medium">
        <color rgb="FF969696"/>
      </top>
      <bottom/>
      <diagonal/>
    </border>
    <border>
      <left style="medium">
        <color theme="0" tint="-0.34998626667073579"/>
      </left>
      <right/>
      <top style="medium">
        <color theme="0" tint="-0.34998626667073579"/>
      </top>
      <bottom style="medium">
        <color theme="0" tint="-0.499984740745262"/>
      </bottom>
      <diagonal/>
    </border>
    <border>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style="medium">
        <color theme="0" tint="-0.34998626667073579"/>
      </right>
      <top style="medium">
        <color theme="0" tint="-0.34998626667073579"/>
      </top>
      <bottom style="medium">
        <color theme="0" tint="-0.499984740745262"/>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thin">
        <color auto="1"/>
      </left>
      <right style="thin">
        <color auto="1"/>
      </right>
      <top style="thin">
        <color auto="1"/>
      </top>
      <bottom style="thin">
        <color auto="1"/>
      </bottom>
      <diagonal/>
    </border>
    <border>
      <left style="medium">
        <color theme="0" tint="-0.34998626667073579"/>
      </left>
      <right style="medium">
        <color theme="0" tint="-0.34998626667073579"/>
      </right>
      <top style="medium">
        <color theme="0" tint="-0.34998626667073579"/>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bottom style="thin">
        <color auto="1"/>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7" fillId="0" borderId="0"/>
    <xf numFmtId="44" fontId="27" fillId="0" borderId="0" applyFont="0" applyFill="0" applyBorder="0" applyAlignment="0" applyProtection="0"/>
    <xf numFmtId="44" fontId="53" fillId="0" borderId="0" applyFont="0" applyFill="0" applyBorder="0" applyAlignment="0" applyProtection="0"/>
  </cellStyleXfs>
  <cellXfs count="922">
    <xf numFmtId="0" fontId="0" fillId="0" borderId="0" xfId="0"/>
    <xf numFmtId="0" fontId="5" fillId="2" borderId="0" xfId="0" applyFont="1" applyFill="1"/>
    <xf numFmtId="0" fontId="9" fillId="2" borderId="0" xfId="2" applyFont="1" applyFill="1" applyAlignment="1" applyProtection="1">
      <alignment horizontal="left" indent="1"/>
    </xf>
    <xf numFmtId="0" fontId="5" fillId="2" borderId="0" xfId="0" applyFont="1" applyFill="1" applyAlignment="1">
      <alignment horizontal="left" indent="1"/>
    </xf>
    <xf numFmtId="0" fontId="5" fillId="2" borderId="0" xfId="0" applyFont="1" applyFill="1" applyAlignment="1">
      <alignment horizontal="left" vertical="center" indent="1"/>
    </xf>
    <xf numFmtId="0" fontId="10" fillId="2" borderId="0" xfId="0" applyFont="1" applyFill="1"/>
    <xf numFmtId="0" fontId="4" fillId="0" borderId="0" xfId="0" applyFont="1"/>
    <xf numFmtId="0" fontId="3" fillId="2" borderId="0" xfId="0" applyFont="1" applyFill="1"/>
    <xf numFmtId="0" fontId="11" fillId="2" borderId="0" xfId="0" applyFont="1" applyFill="1"/>
    <xf numFmtId="0" fontId="0" fillId="2" borderId="0" xfId="0" applyFill="1"/>
    <xf numFmtId="0" fontId="5" fillId="2" borderId="0" xfId="0" applyFont="1" applyFill="1" applyAlignment="1">
      <alignment vertical="top" wrapText="1"/>
    </xf>
    <xf numFmtId="0" fontId="5" fillId="2" borderId="0" xfId="0" applyFont="1" applyFill="1" applyAlignment="1">
      <alignment horizontal="left" indent="3"/>
    </xf>
    <xf numFmtId="0" fontId="13" fillId="2" borderId="0" xfId="0" applyFont="1" applyFill="1" applyAlignment="1">
      <alignment horizontal="left" vertical="center" wrapText="1"/>
    </xf>
    <xf numFmtId="0" fontId="14" fillId="2" borderId="0" xfId="0" applyFont="1" applyFill="1" applyAlignment="1" applyProtection="1">
      <alignment horizontal="center" vertical="center" wrapText="1"/>
      <protection hidden="1"/>
    </xf>
    <xf numFmtId="0" fontId="0" fillId="0" borderId="7" xfId="0" applyBorder="1"/>
    <xf numFmtId="0" fontId="0" fillId="0" borderId="0" xfId="0" applyAlignment="1">
      <alignment vertical="center"/>
    </xf>
    <xf numFmtId="0" fontId="31" fillId="0" borderId="0" xfId="0" applyFont="1" applyAlignment="1" applyProtection="1">
      <alignment horizontal="left" vertical="center"/>
      <protection hidden="1"/>
    </xf>
    <xf numFmtId="0" fontId="0" fillId="0" borderId="0" xfId="0" applyAlignment="1">
      <alignment horizontal="left"/>
    </xf>
    <xf numFmtId="0" fontId="4" fillId="7" borderId="29" xfId="0" applyFont="1" applyFill="1" applyBorder="1" applyAlignment="1">
      <alignment vertical="center"/>
    </xf>
    <xf numFmtId="0" fontId="4" fillId="7" borderId="30" xfId="0" applyFont="1" applyFill="1" applyBorder="1" applyAlignment="1">
      <alignment vertical="center"/>
    </xf>
    <xf numFmtId="0" fontId="4" fillId="7" borderId="41" xfId="0" applyFont="1" applyFill="1" applyBorder="1" applyAlignment="1">
      <alignment vertical="center"/>
    </xf>
    <xf numFmtId="0" fontId="15" fillId="0" borderId="0" xfId="0" applyFont="1" applyProtection="1">
      <protection hidden="1"/>
    </xf>
    <xf numFmtId="0" fontId="15" fillId="0" borderId="0" xfId="0" applyFont="1" applyAlignment="1" applyProtection="1">
      <alignment vertical="center"/>
      <protection hidden="1"/>
    </xf>
    <xf numFmtId="0" fontId="27" fillId="0" borderId="0" xfId="0" applyFont="1" applyProtection="1">
      <protection hidden="1"/>
    </xf>
    <xf numFmtId="0" fontId="0" fillId="2" borderId="0" xfId="0" applyFill="1" applyAlignment="1">
      <alignment vertical="top" wrapText="1"/>
    </xf>
    <xf numFmtId="0" fontId="40" fillId="0" borderId="0" xfId="0" applyFont="1" applyProtection="1">
      <protection hidden="1"/>
    </xf>
    <xf numFmtId="49" fontId="40" fillId="0" borderId="0" xfId="0" applyNumberFormat="1" applyFont="1" applyProtection="1">
      <protection hidden="1"/>
    </xf>
    <xf numFmtId="0" fontId="42" fillId="0" borderId="0" xfId="0" applyFont="1"/>
    <xf numFmtId="0" fontId="40" fillId="2" borderId="0" xfId="0" applyFont="1" applyFill="1" applyProtection="1">
      <protection hidden="1"/>
    </xf>
    <xf numFmtId="0" fontId="27" fillId="2" borderId="0" xfId="0" applyFont="1" applyFill="1" applyProtection="1">
      <protection hidden="1"/>
    </xf>
    <xf numFmtId="49" fontId="40" fillId="2" borderId="0" xfId="0" applyNumberFormat="1" applyFont="1" applyFill="1" applyProtection="1">
      <protection hidden="1"/>
    </xf>
    <xf numFmtId="0" fontId="0" fillId="11" borderId="46" xfId="0" applyFill="1" applyBorder="1"/>
    <xf numFmtId="0" fontId="0" fillId="11" borderId="47" xfId="0" applyFill="1" applyBorder="1"/>
    <xf numFmtId="0" fontId="0" fillId="11" borderId="48" xfId="0" applyFill="1" applyBorder="1"/>
    <xf numFmtId="0" fontId="0" fillId="11" borderId="49" xfId="0" applyFill="1" applyBorder="1"/>
    <xf numFmtId="0" fontId="0" fillId="11" borderId="0" xfId="0" applyFill="1"/>
    <xf numFmtId="0" fontId="0" fillId="11" borderId="50" xfId="0" applyFill="1" applyBorder="1"/>
    <xf numFmtId="0" fontId="0" fillId="7" borderId="46" xfId="0" applyFill="1" applyBorder="1"/>
    <xf numFmtId="0" fontId="0" fillId="7" borderId="47" xfId="0" applyFill="1" applyBorder="1"/>
    <xf numFmtId="0" fontId="0" fillId="7" borderId="47" xfId="0" applyFill="1" applyBorder="1" applyAlignment="1" applyProtection="1">
      <alignment horizontal="left" vertical="top"/>
      <protection hidden="1"/>
    </xf>
    <xf numFmtId="0" fontId="0" fillId="7" borderId="48" xfId="0" applyFill="1" applyBorder="1"/>
    <xf numFmtId="0" fontId="0" fillId="7" borderId="47" xfId="0" applyFill="1" applyBorder="1" applyAlignment="1">
      <alignment horizontal="center"/>
    </xf>
    <xf numFmtId="0" fontId="0" fillId="7" borderId="49" xfId="0" applyFill="1" applyBorder="1"/>
    <xf numFmtId="0" fontId="0" fillId="7" borderId="0" xfId="0" applyFill="1"/>
    <xf numFmtId="0" fontId="0" fillId="7" borderId="0" xfId="0" applyFill="1" applyAlignment="1" applyProtection="1">
      <alignment horizontal="left" vertical="top"/>
      <protection hidden="1"/>
    </xf>
    <xf numFmtId="0" fontId="38" fillId="7" borderId="50" xfId="0" applyFont="1" applyFill="1" applyBorder="1" applyAlignment="1" applyProtection="1">
      <alignment horizontal="left" vertical="center"/>
      <protection hidden="1"/>
    </xf>
    <xf numFmtId="0" fontId="38" fillId="7" borderId="49" xfId="0" applyFont="1" applyFill="1" applyBorder="1" applyAlignment="1" applyProtection="1">
      <alignment horizontal="left" vertical="center"/>
      <protection hidden="1"/>
    </xf>
    <xf numFmtId="0" fontId="0" fillId="7" borderId="0" xfId="0" applyFill="1" applyAlignment="1">
      <alignment horizontal="center"/>
    </xf>
    <xf numFmtId="0" fontId="0" fillId="7" borderId="0" xfId="0" applyFill="1" applyAlignment="1">
      <alignment horizontal="left"/>
    </xf>
    <xf numFmtId="0" fontId="0" fillId="7" borderId="50" xfId="0" applyFill="1" applyBorder="1"/>
    <xf numFmtId="0" fontId="44" fillId="7" borderId="0" xfId="0" applyFont="1" applyFill="1" applyAlignment="1">
      <alignment vertical="center" wrapText="1"/>
    </xf>
    <xf numFmtId="0" fontId="0" fillId="7" borderId="49" xfId="0" applyFill="1" applyBorder="1" applyAlignment="1">
      <alignment vertical="top" wrapText="1"/>
    </xf>
    <xf numFmtId="0" fontId="27" fillId="7" borderId="50" xfId="0" applyFont="1" applyFill="1" applyBorder="1" applyProtection="1">
      <protection hidden="1"/>
    </xf>
    <xf numFmtId="49" fontId="40" fillId="11" borderId="50" xfId="0" applyNumberFormat="1" applyFont="1" applyFill="1" applyBorder="1" applyProtection="1">
      <protection hidden="1"/>
    </xf>
    <xf numFmtId="0" fontId="0" fillId="7" borderId="49" xfId="0" applyFill="1" applyBorder="1" applyAlignment="1">
      <alignment horizontal="left" vertical="top" wrapText="1"/>
    </xf>
    <xf numFmtId="0" fontId="22" fillId="7" borderId="0" xfId="3" applyFont="1" applyFill="1" applyBorder="1" applyAlignment="1" applyProtection="1">
      <alignment horizontal="left" vertical="center"/>
    </xf>
    <xf numFmtId="0" fontId="27" fillId="7" borderId="0" xfId="0" applyFont="1" applyFill="1" applyProtection="1">
      <protection hidden="1"/>
    </xf>
    <xf numFmtId="0" fontId="41" fillId="7" borderId="50" xfId="3" applyFill="1" applyBorder="1" applyAlignment="1" applyProtection="1"/>
    <xf numFmtId="0" fontId="45" fillId="7" borderId="0" xfId="0" applyFont="1" applyFill="1" applyAlignment="1">
      <alignment horizontal="left" vertical="top" wrapText="1"/>
    </xf>
    <xf numFmtId="0" fontId="42" fillId="7" borderId="50" xfId="0" applyFont="1" applyFill="1" applyBorder="1"/>
    <xf numFmtId="0" fontId="0" fillId="7" borderId="67" xfId="0" applyFill="1" applyBorder="1"/>
    <xf numFmtId="0" fontId="0" fillId="7" borderId="68" xfId="0" applyFill="1" applyBorder="1"/>
    <xf numFmtId="0" fontId="0" fillId="7" borderId="68" xfId="0" applyFill="1" applyBorder="1" applyAlignment="1">
      <alignment vertical="top" wrapText="1"/>
    </xf>
    <xf numFmtId="0" fontId="42" fillId="7" borderId="69" xfId="0" applyFont="1" applyFill="1" applyBorder="1"/>
    <xf numFmtId="0" fontId="42" fillId="7" borderId="67" xfId="0" applyFont="1" applyFill="1" applyBorder="1"/>
    <xf numFmtId="0" fontId="22" fillId="7" borderId="68" xfId="3" applyFont="1" applyFill="1" applyBorder="1" applyAlignment="1" applyProtection="1">
      <alignment horizontal="left" vertical="center"/>
    </xf>
    <xf numFmtId="0" fontId="27" fillId="7" borderId="68" xfId="0" applyFont="1" applyFill="1" applyBorder="1" applyProtection="1">
      <protection hidden="1"/>
    </xf>
    <xf numFmtId="0" fontId="40" fillId="11" borderId="67" xfId="0" applyFont="1" applyFill="1" applyBorder="1" applyProtection="1">
      <protection hidden="1"/>
    </xf>
    <xf numFmtId="0" fontId="40" fillId="11" borderId="68" xfId="0" applyFont="1" applyFill="1" applyBorder="1" applyProtection="1">
      <protection hidden="1"/>
    </xf>
    <xf numFmtId="0" fontId="27" fillId="11" borderId="68" xfId="0" applyFont="1" applyFill="1" applyBorder="1" applyProtection="1">
      <protection hidden="1"/>
    </xf>
    <xf numFmtId="49" fontId="30" fillId="2" borderId="0" xfId="0" applyNumberFormat="1" applyFont="1" applyFill="1" applyAlignment="1" applyProtection="1">
      <alignment vertical="center"/>
      <protection hidden="1"/>
    </xf>
    <xf numFmtId="0" fontId="40" fillId="15" borderId="46" xfId="0" applyFont="1" applyFill="1" applyBorder="1" applyProtection="1">
      <protection hidden="1"/>
    </xf>
    <xf numFmtId="0" fontId="40" fillId="15" borderId="47" xfId="0" applyFont="1" applyFill="1" applyBorder="1" applyProtection="1">
      <protection hidden="1"/>
    </xf>
    <xf numFmtId="0" fontId="40" fillId="7" borderId="47" xfId="0" applyFont="1" applyFill="1" applyBorder="1" applyProtection="1">
      <protection hidden="1"/>
    </xf>
    <xf numFmtId="0" fontId="27" fillId="7" borderId="47" xfId="0" applyFont="1" applyFill="1" applyBorder="1" applyProtection="1">
      <protection hidden="1"/>
    </xf>
    <xf numFmtId="49" fontId="40" fillId="7" borderId="48" xfId="0" applyNumberFormat="1" applyFont="1" applyFill="1" applyBorder="1" applyProtection="1">
      <protection hidden="1"/>
    </xf>
    <xf numFmtId="0" fontId="27" fillId="15" borderId="49" xfId="0" applyFont="1" applyFill="1" applyBorder="1" applyProtection="1">
      <protection hidden="1"/>
    </xf>
    <xf numFmtId="0" fontId="15" fillId="15" borderId="0" xfId="0" applyFont="1" applyFill="1" applyAlignment="1" applyProtection="1">
      <alignment horizontal="center" vertical="center"/>
      <protection hidden="1"/>
    </xf>
    <xf numFmtId="0" fontId="0" fillId="0" borderId="66" xfId="0" applyBorder="1"/>
    <xf numFmtId="42" fontId="15" fillId="0" borderId="63" xfId="0" applyNumberFormat="1" applyFont="1" applyBorder="1" applyAlignment="1" applyProtection="1">
      <alignment vertical="center"/>
      <protection hidden="1"/>
    </xf>
    <xf numFmtId="42" fontId="15" fillId="2" borderId="63" xfId="0" applyNumberFormat="1" applyFont="1" applyFill="1" applyBorder="1" applyAlignment="1" applyProtection="1">
      <alignment horizontal="right" vertical="center"/>
      <protection hidden="1"/>
    </xf>
    <xf numFmtId="0" fontId="17" fillId="0" borderId="63" xfId="0" applyFont="1" applyBorder="1" applyAlignment="1" applyProtection="1">
      <alignment horizontal="left" vertical="center"/>
      <protection hidden="1"/>
    </xf>
    <xf numFmtId="0" fontId="17" fillId="0" borderId="65" xfId="0" applyFont="1" applyBorder="1" applyAlignment="1" applyProtection="1">
      <alignment horizontal="left" vertical="center"/>
      <protection hidden="1"/>
    </xf>
    <xf numFmtId="49" fontId="40" fillId="7" borderId="50" xfId="0" applyNumberFormat="1" applyFont="1" applyFill="1" applyBorder="1" applyProtection="1">
      <protection hidden="1"/>
    </xf>
    <xf numFmtId="0" fontId="17" fillId="0" borderId="0" xfId="0" applyFont="1" applyAlignment="1" applyProtection="1">
      <alignment vertical="center"/>
      <protection hidden="1"/>
    </xf>
    <xf numFmtId="0" fontId="15" fillId="15" borderId="49" xfId="0" applyFont="1" applyFill="1" applyBorder="1" applyAlignment="1" applyProtection="1">
      <alignment horizontal="center" vertical="center"/>
      <protection hidden="1"/>
    </xf>
    <xf numFmtId="0" fontId="17" fillId="0" borderId="74" xfId="0" applyFont="1" applyBorder="1" applyAlignment="1" applyProtection="1">
      <alignment vertical="center"/>
      <protection hidden="1"/>
    </xf>
    <xf numFmtId="42" fontId="15" fillId="0" borderId="0" xfId="0" applyNumberFormat="1" applyFont="1" applyAlignment="1" applyProtection="1">
      <alignment vertical="center"/>
      <protection hidden="1"/>
    </xf>
    <xf numFmtId="42" fontId="15" fillId="16" borderId="75" xfId="0" applyNumberFormat="1" applyFont="1" applyFill="1" applyBorder="1" applyAlignment="1" applyProtection="1">
      <alignment horizontal="right" vertical="center"/>
      <protection hidden="1"/>
    </xf>
    <xf numFmtId="0" fontId="27" fillId="15" borderId="0" xfId="0" applyFont="1" applyFill="1" applyProtection="1">
      <protection hidden="1"/>
    </xf>
    <xf numFmtId="0" fontId="15" fillId="2" borderId="74" xfId="0" applyFont="1" applyFill="1" applyBorder="1" applyAlignment="1" applyProtection="1">
      <alignment horizontal="center" vertical="center"/>
      <protection hidden="1"/>
    </xf>
    <xf numFmtId="0" fontId="15" fillId="0" borderId="0" xfId="0" applyFont="1" applyAlignment="1" applyProtection="1">
      <alignment horizontal="center" vertical="center"/>
      <protection hidden="1"/>
    </xf>
    <xf numFmtId="42" fontId="15" fillId="2" borderId="0" xfId="0" applyNumberFormat="1" applyFont="1" applyFill="1" applyAlignment="1" applyProtection="1">
      <alignment horizontal="center" vertical="center"/>
      <protection hidden="1"/>
    </xf>
    <xf numFmtId="42" fontId="15" fillId="2" borderId="0" xfId="0" applyNumberFormat="1" applyFont="1" applyFill="1" applyAlignment="1" applyProtection="1">
      <alignment horizontal="right" vertical="center"/>
      <protection hidden="1"/>
    </xf>
    <xf numFmtId="49" fontId="40" fillId="7" borderId="50" xfId="0" applyNumberFormat="1" applyFont="1" applyFill="1" applyBorder="1" applyAlignment="1" applyProtection="1">
      <alignment horizontal="center" vertical="center"/>
      <protection hidden="1"/>
    </xf>
    <xf numFmtId="49" fontId="40" fillId="0" borderId="0" xfId="0" applyNumberFormat="1" applyFont="1" applyAlignment="1" applyProtection="1">
      <alignment horizontal="center" vertical="center"/>
      <protection hidden="1"/>
    </xf>
    <xf numFmtId="42" fontId="15" fillId="2" borderId="50" xfId="0" applyNumberFormat="1" applyFont="1" applyFill="1" applyBorder="1" applyAlignment="1" applyProtection="1">
      <alignment horizontal="center" vertical="center"/>
      <protection hidden="1"/>
    </xf>
    <xf numFmtId="42" fontId="15" fillId="11" borderId="75" xfId="0" applyNumberFormat="1" applyFont="1" applyFill="1" applyBorder="1" applyAlignment="1" applyProtection="1">
      <alignment horizontal="right" vertical="center"/>
      <protection hidden="1"/>
    </xf>
    <xf numFmtId="0" fontId="17" fillId="0" borderId="49" xfId="0" applyFont="1" applyBorder="1" applyAlignment="1" applyProtection="1">
      <alignment horizontal="left" vertical="center"/>
      <protection hidden="1"/>
    </xf>
    <xf numFmtId="0" fontId="0" fillId="0" borderId="76" xfId="0" applyBorder="1"/>
    <xf numFmtId="0" fontId="15" fillId="2" borderId="74" xfId="0" applyFont="1" applyFill="1" applyBorder="1" applyAlignment="1" applyProtection="1">
      <alignment vertical="center" wrapText="1"/>
      <protection hidden="1"/>
    </xf>
    <xf numFmtId="0" fontId="27" fillId="0" borderId="0" xfId="0" applyFont="1" applyAlignment="1" applyProtection="1">
      <alignment vertical="center"/>
      <protection hidden="1"/>
    </xf>
    <xf numFmtId="0" fontId="27" fillId="0" borderId="76" xfId="0" applyFont="1" applyBorder="1" applyProtection="1">
      <protection hidden="1"/>
    </xf>
    <xf numFmtId="0" fontId="15" fillId="7" borderId="49" xfId="0" applyFont="1" applyFill="1" applyBorder="1" applyAlignment="1" applyProtection="1">
      <alignment vertical="center"/>
      <protection hidden="1"/>
    </xf>
    <xf numFmtId="0" fontId="15" fillId="7" borderId="0" xfId="0" applyFont="1" applyFill="1" applyAlignment="1" applyProtection="1">
      <alignment vertical="center"/>
      <protection hidden="1"/>
    </xf>
    <xf numFmtId="0" fontId="15" fillId="2" borderId="0" xfId="0" applyFont="1" applyFill="1" applyAlignment="1" applyProtection="1">
      <alignment vertical="center"/>
      <protection hidden="1"/>
    </xf>
    <xf numFmtId="42" fontId="15" fillId="2" borderId="0" xfId="5" applyNumberFormat="1" applyFont="1" applyFill="1" applyBorder="1" applyAlignment="1" applyProtection="1">
      <alignment vertical="center"/>
      <protection hidden="1"/>
    </xf>
    <xf numFmtId="3" fontId="15" fillId="2" borderId="0" xfId="0" applyNumberFormat="1" applyFont="1" applyFill="1" applyAlignment="1" applyProtection="1">
      <alignment vertical="center"/>
      <protection hidden="1"/>
    </xf>
    <xf numFmtId="3" fontId="15" fillId="2" borderId="0" xfId="5" applyNumberFormat="1" applyFont="1" applyFill="1" applyBorder="1" applyAlignment="1" applyProtection="1">
      <alignment horizontal="center" vertical="center"/>
      <protection hidden="1"/>
    </xf>
    <xf numFmtId="0" fontId="15" fillId="2" borderId="0" xfId="0" applyFont="1" applyFill="1" applyAlignment="1" applyProtection="1">
      <alignment horizontal="left" vertical="center"/>
      <protection hidden="1"/>
    </xf>
    <xf numFmtId="0" fontId="15" fillId="2" borderId="76" xfId="0" applyFont="1" applyFill="1" applyBorder="1" applyAlignment="1" applyProtection="1">
      <alignment horizontal="left" vertical="center"/>
      <protection hidden="1"/>
    </xf>
    <xf numFmtId="49" fontId="51" fillId="7" borderId="50" xfId="0" applyNumberFormat="1" applyFont="1" applyFill="1" applyBorder="1" applyAlignment="1" applyProtection="1">
      <alignment horizontal="center" vertical="center"/>
      <protection hidden="1"/>
    </xf>
    <xf numFmtId="49" fontId="51" fillId="0" borderId="0" xfId="0" applyNumberFormat="1" applyFont="1" applyAlignment="1" applyProtection="1">
      <alignment horizontal="center" vertical="center"/>
      <protection hidden="1"/>
    </xf>
    <xf numFmtId="0" fontId="15" fillId="2" borderId="78" xfId="0" applyFont="1" applyFill="1" applyBorder="1" applyAlignment="1" applyProtection="1">
      <alignment vertical="center"/>
      <protection hidden="1"/>
    </xf>
    <xf numFmtId="42" fontId="15" fillId="2" borderId="78" xfId="5" applyNumberFormat="1" applyFont="1" applyFill="1" applyBorder="1" applyAlignment="1" applyProtection="1">
      <alignment vertical="center"/>
      <protection hidden="1"/>
    </xf>
    <xf numFmtId="3" fontId="15" fillId="2" borderId="78" xfId="0" applyNumberFormat="1" applyFont="1" applyFill="1" applyBorder="1" applyAlignment="1" applyProtection="1">
      <alignment vertical="center"/>
      <protection hidden="1"/>
    </xf>
    <xf numFmtId="3" fontId="15" fillId="2" borderId="78" xfId="5" applyNumberFormat="1" applyFont="1" applyFill="1" applyBorder="1" applyAlignment="1" applyProtection="1">
      <alignment horizontal="center" vertical="center"/>
      <protection hidden="1"/>
    </xf>
    <xf numFmtId="0" fontId="15" fillId="2" borderId="78" xfId="0" applyFont="1" applyFill="1" applyBorder="1" applyAlignment="1" applyProtection="1">
      <alignment horizontal="left" vertical="center"/>
      <protection hidden="1"/>
    </xf>
    <xf numFmtId="0" fontId="15" fillId="2" borderId="79" xfId="0" applyFont="1" applyFill="1" applyBorder="1" applyAlignment="1" applyProtection="1">
      <alignment horizontal="left" vertical="center"/>
      <protection hidden="1"/>
    </xf>
    <xf numFmtId="42" fontId="15" fillId="7" borderId="0" xfId="5" applyNumberFormat="1" applyFont="1" applyFill="1" applyBorder="1" applyAlignment="1" applyProtection="1">
      <alignment vertical="center"/>
      <protection hidden="1"/>
    </xf>
    <xf numFmtId="3" fontId="15" fillId="7" borderId="0" xfId="0" applyNumberFormat="1" applyFont="1" applyFill="1" applyAlignment="1" applyProtection="1">
      <alignment vertical="center"/>
      <protection hidden="1"/>
    </xf>
    <xf numFmtId="3" fontId="15" fillId="7" borderId="0" xfId="5" applyNumberFormat="1" applyFont="1" applyFill="1" applyBorder="1" applyAlignment="1" applyProtection="1">
      <alignment horizontal="center" vertical="center"/>
      <protection hidden="1"/>
    </xf>
    <xf numFmtId="0" fontId="15" fillId="7" borderId="0" xfId="0" applyFont="1" applyFill="1" applyAlignment="1" applyProtection="1">
      <alignment horizontal="left" vertical="center"/>
      <protection hidden="1"/>
    </xf>
    <xf numFmtId="0" fontId="15" fillId="7" borderId="78" xfId="0" applyFont="1" applyFill="1" applyBorder="1" applyAlignment="1" applyProtection="1">
      <alignment vertical="center"/>
      <protection hidden="1"/>
    </xf>
    <xf numFmtId="42" fontId="15" fillId="7" borderId="78" xfId="5" applyNumberFormat="1" applyFont="1" applyFill="1" applyBorder="1" applyAlignment="1" applyProtection="1">
      <alignment vertical="center"/>
      <protection hidden="1"/>
    </xf>
    <xf numFmtId="3" fontId="15" fillId="7" borderId="78" xfId="0" applyNumberFormat="1" applyFont="1" applyFill="1" applyBorder="1" applyAlignment="1" applyProtection="1">
      <alignment vertical="center"/>
      <protection hidden="1"/>
    </xf>
    <xf numFmtId="3" fontId="15" fillId="7" borderId="78" xfId="5" applyNumberFormat="1" applyFont="1" applyFill="1" applyBorder="1" applyAlignment="1" applyProtection="1">
      <alignment horizontal="center" vertical="center"/>
      <protection hidden="1"/>
    </xf>
    <xf numFmtId="0" fontId="15" fillId="7" borderId="78" xfId="0" applyFont="1" applyFill="1" applyBorder="1" applyAlignment="1" applyProtection="1">
      <alignment horizontal="left" vertical="center"/>
      <protection hidden="1"/>
    </xf>
    <xf numFmtId="0" fontId="27" fillId="7" borderId="49" xfId="0" applyFont="1" applyFill="1" applyBorder="1" applyProtection="1">
      <protection hidden="1"/>
    </xf>
    <xf numFmtId="0" fontId="27" fillId="0" borderId="44" xfId="0" applyFont="1" applyBorder="1" applyProtection="1">
      <protection hidden="1"/>
    </xf>
    <xf numFmtId="44" fontId="27" fillId="7" borderId="0" xfId="0" applyNumberFormat="1" applyFont="1" applyFill="1" applyProtection="1">
      <protection hidden="1"/>
    </xf>
    <xf numFmtId="44" fontId="27" fillId="0" borderId="81" xfId="0" applyNumberFormat="1" applyFont="1" applyBorder="1" applyProtection="1">
      <protection hidden="1"/>
    </xf>
    <xf numFmtId="0" fontId="0" fillId="7" borderId="49" xfId="0" applyFill="1" applyBorder="1" applyAlignment="1" applyProtection="1">
      <alignment wrapText="1"/>
      <protection hidden="1"/>
    </xf>
    <xf numFmtId="0" fontId="0" fillId="7" borderId="0" xfId="0" applyFill="1" applyAlignment="1" applyProtection="1">
      <alignment wrapText="1"/>
      <protection hidden="1"/>
    </xf>
    <xf numFmtId="42" fontId="27" fillId="12" borderId="44" xfId="0" applyNumberFormat="1" applyFont="1" applyFill="1" applyBorder="1" applyAlignment="1" applyProtection="1">
      <alignment horizontal="right" vertical="center"/>
      <protection locked="0"/>
    </xf>
    <xf numFmtId="42" fontId="27" fillId="7" borderId="0" xfId="0" applyNumberFormat="1" applyFont="1" applyFill="1" applyAlignment="1" applyProtection="1">
      <alignment vertical="center"/>
      <protection hidden="1"/>
    </xf>
    <xf numFmtId="0" fontId="52" fillId="7" borderId="0" xfId="0" applyFont="1" applyFill="1" applyProtection="1">
      <protection hidden="1"/>
    </xf>
    <xf numFmtId="0" fontId="52" fillId="0" borderId="0" xfId="0" applyFont="1" applyProtection="1">
      <protection hidden="1"/>
    </xf>
    <xf numFmtId="0" fontId="52" fillId="0" borderId="74" xfId="0" applyFont="1" applyBorder="1" applyProtection="1">
      <protection hidden="1"/>
    </xf>
    <xf numFmtId="0" fontId="52" fillId="0" borderId="76" xfId="0" applyFont="1" applyBorder="1" applyProtection="1">
      <protection hidden="1"/>
    </xf>
    <xf numFmtId="0" fontId="52" fillId="0" borderId="74" xfId="0" applyFont="1" applyBorder="1" applyAlignment="1" applyProtection="1">
      <alignment horizontal="left"/>
      <protection hidden="1"/>
    </xf>
    <xf numFmtId="0" fontId="52" fillId="7" borderId="49" xfId="0" applyFont="1" applyFill="1" applyBorder="1" applyProtection="1">
      <protection hidden="1"/>
    </xf>
    <xf numFmtId="0" fontId="15" fillId="0" borderId="44" xfId="0" applyFont="1" applyBorder="1" applyAlignment="1" applyProtection="1">
      <alignment horizontal="center" vertical="center" wrapText="1"/>
      <protection hidden="1"/>
    </xf>
    <xf numFmtId="0" fontId="52" fillId="7" borderId="82" xfId="0" applyFont="1" applyFill="1" applyBorder="1" applyProtection="1">
      <protection hidden="1"/>
    </xf>
    <xf numFmtId="0" fontId="15" fillId="0" borderId="82" xfId="0" applyFont="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164" fontId="27" fillId="7" borderId="0" xfId="5" applyNumberFormat="1" applyFont="1" applyFill="1" applyBorder="1" applyAlignment="1" applyProtection="1">
      <alignment vertical="center"/>
      <protection hidden="1"/>
    </xf>
    <xf numFmtId="0" fontId="15" fillId="7" borderId="76" xfId="0" applyFont="1" applyFill="1" applyBorder="1" applyAlignment="1" applyProtection="1">
      <alignment horizontal="center" vertical="center" wrapText="1"/>
      <protection hidden="1"/>
    </xf>
    <xf numFmtId="0" fontId="15" fillId="0" borderId="76" xfId="0" applyFont="1" applyBorder="1" applyAlignment="1" applyProtection="1">
      <alignment horizontal="center" vertical="center"/>
      <protection hidden="1"/>
    </xf>
    <xf numFmtId="49" fontId="40" fillId="7" borderId="83" xfId="0" applyNumberFormat="1" applyFont="1" applyFill="1" applyBorder="1" applyProtection="1">
      <protection hidden="1"/>
    </xf>
    <xf numFmtId="0" fontId="52" fillId="7" borderId="63" xfId="0" applyFont="1" applyFill="1" applyBorder="1" applyProtection="1">
      <protection hidden="1"/>
    </xf>
    <xf numFmtId="0" fontId="52" fillId="7" borderId="63" xfId="0" applyFont="1" applyFill="1" applyBorder="1" applyAlignment="1" applyProtection="1">
      <alignment horizontal="center"/>
      <protection hidden="1"/>
    </xf>
    <xf numFmtId="0" fontId="27" fillId="7" borderId="59" xfId="0" applyFont="1" applyFill="1" applyBorder="1" applyProtection="1">
      <protection hidden="1"/>
    </xf>
    <xf numFmtId="0" fontId="52" fillId="7" borderId="59" xfId="0" applyFont="1" applyFill="1" applyBorder="1" applyProtection="1">
      <protection hidden="1"/>
    </xf>
    <xf numFmtId="49" fontId="27" fillId="7" borderId="59" xfId="0" applyNumberFormat="1" applyFont="1" applyFill="1" applyBorder="1" applyAlignment="1" applyProtection="1">
      <alignment horizontal="center"/>
      <protection hidden="1"/>
    </xf>
    <xf numFmtId="0" fontId="37" fillId="7" borderId="59" xfId="0" applyFont="1" applyFill="1" applyBorder="1" applyProtection="1">
      <protection hidden="1"/>
    </xf>
    <xf numFmtId="0" fontId="52" fillId="7" borderId="0" xfId="0" applyFont="1" applyFill="1" applyAlignment="1" applyProtection="1">
      <alignment horizontal="center"/>
      <protection hidden="1"/>
    </xf>
    <xf numFmtId="42" fontId="27" fillId="7" borderId="0" xfId="0" applyNumberFormat="1" applyFont="1" applyFill="1" applyProtection="1">
      <protection hidden="1"/>
    </xf>
    <xf numFmtId="42" fontId="27" fillId="0" borderId="81" xfId="0" applyNumberFormat="1" applyFont="1" applyBorder="1"/>
    <xf numFmtId="0" fontId="27" fillId="0" borderId="74" xfId="0" applyFont="1" applyBorder="1" applyProtection="1">
      <protection hidden="1"/>
    </xf>
    <xf numFmtId="49" fontId="27" fillId="0" borderId="0" xfId="0" applyNumberFormat="1" applyFont="1" applyAlignment="1" applyProtection="1">
      <alignment horizontal="center"/>
      <protection hidden="1"/>
    </xf>
    <xf numFmtId="0" fontId="15" fillId="0" borderId="76" xfId="0" applyFont="1" applyBorder="1" applyProtection="1">
      <protection hidden="1"/>
    </xf>
    <xf numFmtId="42" fontId="27" fillId="0" borderId="84" xfId="0" applyNumberFormat="1" applyFont="1" applyBorder="1"/>
    <xf numFmtId="0" fontId="27" fillId="0" borderId="0" xfId="0" applyFont="1" applyAlignment="1" applyProtection="1">
      <alignment horizontal="right"/>
      <protection hidden="1"/>
    </xf>
    <xf numFmtId="10" fontId="27" fillId="0" borderId="0" xfId="0" applyNumberFormat="1" applyFont="1" applyAlignment="1" applyProtection="1">
      <alignment horizontal="center"/>
      <protection hidden="1"/>
    </xf>
    <xf numFmtId="0" fontId="15" fillId="0" borderId="76" xfId="0" applyFont="1" applyBorder="1" applyAlignment="1" applyProtection="1">
      <alignment horizontal="center"/>
      <protection hidden="1"/>
    </xf>
    <xf numFmtId="42" fontId="27" fillId="12" borderId="44" xfId="0" applyNumberFormat="1" applyFont="1" applyFill="1" applyBorder="1" applyAlignment="1" applyProtection="1">
      <alignment horizontal="right"/>
      <protection locked="0"/>
    </xf>
    <xf numFmtId="10" fontId="27" fillId="8" borderId="44" xfId="0" applyNumberFormat="1" applyFont="1" applyFill="1" applyBorder="1" applyAlignment="1" applyProtection="1">
      <alignment horizontal="center"/>
      <protection locked="0"/>
    </xf>
    <xf numFmtId="0" fontId="27" fillId="7" borderId="49" xfId="0" applyFont="1" applyFill="1" applyBorder="1" applyAlignment="1" applyProtection="1">
      <alignment vertical="center"/>
      <protection hidden="1"/>
    </xf>
    <xf numFmtId="0" fontId="27" fillId="7" borderId="0" xfId="0" applyFont="1" applyFill="1" applyAlignment="1" applyProtection="1">
      <alignment vertical="center"/>
      <protection hidden="1"/>
    </xf>
    <xf numFmtId="0" fontId="27" fillId="7" borderId="0" xfId="0" applyFont="1" applyFill="1" applyAlignment="1" applyProtection="1">
      <alignment horizontal="center" vertical="center"/>
      <protection hidden="1"/>
    </xf>
    <xf numFmtId="3" fontId="27" fillId="7" borderId="0" xfId="0" applyNumberFormat="1" applyFont="1" applyFill="1" applyAlignment="1" applyProtection="1">
      <alignment vertical="center"/>
      <protection hidden="1"/>
    </xf>
    <xf numFmtId="3" fontId="27" fillId="0" borderId="0" xfId="0" applyNumberFormat="1" applyFont="1" applyAlignment="1" applyProtection="1">
      <alignment vertical="center"/>
      <protection hidden="1"/>
    </xf>
    <xf numFmtId="3" fontId="27" fillId="0" borderId="77" xfId="0" applyNumberFormat="1" applyFont="1" applyBorder="1" applyAlignment="1" applyProtection="1">
      <alignment vertical="center"/>
      <protection hidden="1"/>
    </xf>
    <xf numFmtId="3" fontId="27" fillId="0" borderId="78" xfId="6" applyNumberFormat="1" applyFont="1" applyFill="1" applyBorder="1" applyAlignment="1" applyProtection="1">
      <alignment horizontal="center" vertical="center"/>
      <protection hidden="1"/>
    </xf>
    <xf numFmtId="0" fontId="38" fillId="0" borderId="78" xfId="0" applyFont="1" applyBorder="1" applyAlignment="1" applyProtection="1">
      <alignment horizontal="center" vertical="center"/>
      <protection hidden="1"/>
    </xf>
    <xf numFmtId="0" fontId="15" fillId="0" borderId="78" xfId="0" applyFont="1" applyBorder="1" applyAlignment="1" applyProtection="1">
      <alignment horizontal="left" vertical="center"/>
      <protection hidden="1"/>
    </xf>
    <xf numFmtId="0" fontId="15" fillId="0" borderId="79" xfId="0" applyFont="1" applyBorder="1" applyAlignment="1" applyProtection="1">
      <alignment horizontal="left" vertical="center"/>
      <protection hidden="1"/>
    </xf>
    <xf numFmtId="0" fontId="15" fillId="7" borderId="78" xfId="0" applyFont="1" applyFill="1" applyBorder="1" applyAlignment="1" applyProtection="1">
      <alignment horizontal="center" vertical="center"/>
      <protection hidden="1"/>
    </xf>
    <xf numFmtId="0" fontId="27" fillId="0" borderId="44" xfId="0" applyFont="1" applyBorder="1" applyAlignment="1" applyProtection="1">
      <alignment horizontal="center"/>
      <protection hidden="1"/>
    </xf>
    <xf numFmtId="0" fontId="27" fillId="0" borderId="81" xfId="0" applyFont="1" applyBorder="1" applyProtection="1">
      <protection hidden="1"/>
    </xf>
    <xf numFmtId="0" fontId="37" fillId="7" borderId="49" xfId="0" applyFont="1" applyFill="1" applyBorder="1" applyAlignment="1" applyProtection="1">
      <alignment horizontal="center" vertical="center" wrapText="1"/>
      <protection hidden="1"/>
    </xf>
    <xf numFmtId="0" fontId="37" fillId="7" borderId="0" xfId="0" applyFont="1" applyFill="1" applyAlignment="1" applyProtection="1">
      <alignment horizontal="center" vertical="center" wrapText="1"/>
      <protection hidden="1"/>
    </xf>
    <xf numFmtId="0" fontId="54" fillId="0" borderId="44" xfId="0" applyFont="1" applyBorder="1" applyAlignment="1" applyProtection="1">
      <alignment horizontal="center" vertical="center" wrapText="1"/>
      <protection hidden="1"/>
    </xf>
    <xf numFmtId="0" fontId="52" fillId="0" borderId="77" xfId="0" applyFont="1" applyBorder="1" applyProtection="1">
      <protection hidden="1"/>
    </xf>
    <xf numFmtId="0" fontId="55" fillId="0" borderId="78" xfId="0" applyFont="1" applyBorder="1" applyAlignment="1" applyProtection="1">
      <alignment horizontal="center" vertical="center" wrapText="1"/>
      <protection hidden="1"/>
    </xf>
    <xf numFmtId="44" fontId="55" fillId="0" borderId="78" xfId="5" applyFont="1" applyFill="1" applyBorder="1" applyAlignment="1" applyProtection="1">
      <alignment horizontal="center" vertical="center" wrapText="1"/>
      <protection hidden="1"/>
    </xf>
    <xf numFmtId="0" fontId="52" fillId="0" borderId="78" xfId="0" applyFont="1" applyBorder="1" applyAlignment="1" applyProtection="1">
      <alignment vertical="center"/>
      <protection hidden="1"/>
    </xf>
    <xf numFmtId="0" fontId="15" fillId="0" borderId="78" xfId="0" applyFont="1" applyBorder="1" applyAlignment="1" applyProtection="1">
      <alignment vertical="center"/>
      <protection hidden="1"/>
    </xf>
    <xf numFmtId="0" fontId="15" fillId="0" borderId="79" xfId="0" applyFont="1" applyBorder="1" applyAlignment="1" applyProtection="1">
      <alignment horizontal="center" vertical="center"/>
      <protection hidden="1"/>
    </xf>
    <xf numFmtId="0" fontId="37" fillId="7" borderId="49" xfId="0" applyFont="1" applyFill="1" applyBorder="1" applyAlignment="1" applyProtection="1">
      <alignment horizontal="left" vertical="center" wrapText="1"/>
      <protection hidden="1"/>
    </xf>
    <xf numFmtId="0" fontId="37" fillId="7" borderId="0" xfId="0" applyFont="1" applyFill="1" applyAlignment="1" applyProtection="1">
      <alignment horizontal="left" vertical="center" wrapText="1"/>
      <protection hidden="1"/>
    </xf>
    <xf numFmtId="0" fontId="15" fillId="0" borderId="84" xfId="0" applyFont="1" applyBorder="1" applyAlignment="1" applyProtection="1">
      <alignment horizontal="center" vertical="center" wrapText="1"/>
      <protection hidden="1"/>
    </xf>
    <xf numFmtId="44" fontId="27" fillId="7" borderId="0" xfId="5" applyFont="1" applyFill="1" applyBorder="1" applyProtection="1">
      <protection hidden="1"/>
    </xf>
    <xf numFmtId="44" fontId="27" fillId="0" borderId="81" xfId="5" applyFont="1" applyBorder="1" applyProtection="1">
      <protection hidden="1"/>
    </xf>
    <xf numFmtId="49" fontId="56" fillId="7" borderId="50" xfId="0" applyNumberFormat="1" applyFont="1" applyFill="1" applyBorder="1" applyProtection="1">
      <protection hidden="1"/>
    </xf>
    <xf numFmtId="49" fontId="56" fillId="0" borderId="0" xfId="0" applyNumberFormat="1" applyFont="1" applyProtection="1">
      <protection hidden="1"/>
    </xf>
    <xf numFmtId="0" fontId="57" fillId="0" borderId="44" xfId="0" applyFont="1" applyBorder="1" applyAlignment="1" applyProtection="1">
      <alignment horizontal="center" vertical="center" wrapText="1"/>
      <protection hidden="1"/>
    </xf>
    <xf numFmtId="0" fontId="52" fillId="0" borderId="78" xfId="0" applyFont="1" applyBorder="1" applyProtection="1">
      <protection hidden="1"/>
    </xf>
    <xf numFmtId="0" fontId="27" fillId="0" borderId="78" xfId="0" applyFont="1" applyBorder="1" applyProtection="1">
      <protection hidden="1"/>
    </xf>
    <xf numFmtId="0" fontId="27" fillId="0" borderId="78" xfId="0" applyFont="1" applyBorder="1" applyAlignment="1" applyProtection="1">
      <alignment vertical="center"/>
      <protection hidden="1"/>
    </xf>
    <xf numFmtId="164" fontId="27" fillId="8" borderId="44" xfId="1" applyNumberFormat="1" applyFont="1" applyFill="1" applyBorder="1" applyAlignment="1" applyProtection="1">
      <alignment horizontal="center" vertical="center"/>
      <protection locked="0"/>
    </xf>
    <xf numFmtId="0" fontId="58" fillId="0" borderId="0" xfId="0" applyFont="1" applyProtection="1">
      <protection hidden="1"/>
    </xf>
    <xf numFmtId="0" fontId="58" fillId="0" borderId="74" xfId="0" applyFont="1" applyBorder="1" applyProtection="1">
      <protection hidden="1"/>
    </xf>
    <xf numFmtId="0" fontId="52" fillId="7" borderId="0" xfId="0" applyFont="1" applyFill="1" applyAlignment="1" applyProtection="1">
      <alignment vertical="center"/>
      <protection hidden="1"/>
    </xf>
    <xf numFmtId="0" fontId="52" fillId="0" borderId="0" xfId="0" applyFont="1" applyAlignment="1" applyProtection="1">
      <alignment vertical="center"/>
      <protection hidden="1"/>
    </xf>
    <xf numFmtId="0" fontId="52" fillId="0" borderId="74" xfId="0" applyFont="1" applyBorder="1" applyAlignment="1" applyProtection="1">
      <alignment vertical="center"/>
      <protection hidden="1"/>
    </xf>
    <xf numFmtId="0" fontId="15" fillId="0" borderId="0" xfId="0" applyFont="1" applyAlignment="1" applyProtection="1">
      <alignment horizontal="center" vertical="center" wrapText="1"/>
      <protection hidden="1"/>
    </xf>
    <xf numFmtId="0" fontId="15" fillId="7" borderId="63" xfId="0" applyFont="1" applyFill="1" applyBorder="1" applyAlignment="1" applyProtection="1">
      <alignment vertical="center"/>
      <protection hidden="1"/>
    </xf>
    <xf numFmtId="0" fontId="15" fillId="7" borderId="59" xfId="0" applyFont="1" applyFill="1" applyBorder="1" applyAlignment="1" applyProtection="1">
      <alignment vertical="center"/>
      <protection hidden="1"/>
    </xf>
    <xf numFmtId="0" fontId="15" fillId="7" borderId="59" xfId="0" applyFont="1" applyFill="1" applyBorder="1" applyAlignment="1" applyProtection="1">
      <alignment horizontal="center" vertical="center"/>
      <protection hidden="1"/>
    </xf>
    <xf numFmtId="42" fontId="15" fillId="7" borderId="59" xfId="5" applyNumberFormat="1" applyFont="1" applyFill="1" applyBorder="1" applyAlignment="1" applyProtection="1">
      <alignment vertical="center"/>
      <protection hidden="1"/>
    </xf>
    <xf numFmtId="3" fontId="15" fillId="7" borderId="47" xfId="0" applyNumberFormat="1" applyFont="1" applyFill="1" applyBorder="1" applyAlignment="1" applyProtection="1">
      <alignment vertical="center"/>
      <protection hidden="1"/>
    </xf>
    <xf numFmtId="3" fontId="15" fillId="7" borderId="59" xfId="0" applyNumberFormat="1" applyFont="1" applyFill="1" applyBorder="1" applyAlignment="1" applyProtection="1">
      <alignment vertical="center"/>
      <protection hidden="1"/>
    </xf>
    <xf numFmtId="3" fontId="15" fillId="7" borderId="59" xfId="5" applyNumberFormat="1" applyFont="1" applyFill="1" applyBorder="1" applyAlignment="1" applyProtection="1">
      <alignment horizontal="center" vertical="center"/>
      <protection hidden="1"/>
    </xf>
    <xf numFmtId="44" fontId="27" fillId="7" borderId="0" xfId="5" applyFont="1" applyFill="1" applyBorder="1" applyAlignment="1" applyProtection="1">
      <protection hidden="1"/>
    </xf>
    <xf numFmtId="44" fontId="27" fillId="0" borderId="81" xfId="5" applyFont="1" applyFill="1" applyBorder="1" applyAlignment="1" applyProtection="1">
      <protection hidden="1"/>
    </xf>
    <xf numFmtId="0" fontId="27" fillId="12" borderId="44" xfId="0" applyFont="1" applyFill="1" applyBorder="1" applyAlignment="1" applyProtection="1">
      <alignment horizontal="center"/>
      <protection locked="0"/>
    </xf>
    <xf numFmtId="42" fontId="27" fillId="8" borderId="81" xfId="0" applyNumberFormat="1" applyFont="1" applyFill="1" applyBorder="1" applyAlignment="1" applyProtection="1">
      <alignment horizontal="right" vertical="center"/>
      <protection locked="0"/>
    </xf>
    <xf numFmtId="0" fontId="0" fillId="12" borderId="0" xfId="0" applyFill="1" applyAlignment="1" applyProtection="1">
      <alignment horizontal="left" vertical="center"/>
      <protection hidden="1"/>
    </xf>
    <xf numFmtId="0" fontId="52" fillId="0" borderId="76" xfId="0" applyFont="1" applyBorder="1" applyAlignment="1" applyProtection="1">
      <alignment horizontal="center" vertical="center"/>
      <protection hidden="1"/>
    </xf>
    <xf numFmtId="42" fontId="27" fillId="7" borderId="0" xfId="5" applyNumberFormat="1" applyFont="1" applyFill="1" applyBorder="1" applyAlignment="1" applyProtection="1">
      <alignment horizontal="center" vertical="center"/>
      <protection hidden="1"/>
    </xf>
    <xf numFmtId="42" fontId="27" fillId="11" borderId="44" xfId="5" applyNumberFormat="1"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protection hidden="1"/>
    </xf>
    <xf numFmtId="0" fontId="15" fillId="0" borderId="84" xfId="0" applyFont="1" applyBorder="1" applyAlignment="1" applyProtection="1">
      <alignment horizontal="center" vertical="center"/>
      <protection hidden="1"/>
    </xf>
    <xf numFmtId="0" fontId="37" fillId="7" borderId="0" xfId="0" applyFont="1" applyFill="1" applyAlignment="1" applyProtection="1">
      <alignment vertical="center"/>
      <protection hidden="1"/>
    </xf>
    <xf numFmtId="0" fontId="0" fillId="7" borderId="59" xfId="0" applyFill="1" applyBorder="1" applyAlignment="1" applyProtection="1">
      <alignment wrapText="1"/>
      <protection hidden="1"/>
    </xf>
    <xf numFmtId="0" fontId="27" fillId="7" borderId="59" xfId="0" applyFont="1" applyFill="1" applyBorder="1" applyAlignment="1" applyProtection="1">
      <alignment wrapText="1"/>
      <protection hidden="1"/>
    </xf>
    <xf numFmtId="0" fontId="27" fillId="7" borderId="63" xfId="0" applyFont="1" applyFill="1" applyBorder="1" applyProtection="1">
      <protection hidden="1"/>
    </xf>
    <xf numFmtId="0" fontId="13" fillId="7" borderId="59" xfId="0" applyFont="1" applyFill="1" applyBorder="1" applyAlignment="1" applyProtection="1">
      <alignment horizontal="center"/>
      <protection hidden="1"/>
    </xf>
    <xf numFmtId="42" fontId="15" fillId="7" borderId="59" xfId="0" applyNumberFormat="1" applyFont="1" applyFill="1" applyBorder="1" applyAlignment="1" applyProtection="1">
      <alignment vertical="center"/>
      <protection hidden="1"/>
    </xf>
    <xf numFmtId="3" fontId="15" fillId="7" borderId="63" xfId="0" applyNumberFormat="1" applyFont="1" applyFill="1" applyBorder="1" applyProtection="1">
      <protection hidden="1"/>
    </xf>
    <xf numFmtId="0" fontId="27" fillId="7" borderId="63" xfId="0" applyFont="1" applyFill="1" applyBorder="1" applyProtection="1">
      <protection locked="0"/>
    </xf>
    <xf numFmtId="4" fontId="27" fillId="7" borderId="63" xfId="0" applyNumberFormat="1" applyFont="1" applyFill="1" applyBorder="1" applyAlignment="1" applyProtection="1">
      <alignment horizontal="center" vertical="center"/>
      <protection hidden="1"/>
    </xf>
    <xf numFmtId="3" fontId="27" fillId="7" borderId="63" xfId="0" applyNumberFormat="1" applyFont="1" applyFill="1" applyBorder="1" applyAlignment="1" applyProtection="1">
      <alignment horizontal="center" vertical="center"/>
      <protection hidden="1"/>
    </xf>
    <xf numFmtId="0" fontId="0" fillId="0" borderId="66" xfId="0" applyBorder="1" applyAlignment="1" applyProtection="1">
      <alignment wrapText="1"/>
      <protection hidden="1"/>
    </xf>
    <xf numFmtId="0" fontId="27" fillId="0" borderId="65" xfId="0" applyFont="1" applyBorder="1" applyAlignment="1" applyProtection="1">
      <alignment wrapText="1"/>
      <protection hidden="1"/>
    </xf>
    <xf numFmtId="42" fontId="27" fillId="0" borderId="81" xfId="0" applyNumberFormat="1" applyFont="1" applyBorder="1" applyAlignment="1" applyProtection="1">
      <alignment vertical="center"/>
      <protection hidden="1"/>
    </xf>
    <xf numFmtId="0" fontId="27" fillId="0" borderId="0" xfId="0" applyFont="1" applyProtection="1">
      <protection locked="0"/>
    </xf>
    <xf numFmtId="42" fontId="27" fillId="8" borderId="44" xfId="0" applyNumberFormat="1" applyFont="1" applyFill="1" applyBorder="1" applyAlignment="1" applyProtection="1">
      <alignment horizontal="right" vertical="center"/>
      <protection locked="0"/>
    </xf>
    <xf numFmtId="3" fontId="31" fillId="0" borderId="0" xfId="0" applyNumberFormat="1" applyFont="1" applyAlignment="1" applyProtection="1">
      <alignment horizontal="right" vertical="center"/>
      <protection hidden="1"/>
    </xf>
    <xf numFmtId="4" fontId="31" fillId="0" borderId="0" xfId="0" applyNumberFormat="1" applyFont="1" applyAlignment="1" applyProtection="1">
      <alignment horizontal="center" vertical="center"/>
      <protection locked="0"/>
    </xf>
    <xf numFmtId="4" fontId="31" fillId="0" borderId="82" xfId="0" applyNumberFormat="1" applyFont="1" applyBorder="1" applyAlignment="1" applyProtection="1">
      <alignment horizontal="center" vertical="center"/>
      <protection hidden="1"/>
    </xf>
    <xf numFmtId="3" fontId="27" fillId="12" borderId="44" xfId="0" applyNumberFormat="1" applyFont="1" applyFill="1" applyBorder="1" applyAlignment="1" applyProtection="1">
      <alignment horizontal="center" vertical="center"/>
      <protection locked="0"/>
    </xf>
    <xf numFmtId="0" fontId="27" fillId="0" borderId="82" xfId="0" applyFont="1" applyBorder="1" applyProtection="1">
      <protection hidden="1"/>
    </xf>
    <xf numFmtId="0" fontId="37" fillId="7" borderId="82" xfId="0" applyFont="1" applyFill="1" applyBorder="1" applyAlignment="1" applyProtection="1">
      <alignment horizontal="center" vertical="center" wrapText="1"/>
      <protection hidden="1"/>
    </xf>
    <xf numFmtId="0" fontId="37" fillId="7" borderId="74" xfId="0" applyFont="1" applyFill="1" applyBorder="1" applyAlignment="1" applyProtection="1">
      <alignment horizontal="center"/>
      <protection hidden="1"/>
    </xf>
    <xf numFmtId="0" fontId="15" fillId="0" borderId="78" xfId="0" applyFont="1" applyBorder="1" applyAlignment="1" applyProtection="1">
      <alignment horizontal="center" vertical="center"/>
      <protection hidden="1"/>
    </xf>
    <xf numFmtId="0" fontId="15" fillId="0" borderId="78"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hidden="1"/>
    </xf>
    <xf numFmtId="0" fontId="15" fillId="0" borderId="78" xfId="0" applyFont="1" applyBorder="1" applyAlignment="1" applyProtection="1">
      <alignment horizontal="center" vertical="center" wrapText="1"/>
      <protection hidden="1"/>
    </xf>
    <xf numFmtId="0" fontId="38" fillId="0" borderId="78" xfId="0" applyFont="1" applyBorder="1" applyAlignment="1" applyProtection="1">
      <alignment horizontal="center" vertical="center" wrapText="1"/>
      <protection hidden="1"/>
    </xf>
    <xf numFmtId="0" fontId="27" fillId="7" borderId="78" xfId="0" applyFont="1" applyFill="1" applyBorder="1" applyAlignment="1" applyProtection="1">
      <alignment wrapText="1"/>
      <protection hidden="1"/>
    </xf>
    <xf numFmtId="0" fontId="13" fillId="7" borderId="78" xfId="0" applyFont="1" applyFill="1" applyBorder="1" applyProtection="1">
      <protection hidden="1"/>
    </xf>
    <xf numFmtId="0" fontId="15" fillId="7" borderId="0" xfId="0" applyFont="1" applyFill="1" applyAlignment="1" applyProtection="1">
      <alignment horizontal="center"/>
      <protection hidden="1"/>
    </xf>
    <xf numFmtId="0" fontId="27" fillId="7" borderId="0" xfId="0" applyFont="1" applyFill="1" applyProtection="1">
      <protection locked="0"/>
    </xf>
    <xf numFmtId="0" fontId="27" fillId="7" borderId="78" xfId="0" applyFont="1" applyFill="1" applyBorder="1" applyProtection="1">
      <protection hidden="1"/>
    </xf>
    <xf numFmtId="4" fontId="15" fillId="7" borderId="0" xfId="0" applyNumberFormat="1" applyFont="1" applyFill="1" applyAlignment="1" applyProtection="1">
      <alignment horizontal="center" vertical="center"/>
      <protection hidden="1"/>
    </xf>
    <xf numFmtId="4" fontId="27" fillId="12" borderId="44" xfId="0" applyNumberFormat="1" applyFont="1" applyFill="1" applyBorder="1" applyAlignment="1" applyProtection="1">
      <alignment horizontal="center" vertical="center"/>
      <protection locked="0"/>
    </xf>
    <xf numFmtId="0" fontId="37" fillId="7" borderId="0" xfId="0" applyFont="1" applyFill="1" applyAlignment="1" applyProtection="1">
      <alignment horizontal="center"/>
      <protection hidden="1"/>
    </xf>
    <xf numFmtId="0" fontId="15" fillId="0" borderId="0" xfId="0" applyFont="1" applyAlignment="1" applyProtection="1">
      <alignment horizontal="center" vertical="center"/>
      <protection locked="0"/>
    </xf>
    <xf numFmtId="49" fontId="51" fillId="7" borderId="50" xfId="0" applyNumberFormat="1" applyFont="1" applyFill="1" applyBorder="1" applyAlignment="1" applyProtection="1">
      <alignment horizontal="center"/>
      <protection hidden="1"/>
    </xf>
    <xf numFmtId="49" fontId="51" fillId="0" borderId="0" xfId="0" applyNumberFormat="1" applyFont="1" applyAlignment="1" applyProtection="1">
      <alignment horizontal="center"/>
      <protection hidden="1"/>
    </xf>
    <xf numFmtId="0" fontId="15" fillId="7" borderId="0" xfId="0" applyFont="1" applyFill="1" applyAlignment="1" applyProtection="1">
      <alignment horizontal="center" vertical="center"/>
      <protection hidden="1"/>
    </xf>
    <xf numFmtId="42" fontId="15" fillId="7" borderId="0" xfId="5" applyNumberFormat="1" applyFont="1" applyFill="1" applyBorder="1" applyAlignment="1" applyProtection="1">
      <alignment horizontal="right" vertical="center"/>
      <protection hidden="1"/>
    </xf>
    <xf numFmtId="3" fontId="15" fillId="7" borderId="0" xfId="5" applyNumberFormat="1" applyFont="1" applyFill="1" applyBorder="1" applyAlignment="1" applyProtection="1">
      <alignment horizontal="center" vertical="center"/>
      <protection locked="0"/>
    </xf>
    <xf numFmtId="4" fontId="15" fillId="7" borderId="0" xfId="5" applyNumberFormat="1" applyFont="1" applyFill="1" applyBorder="1" applyAlignment="1" applyProtection="1">
      <alignment horizontal="center" vertical="center"/>
      <protection hidden="1"/>
    </xf>
    <xf numFmtId="0" fontId="27" fillId="0" borderId="44" xfId="0" applyFont="1" applyBorder="1" applyAlignment="1" applyProtection="1">
      <alignment horizontal="center" vertical="center"/>
      <protection hidden="1"/>
    </xf>
    <xf numFmtId="44" fontId="27" fillId="0" borderId="44" xfId="5" applyFont="1" applyFill="1" applyBorder="1" applyAlignment="1" applyProtection="1">
      <protection hidden="1"/>
    </xf>
    <xf numFmtId="0" fontId="37" fillId="7" borderId="0" xfId="0" applyFont="1" applyFill="1" applyAlignment="1" applyProtection="1">
      <alignment horizontal="center" vertical="center"/>
      <protection hidden="1"/>
    </xf>
    <xf numFmtId="42" fontId="15" fillId="7" borderId="0" xfId="5" applyNumberFormat="1" applyFont="1" applyFill="1" applyBorder="1" applyAlignment="1" applyProtection="1">
      <alignment horizontal="center" vertical="center"/>
      <protection hidden="1"/>
    </xf>
    <xf numFmtId="4" fontId="15" fillId="7" borderId="78" xfId="5" applyNumberFormat="1" applyFont="1" applyFill="1" applyBorder="1" applyAlignment="1" applyProtection="1">
      <alignment horizontal="center" vertical="center"/>
      <protection hidden="1"/>
    </xf>
    <xf numFmtId="3" fontId="27" fillId="0" borderId="0" xfId="0" applyNumberFormat="1" applyFont="1" applyAlignment="1" applyProtection="1">
      <alignment horizontal="center" vertical="center"/>
      <protection hidden="1"/>
    </xf>
    <xf numFmtId="0" fontId="59" fillId="0" borderId="0" xfId="0" applyFont="1" applyProtection="1">
      <protection hidden="1"/>
    </xf>
    <xf numFmtId="0" fontId="27" fillId="0" borderId="0" xfId="0" applyFont="1" applyAlignment="1" applyProtection="1">
      <alignment horizontal="center"/>
      <protection locked="0"/>
    </xf>
    <xf numFmtId="0" fontId="27" fillId="0" borderId="74" xfId="0" applyFont="1" applyBorder="1" applyAlignment="1" applyProtection="1">
      <alignment horizontal="center"/>
      <protection hidden="1"/>
    </xf>
    <xf numFmtId="49" fontId="60" fillId="7" borderId="50" xfId="0" applyNumberFormat="1" applyFont="1" applyFill="1" applyBorder="1" applyAlignment="1" applyProtection="1">
      <alignment vertical="center"/>
      <protection hidden="1"/>
    </xf>
    <xf numFmtId="49" fontId="60" fillId="0" borderId="0" xfId="0" applyNumberFormat="1" applyFont="1" applyAlignment="1" applyProtection="1">
      <alignment vertical="center"/>
      <protection hidden="1"/>
    </xf>
    <xf numFmtId="0" fontId="15" fillId="7" borderId="0" xfId="0" applyFont="1" applyFill="1" applyAlignment="1" applyProtection="1">
      <alignment horizontal="left"/>
      <protection hidden="1"/>
    </xf>
    <xf numFmtId="49" fontId="61" fillId="7" borderId="50" xfId="0" applyNumberFormat="1" applyFont="1" applyFill="1" applyBorder="1" applyProtection="1">
      <protection hidden="1"/>
    </xf>
    <xf numFmtId="49" fontId="61" fillId="0" borderId="0" xfId="0" applyNumberFormat="1" applyFont="1" applyProtection="1">
      <protection hidden="1"/>
    </xf>
    <xf numFmtId="0" fontId="0" fillId="7" borderId="49" xfId="0" applyFill="1" applyBorder="1" applyAlignment="1" applyProtection="1">
      <alignment horizontal="center" vertical="center"/>
      <protection hidden="1"/>
    </xf>
    <xf numFmtId="0" fontId="0" fillId="7" borderId="0" xfId="0" applyFill="1" applyAlignment="1" applyProtection="1">
      <alignment horizontal="center" vertical="center"/>
      <protection hidden="1"/>
    </xf>
    <xf numFmtId="164" fontId="15" fillId="7" borderId="0" xfId="0" applyNumberFormat="1" applyFont="1" applyFill="1" applyAlignment="1" applyProtection="1">
      <alignment horizontal="center" vertical="center"/>
      <protection hidden="1"/>
    </xf>
    <xf numFmtId="164" fontId="15" fillId="4" borderId="75" xfId="0" applyNumberFormat="1" applyFont="1" applyFill="1" applyBorder="1" applyAlignment="1" applyProtection="1">
      <alignment horizontal="center" vertical="center"/>
      <protection hidden="1"/>
    </xf>
    <xf numFmtId="164" fontId="15" fillId="7" borderId="0" xfId="0" applyNumberFormat="1" applyFont="1" applyFill="1" applyAlignment="1" applyProtection="1">
      <alignment horizontal="center" vertical="center" wrapText="1"/>
      <protection hidden="1"/>
    </xf>
    <xf numFmtId="164" fontId="15" fillId="4" borderId="75" xfId="0" applyNumberFormat="1" applyFont="1" applyFill="1" applyBorder="1" applyAlignment="1" applyProtection="1">
      <alignment horizontal="center" vertical="center" wrapText="1"/>
      <protection hidden="1"/>
    </xf>
    <xf numFmtId="0" fontId="28" fillId="7" borderId="0" xfId="0" applyFont="1" applyFill="1" applyAlignment="1" applyProtection="1">
      <alignment vertical="center"/>
      <protection hidden="1"/>
    </xf>
    <xf numFmtId="0" fontId="15" fillId="17" borderId="0" xfId="0" applyFont="1" applyFill="1" applyAlignment="1" applyProtection="1">
      <alignment horizontal="center" vertical="center"/>
      <protection hidden="1"/>
    </xf>
    <xf numFmtId="0" fontId="15" fillId="17" borderId="0" xfId="0" applyFont="1" applyFill="1" applyAlignment="1" applyProtection="1">
      <alignment horizontal="center" vertical="center"/>
      <protection locked="0"/>
    </xf>
    <xf numFmtId="49" fontId="61" fillId="0" borderId="49" xfId="0" applyNumberFormat="1" applyFont="1" applyBorder="1" applyProtection="1">
      <protection hidden="1"/>
    </xf>
    <xf numFmtId="0" fontId="60" fillId="0" borderId="0" xfId="0" applyFont="1" applyProtection="1">
      <protection hidden="1"/>
    </xf>
    <xf numFmtId="0" fontId="62" fillId="0" borderId="0" xfId="0" applyFont="1" applyAlignment="1" applyProtection="1">
      <alignment horizontal="left" vertical="center" wrapText="1"/>
      <protection hidden="1"/>
    </xf>
    <xf numFmtId="0" fontId="62"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9" fillId="2" borderId="0" xfId="0" applyFont="1" applyFill="1" applyProtection="1">
      <protection hidden="1"/>
    </xf>
    <xf numFmtId="0" fontId="30" fillId="2" borderId="0" xfId="0" applyFont="1" applyFill="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5" fontId="15" fillId="7" borderId="0" xfId="0" applyNumberFormat="1" applyFont="1" applyFill="1" applyAlignment="1" applyProtection="1">
      <alignment vertical="center" wrapText="1"/>
      <protection hidden="1"/>
    </xf>
    <xf numFmtId="49" fontId="25" fillId="0" borderId="0" xfId="0" applyNumberFormat="1" applyFont="1" applyProtection="1">
      <protection hidden="1"/>
    </xf>
    <xf numFmtId="49" fontId="25" fillId="0" borderId="0" xfId="0" applyNumberFormat="1" applyFont="1" applyAlignment="1" applyProtection="1">
      <alignment horizontal="left"/>
      <protection hidden="1"/>
    </xf>
    <xf numFmtId="0" fontId="0" fillId="0" borderId="86" xfId="0" applyBorder="1" applyProtection="1">
      <protection hidden="1"/>
    </xf>
    <xf numFmtId="0" fontId="0" fillId="0" borderId="87" xfId="0" applyBorder="1" applyProtection="1">
      <protection hidden="1"/>
    </xf>
    <xf numFmtId="0" fontId="0" fillId="0" borderId="88" xfId="0" applyBorder="1" applyAlignment="1" applyProtection="1">
      <alignment horizontal="center"/>
      <protection hidden="1"/>
    </xf>
    <xf numFmtId="0" fontId="0" fillId="0" borderId="89" xfId="0" applyBorder="1" applyProtection="1">
      <protection hidden="1"/>
    </xf>
    <xf numFmtId="0" fontId="0" fillId="0" borderId="0" xfId="0" applyProtection="1">
      <protection hidden="1"/>
    </xf>
    <xf numFmtId="0" fontId="0" fillId="0" borderId="90" xfId="0" applyBorder="1" applyAlignment="1" applyProtection="1">
      <alignment horizontal="center"/>
      <protection hidden="1"/>
    </xf>
    <xf numFmtId="0" fontId="0" fillId="0" borderId="96" xfId="0" applyBorder="1" applyProtection="1">
      <protection hidden="1"/>
    </xf>
    <xf numFmtId="0" fontId="0" fillId="0" borderId="94" xfId="0" applyBorder="1" applyProtection="1">
      <protection hidden="1"/>
    </xf>
    <xf numFmtId="0" fontId="0" fillId="0" borderId="97" xfId="0" applyBorder="1" applyAlignment="1" applyProtection="1">
      <alignment horizontal="center"/>
      <protection hidden="1"/>
    </xf>
    <xf numFmtId="0" fontId="15" fillId="0" borderId="90" xfId="0" applyFont="1" applyBorder="1" applyAlignment="1" applyProtection="1">
      <alignment horizontal="center"/>
      <protection hidden="1"/>
    </xf>
    <xf numFmtId="0" fontId="0" fillId="0" borderId="87" xfId="0" applyBorder="1" applyAlignment="1" applyProtection="1">
      <alignment horizontal="center"/>
      <protection hidden="1"/>
    </xf>
    <xf numFmtId="0" fontId="0" fillId="0" borderId="0" xfId="0" applyAlignment="1">
      <alignment vertical="top" wrapText="1"/>
    </xf>
    <xf numFmtId="0" fontId="4" fillId="3" borderId="0" xfId="0" applyFont="1" applyFill="1"/>
    <xf numFmtId="0" fontId="4" fillId="18" borderId="0" xfId="0" applyFont="1" applyFill="1"/>
    <xf numFmtId="0" fontId="0" fillId="5" borderId="0" xfId="0" applyFill="1" applyAlignment="1">
      <alignment wrapText="1"/>
    </xf>
    <xf numFmtId="0" fontId="0" fillId="19" borderId="0" xfId="0" applyFill="1"/>
    <xf numFmtId="0" fontId="4" fillId="0" borderId="0" xfId="0" applyFont="1" applyAlignment="1">
      <alignment horizontal="center" vertical="center"/>
    </xf>
    <xf numFmtId="0" fontId="0" fillId="0" borderId="0" xfId="0" applyAlignment="1">
      <alignment wrapText="1"/>
    </xf>
    <xf numFmtId="0" fontId="0" fillId="0" borderId="0" xfId="0" applyProtection="1">
      <protection locked="0"/>
    </xf>
    <xf numFmtId="0" fontId="65" fillId="0" borderId="0" xfId="0" applyFont="1" applyAlignment="1">
      <alignment vertical="top" wrapText="1"/>
    </xf>
    <xf numFmtId="0" fontId="67" fillId="0" borderId="0" xfId="0" applyFont="1" applyAlignment="1">
      <alignment vertical="top"/>
    </xf>
    <xf numFmtId="0" fontId="67" fillId="0" borderId="0" xfId="0" applyFont="1"/>
    <xf numFmtId="0" fontId="4" fillId="0" borderId="0" xfId="0" applyFont="1" applyAlignment="1">
      <alignment vertical="top" wrapText="1"/>
    </xf>
    <xf numFmtId="0" fontId="67" fillId="0" borderId="0" xfId="0" applyFont="1" applyAlignment="1">
      <alignment vertical="top" wrapText="1"/>
    </xf>
    <xf numFmtId="0" fontId="67"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justify" vertical="top" wrapText="1"/>
    </xf>
    <xf numFmtId="0" fontId="68" fillId="0" borderId="0" xfId="0" applyFont="1"/>
    <xf numFmtId="0" fontId="69" fillId="9" borderId="0" xfId="0" applyFont="1" applyFill="1"/>
    <xf numFmtId="0" fontId="0" fillId="0" borderId="63" xfId="0" applyBorder="1" applyProtection="1">
      <protection locked="0"/>
    </xf>
    <xf numFmtId="0" fontId="4" fillId="0" borderId="0" xfId="0" applyFont="1" applyProtection="1">
      <protection locked="0"/>
    </xf>
    <xf numFmtId="0" fontId="27" fillId="20" borderId="0" xfId="0" applyFont="1" applyFill="1" applyProtection="1">
      <protection locked="0"/>
    </xf>
    <xf numFmtId="0" fontId="0" fillId="20" borderId="0" xfId="0" applyFill="1" applyProtection="1">
      <protection locked="0"/>
    </xf>
    <xf numFmtId="0" fontId="4" fillId="11" borderId="44" xfId="0" applyFont="1" applyFill="1" applyBorder="1" applyAlignment="1">
      <alignment wrapText="1"/>
    </xf>
    <xf numFmtId="0" fontId="0" fillId="0" borderId="0" xfId="0" applyAlignment="1">
      <alignment horizontal="center"/>
    </xf>
    <xf numFmtId="1" fontId="0" fillId="0" borderId="0" xfId="0" applyNumberFormat="1" applyAlignment="1">
      <alignment horizontal="center"/>
    </xf>
    <xf numFmtId="0" fontId="27" fillId="0" borderId="0" xfId="4" applyProtection="1">
      <protection hidden="1"/>
    </xf>
    <xf numFmtId="0" fontId="27" fillId="0" borderId="0" xfId="4" applyAlignment="1" applyProtection="1">
      <alignment horizontal="center"/>
      <protection hidden="1"/>
    </xf>
    <xf numFmtId="0" fontId="30" fillId="22" borderId="0" xfId="4" applyFont="1" applyFill="1" applyAlignment="1" applyProtection="1">
      <alignment horizontal="center" vertical="center" wrapText="1"/>
      <protection hidden="1"/>
    </xf>
    <xf numFmtId="0" fontId="64" fillId="0" borderId="0" xfId="4" applyFont="1" applyAlignment="1" applyProtection="1">
      <alignment horizontal="center" vertical="center" wrapText="1"/>
      <protection hidden="1"/>
    </xf>
    <xf numFmtId="0" fontId="24" fillId="0" borderId="69" xfId="4" applyFont="1" applyBorder="1" applyAlignment="1" applyProtection="1">
      <alignment horizontal="center" vertical="center" wrapText="1"/>
      <protection hidden="1"/>
    </xf>
    <xf numFmtId="0" fontId="24" fillId="0" borderId="68" xfId="4" applyFont="1" applyBorder="1" applyAlignment="1" applyProtection="1">
      <alignment horizontal="center" vertical="center" wrapText="1"/>
      <protection hidden="1"/>
    </xf>
    <xf numFmtId="0" fontId="64" fillId="0" borderId="68" xfId="4" applyFont="1" applyBorder="1" applyAlignment="1" applyProtection="1">
      <alignment horizontal="center" vertical="center" wrapText="1"/>
      <protection hidden="1"/>
    </xf>
    <xf numFmtId="0" fontId="64" fillId="0" borderId="67" xfId="4" applyFont="1" applyBorder="1" applyAlignment="1" applyProtection="1">
      <alignment horizontal="center" vertical="center" wrapText="1"/>
      <protection hidden="1"/>
    </xf>
    <xf numFmtId="0" fontId="0" fillId="0" borderId="50" xfId="0" applyBorder="1"/>
    <xf numFmtId="0" fontId="22" fillId="2" borderId="50" xfId="4" applyFont="1" applyFill="1" applyBorder="1" applyAlignment="1" applyProtection="1">
      <alignment horizontal="right"/>
      <protection hidden="1"/>
    </xf>
    <xf numFmtId="0" fontId="73" fillId="0" borderId="0" xfId="4" applyFont="1" applyAlignment="1" applyProtection="1">
      <alignment vertical="center"/>
      <protection hidden="1"/>
    </xf>
    <xf numFmtId="0" fontId="22" fillId="2" borderId="0" xfId="4" applyFont="1" applyFill="1" applyAlignment="1" applyProtection="1">
      <alignment horizontal="right"/>
      <protection hidden="1"/>
    </xf>
    <xf numFmtId="0" fontId="74" fillId="0" borderId="44" xfId="4" applyFont="1" applyBorder="1" applyAlignment="1" applyProtection="1">
      <alignment horizontal="center" vertical="center"/>
      <protection hidden="1"/>
    </xf>
    <xf numFmtId="0" fontId="22" fillId="2" borderId="0" xfId="4" applyFont="1" applyFill="1" applyProtection="1">
      <protection hidden="1"/>
    </xf>
    <xf numFmtId="0" fontId="23" fillId="2" borderId="0" xfId="4" applyFont="1" applyFill="1" applyProtection="1">
      <protection hidden="1"/>
    </xf>
    <xf numFmtId="0" fontId="16" fillId="2" borderId="0" xfId="4" applyFont="1" applyFill="1" applyProtection="1">
      <protection hidden="1"/>
    </xf>
    <xf numFmtId="0" fontId="27" fillId="2" borderId="49" xfId="4" applyFill="1" applyBorder="1" applyProtection="1">
      <protection hidden="1"/>
    </xf>
    <xf numFmtId="0" fontId="22" fillId="2" borderId="50" xfId="4" applyFont="1" applyFill="1" applyBorder="1" applyProtection="1">
      <protection hidden="1"/>
    </xf>
    <xf numFmtId="0" fontId="34" fillId="2" borderId="0" xfId="4" applyFont="1" applyFill="1" applyProtection="1">
      <protection hidden="1"/>
    </xf>
    <xf numFmtId="0" fontId="75" fillId="2" borderId="0" xfId="4" applyFont="1" applyFill="1" applyProtection="1">
      <protection hidden="1"/>
    </xf>
    <xf numFmtId="0" fontId="73" fillId="0" borderId="0" xfId="4" applyFont="1" applyAlignment="1" applyProtection="1">
      <alignment horizontal="center" vertical="center"/>
      <protection hidden="1"/>
    </xf>
    <xf numFmtId="0" fontId="73" fillId="22" borderId="0" xfId="4" applyFont="1" applyFill="1" applyAlignment="1" applyProtection="1">
      <alignment horizontal="center" vertical="center"/>
      <protection hidden="1"/>
    </xf>
    <xf numFmtId="0" fontId="45" fillId="2" borderId="50" xfId="0" applyFont="1" applyFill="1" applyBorder="1" applyAlignment="1">
      <alignment horizontal="center"/>
    </xf>
    <xf numFmtId="0" fontId="22" fillId="2" borderId="0" xfId="4" applyFont="1" applyFill="1" applyAlignment="1" applyProtection="1">
      <alignment horizontal="left"/>
      <protection hidden="1"/>
    </xf>
    <xf numFmtId="0" fontId="76" fillId="0" borderId="0" xfId="4" applyFont="1" applyAlignment="1" applyProtection="1">
      <alignment horizontal="left" vertical="center"/>
      <protection hidden="1"/>
    </xf>
    <xf numFmtId="0" fontId="77" fillId="2" borderId="0" xfId="4" applyFont="1" applyFill="1" applyAlignment="1" applyProtection="1">
      <alignment horizontal="left"/>
      <protection hidden="1"/>
    </xf>
    <xf numFmtId="0" fontId="78" fillId="2" borderId="49" xfId="4" applyFont="1" applyFill="1" applyBorder="1" applyAlignment="1" applyProtection="1">
      <alignment horizontal="left"/>
      <protection hidden="1"/>
    </xf>
    <xf numFmtId="0" fontId="27" fillId="2" borderId="0" xfId="4" applyFill="1" applyProtection="1">
      <protection hidden="1"/>
    </xf>
    <xf numFmtId="0" fontId="1" fillId="2" borderId="50" xfId="0" applyFont="1" applyFill="1" applyBorder="1"/>
    <xf numFmtId="0" fontId="1" fillId="2" borderId="0" xfId="0" applyFont="1" applyFill="1"/>
    <xf numFmtId="0" fontId="34" fillId="22" borderId="0" xfId="4" applyFont="1" applyFill="1" applyAlignment="1" applyProtection="1">
      <alignment vertical="center"/>
      <protection hidden="1"/>
    </xf>
    <xf numFmtId="0" fontId="77" fillId="2" borderId="48" xfId="4" applyFont="1" applyFill="1" applyBorder="1" applyProtection="1">
      <protection hidden="1"/>
    </xf>
    <xf numFmtId="0" fontId="27" fillId="2" borderId="47" xfId="4" applyFill="1" applyBorder="1" applyProtection="1">
      <protection hidden="1"/>
    </xf>
    <xf numFmtId="167" fontId="27" fillId="2" borderId="47" xfId="4" applyNumberFormat="1" applyFill="1" applyBorder="1" applyProtection="1">
      <protection hidden="1"/>
    </xf>
    <xf numFmtId="0" fontId="79" fillId="2" borderId="47" xfId="4" applyFont="1" applyFill="1" applyBorder="1" applyProtection="1">
      <protection hidden="1"/>
    </xf>
    <xf numFmtId="0" fontId="80" fillId="2" borderId="47" xfId="4" applyFont="1" applyFill="1" applyBorder="1" applyProtection="1">
      <protection hidden="1"/>
    </xf>
    <xf numFmtId="0" fontId="77" fillId="2" borderId="47" xfId="4" applyFont="1" applyFill="1" applyBorder="1" applyProtection="1">
      <protection hidden="1"/>
    </xf>
    <xf numFmtId="0" fontId="27" fillId="2" borderId="46" xfId="4" applyFill="1" applyBorder="1" applyProtection="1">
      <protection hidden="1"/>
    </xf>
    <xf numFmtId="0" fontId="81" fillId="0" borderId="0" xfId="4" applyFont="1" applyProtection="1">
      <protection hidden="1"/>
    </xf>
    <xf numFmtId="0" fontId="82" fillId="0" borderId="0" xfId="4" applyFont="1" applyProtection="1">
      <protection hidden="1"/>
    </xf>
    <xf numFmtId="0" fontId="52" fillId="0" borderId="50" xfId="4" applyFont="1" applyBorder="1" applyAlignment="1" applyProtection="1">
      <alignment horizontal="center" wrapText="1"/>
      <protection hidden="1"/>
    </xf>
    <xf numFmtId="0" fontId="37" fillId="0" borderId="0" xfId="4" applyFont="1" applyAlignment="1" applyProtection="1">
      <alignment horizontal="center" wrapText="1"/>
      <protection hidden="1"/>
    </xf>
    <xf numFmtId="0" fontId="52" fillId="0" borderId="49" xfId="4" applyFont="1" applyBorder="1" applyAlignment="1" applyProtection="1">
      <alignment horizontal="center" wrapText="1"/>
      <protection hidden="1"/>
    </xf>
    <xf numFmtId="0" fontId="27" fillId="0" borderId="112" xfId="4" applyBorder="1" applyProtection="1">
      <protection hidden="1"/>
    </xf>
    <xf numFmtId="0" fontId="15" fillId="2" borderId="50" xfId="4" applyFont="1" applyFill="1" applyBorder="1" applyAlignment="1" applyProtection="1">
      <alignment horizontal="right" vertical="center" indent="1"/>
      <protection hidden="1"/>
    </xf>
    <xf numFmtId="0" fontId="15" fillId="2" borderId="0" xfId="4" applyFont="1" applyFill="1" applyAlignment="1" applyProtection="1">
      <alignment horizontal="right" vertical="center" indent="1"/>
      <protection hidden="1"/>
    </xf>
    <xf numFmtId="0" fontId="27" fillId="22" borderId="0" xfId="4" applyFill="1" applyAlignment="1" applyProtection="1">
      <alignment horizontal="left" vertical="center"/>
      <protection hidden="1"/>
    </xf>
    <xf numFmtId="0" fontId="27" fillId="2" borderId="0" xfId="4" applyFill="1" applyAlignment="1" applyProtection="1">
      <alignment horizontal="right" vertical="center" indent="1"/>
      <protection hidden="1"/>
    </xf>
    <xf numFmtId="168" fontId="27" fillId="22" borderId="0" xfId="4" applyNumberFormat="1" applyFill="1" applyAlignment="1" applyProtection="1">
      <alignment horizontal="left" vertical="center"/>
      <protection hidden="1"/>
    </xf>
    <xf numFmtId="0" fontId="15" fillId="0" borderId="48" xfId="4" applyFont="1" applyBorder="1" applyAlignment="1" applyProtection="1">
      <alignment horizontal="right" vertical="center"/>
      <protection hidden="1"/>
    </xf>
    <xf numFmtId="0" fontId="15" fillId="0" borderId="47" xfId="4" applyFont="1" applyBorder="1" applyAlignment="1" applyProtection="1">
      <alignment horizontal="right" vertical="center"/>
      <protection hidden="1"/>
    </xf>
    <xf numFmtId="0" fontId="27" fillId="0" borderId="47" xfId="4" applyBorder="1" applyAlignment="1" applyProtection="1">
      <alignment horizontal="center" vertical="center"/>
      <protection hidden="1"/>
    </xf>
    <xf numFmtId="0" fontId="27" fillId="0" borderId="47" xfId="4" applyBorder="1" applyProtection="1">
      <protection hidden="1"/>
    </xf>
    <xf numFmtId="0" fontId="27" fillId="0" borderId="47" xfId="4" applyBorder="1" applyAlignment="1" applyProtection="1">
      <alignment vertical="center"/>
      <protection hidden="1"/>
    </xf>
    <xf numFmtId="168" fontId="27" fillId="0" borderId="47" xfId="4" applyNumberFormat="1" applyBorder="1" applyAlignment="1" applyProtection="1">
      <alignment horizontal="center" vertical="center"/>
      <protection hidden="1"/>
    </xf>
    <xf numFmtId="0" fontId="27" fillId="0" borderId="46" xfId="4" applyBorder="1" applyProtection="1">
      <protection hidden="1"/>
    </xf>
    <xf numFmtId="0" fontId="15" fillId="0" borderId="0" xfId="4" applyFont="1" applyAlignment="1" applyProtection="1">
      <alignment horizontal="right" vertical="center"/>
      <protection hidden="1"/>
    </xf>
    <xf numFmtId="0" fontId="27" fillId="0" borderId="0" xfId="4" applyAlignment="1" applyProtection="1">
      <alignment horizontal="center" vertical="center"/>
      <protection hidden="1"/>
    </xf>
    <xf numFmtId="0" fontId="27" fillId="0" borderId="0" xfId="4" applyAlignment="1" applyProtection="1">
      <alignment vertical="center"/>
      <protection hidden="1"/>
    </xf>
    <xf numFmtId="168" fontId="27" fillId="0" borderId="0" xfId="4" applyNumberFormat="1" applyAlignment="1" applyProtection="1">
      <alignment horizontal="center" vertical="center"/>
      <protection hidden="1"/>
    </xf>
    <xf numFmtId="0" fontId="0" fillId="0" borderId="0" xfId="0" applyBorder="1"/>
    <xf numFmtId="0" fontId="0" fillId="0" borderId="0" xfId="0" applyFill="1" applyBorder="1" applyAlignment="1">
      <alignment horizontal="center"/>
    </xf>
    <xf numFmtId="0" fontId="0" fillId="0" borderId="0" xfId="0" applyFill="1"/>
    <xf numFmtId="0" fontId="22" fillId="24" borderId="113" xfId="4" applyFont="1" applyFill="1" applyBorder="1" applyAlignment="1" applyProtection="1">
      <alignment vertical="center"/>
      <protection hidden="1"/>
    </xf>
    <xf numFmtId="0" fontId="0" fillId="7" borderId="0" xfId="0" applyFill="1" applyAlignment="1">
      <alignment horizontal="left" vertical="top" wrapText="1"/>
    </xf>
    <xf numFmtId="0" fontId="17" fillId="0" borderId="76" xfId="0" applyFont="1" applyBorder="1" applyAlignment="1" applyProtection="1">
      <alignment horizontal="left" vertical="center"/>
      <protection hidden="1"/>
    </xf>
    <xf numFmtId="0" fontId="17" fillId="0" borderId="0" xfId="0" applyFont="1" applyAlignment="1" applyProtection="1">
      <alignment horizontal="left" vertical="center"/>
      <protection hidden="1"/>
    </xf>
    <xf numFmtId="0" fontId="27" fillId="0" borderId="65" xfId="0" applyFont="1" applyBorder="1" applyProtection="1">
      <protection hidden="1"/>
    </xf>
    <xf numFmtId="0" fontId="27" fillId="0" borderId="63" xfId="0" applyFont="1" applyBorder="1" applyProtection="1">
      <protection hidden="1"/>
    </xf>
    <xf numFmtId="0" fontId="27" fillId="0" borderId="66" xfId="0" applyFont="1" applyBorder="1" applyProtection="1">
      <protection hidden="1"/>
    </xf>
    <xf numFmtId="0" fontId="15" fillId="0" borderId="59" xfId="0" applyFont="1" applyBorder="1" applyAlignment="1" applyProtection="1">
      <alignment horizontal="left" vertical="center"/>
      <protection hidden="1"/>
    </xf>
    <xf numFmtId="0" fontId="15" fillId="7" borderId="59" xfId="0" applyFont="1" applyFill="1" applyBorder="1" applyAlignment="1" applyProtection="1">
      <alignment horizontal="left" vertical="center"/>
      <protection hidden="1"/>
    </xf>
    <xf numFmtId="0" fontId="27" fillId="0" borderId="61" xfId="0" applyFont="1" applyBorder="1" applyProtection="1">
      <protection hidden="1"/>
    </xf>
    <xf numFmtId="0" fontId="41" fillId="0" borderId="0" xfId="3" applyBorder="1" applyAlignment="1" applyProtection="1">
      <alignment horizontal="right"/>
      <protection hidden="1"/>
    </xf>
    <xf numFmtId="0" fontId="15" fillId="0" borderId="0" xfId="0" applyFont="1" applyAlignment="1" applyProtection="1">
      <alignment horizontal="left" vertical="center" wrapText="1"/>
      <protection hidden="1"/>
    </xf>
    <xf numFmtId="0" fontId="15" fillId="0" borderId="0" xfId="0" applyFont="1" applyAlignment="1" applyProtection="1">
      <alignment horizontal="center"/>
      <protection hidden="1"/>
    </xf>
    <xf numFmtId="0" fontId="27" fillId="0" borderId="0" xfId="0" applyFont="1" applyFill="1" applyBorder="1" applyAlignment="1" applyProtection="1">
      <alignment horizontal="left" vertical="top" wrapText="1"/>
      <protection hidden="1"/>
    </xf>
    <xf numFmtId="42" fontId="27" fillId="11" borderId="44" xfId="0" applyNumberFormat="1" applyFont="1" applyFill="1" applyBorder="1" applyAlignment="1">
      <alignment horizontal="right" vertical="center"/>
    </xf>
    <xf numFmtId="0" fontId="52" fillId="0" borderId="63" xfId="0" applyFont="1" applyBorder="1" applyAlignment="1" applyProtection="1">
      <alignment vertical="top"/>
      <protection hidden="1"/>
    </xf>
    <xf numFmtId="0" fontId="27" fillId="0" borderId="63" xfId="0" applyFont="1" applyBorder="1" applyAlignment="1" applyProtection="1">
      <alignment vertical="top"/>
      <protection hidden="1"/>
    </xf>
    <xf numFmtId="0" fontId="27" fillId="0" borderId="66" xfId="0" applyFont="1" applyBorder="1" applyAlignment="1" applyProtection="1">
      <alignment vertical="top"/>
      <protection hidden="1"/>
    </xf>
    <xf numFmtId="0" fontId="0" fillId="0" borderId="77" xfId="0" applyBorder="1"/>
    <xf numFmtId="0" fontId="0" fillId="0" borderId="74" xfId="0" applyBorder="1"/>
    <xf numFmtId="0" fontId="15" fillId="2" borderId="0" xfId="0" applyFont="1" applyFill="1" applyAlignment="1" applyProtection="1">
      <alignment wrapText="1"/>
      <protection hidden="1"/>
    </xf>
    <xf numFmtId="0" fontId="36" fillId="7" borderId="0" xfId="0" applyFont="1" applyFill="1" applyAlignment="1">
      <alignment vertical="center"/>
    </xf>
    <xf numFmtId="165" fontId="0" fillId="8" borderId="127" xfId="0" applyNumberFormat="1" applyFill="1" applyBorder="1" applyAlignment="1" applyProtection="1">
      <alignment vertical="top"/>
      <protection locked="0"/>
    </xf>
    <xf numFmtId="165" fontId="0" fillId="8" borderId="128" xfId="0" applyNumberFormat="1" applyFill="1" applyBorder="1" applyAlignment="1" applyProtection="1">
      <alignment vertical="top"/>
      <protection locked="0"/>
    </xf>
    <xf numFmtId="0" fontId="43" fillId="7" borderId="0" xfId="0" applyFont="1" applyFill="1" applyAlignment="1" applyProtection="1">
      <alignment horizontal="left" vertical="top"/>
      <protection hidden="1"/>
    </xf>
    <xf numFmtId="165" fontId="4" fillId="7" borderId="0" xfId="1" applyNumberFormat="1" applyFont="1" applyFill="1" applyBorder="1" applyAlignment="1">
      <alignment horizontal="right"/>
    </xf>
    <xf numFmtId="4" fontId="27" fillId="26" borderId="44" xfId="0" applyNumberFormat="1" applyFont="1" applyFill="1" applyBorder="1" applyAlignment="1" applyProtection="1">
      <alignment horizontal="center" vertical="center"/>
      <protection locked="0"/>
    </xf>
    <xf numFmtId="0" fontId="29" fillId="2" borderId="0" xfId="0" applyFont="1" applyFill="1" applyAlignment="1" applyProtection="1">
      <protection hidden="1"/>
    </xf>
    <xf numFmtId="0" fontId="15" fillId="0" borderId="0" xfId="0" applyFont="1" applyBorder="1" applyAlignment="1" applyProtection="1">
      <alignment vertical="center"/>
      <protection hidden="1"/>
    </xf>
    <xf numFmtId="0" fontId="0" fillId="28" borderId="0" xfId="0" applyFill="1"/>
    <xf numFmtId="0" fontId="0" fillId="0" borderId="0" xfId="0" applyFill="1" applyBorder="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4" borderId="6" xfId="0" applyFill="1" applyBorder="1" applyAlignment="1">
      <alignment horizontal="center" vertical="center" wrapText="1"/>
    </xf>
    <xf numFmtId="49" fontId="0" fillId="0" borderId="0" xfId="0" applyNumberFormat="1"/>
    <xf numFmtId="0" fontId="86" fillId="29" borderId="43" xfId="0" applyFont="1" applyFill="1" applyBorder="1" applyAlignment="1">
      <alignment horizontal="center" vertical="center" wrapText="1"/>
    </xf>
    <xf numFmtId="0" fontId="0" fillId="0" borderId="0" xfId="0" applyBorder="1" applyAlignment="1">
      <alignment vertical="center"/>
    </xf>
    <xf numFmtId="0" fontId="0" fillId="0" borderId="0" xfId="0" quotePrefix="1"/>
    <xf numFmtId="0" fontId="27" fillId="2" borderId="44" xfId="0" applyFont="1" applyFill="1" applyBorder="1" applyAlignment="1" applyProtection="1">
      <alignment horizontal="center" vertical="center"/>
      <protection hidden="1"/>
    </xf>
    <xf numFmtId="0" fontId="0" fillId="7" borderId="0" xfId="0" applyFill="1" applyAlignment="1" applyProtection="1">
      <alignment vertical="top"/>
      <protection hidden="1"/>
    </xf>
    <xf numFmtId="0" fontId="27" fillId="0" borderId="0" xfId="0" applyFont="1" applyAlignment="1" applyProtection="1">
      <alignment horizontal="left" vertical="center"/>
    </xf>
    <xf numFmtId="0" fontId="87" fillId="25" borderId="42" xfId="0" applyFont="1" applyFill="1" applyBorder="1" applyAlignment="1" applyProtection="1">
      <alignment horizontal="center" vertical="center" wrapText="1"/>
      <protection locked="0"/>
    </xf>
    <xf numFmtId="0" fontId="4" fillId="25" borderId="42" xfId="0" applyFont="1" applyFill="1" applyBorder="1" applyAlignment="1" applyProtection="1">
      <alignment horizontal="center" vertical="center" wrapText="1"/>
      <protection locked="0"/>
    </xf>
    <xf numFmtId="0" fontId="4" fillId="25" borderId="45" xfId="0" applyFont="1" applyFill="1" applyBorder="1" applyAlignment="1" applyProtection="1">
      <alignment horizontal="center" vertical="center" wrapText="1"/>
      <protection locked="0"/>
    </xf>
    <xf numFmtId="0" fontId="27" fillId="0" borderId="64" xfId="4" applyFont="1" applyBorder="1" applyAlignment="1" applyProtection="1">
      <alignment vertical="center" wrapText="1"/>
      <protection hidden="1"/>
    </xf>
    <xf numFmtId="0" fontId="27" fillId="0" borderId="63" xfId="4" applyFont="1" applyBorder="1" applyAlignment="1" applyProtection="1">
      <alignment vertical="center" wrapText="1"/>
      <protection hidden="1"/>
    </xf>
    <xf numFmtId="0" fontId="27" fillId="0" borderId="62" xfId="4" applyFont="1" applyBorder="1" applyAlignment="1" applyProtection="1">
      <alignment vertical="center" wrapText="1"/>
      <protection hidden="1"/>
    </xf>
    <xf numFmtId="42" fontId="0" fillId="0" borderId="0" xfId="0" applyNumberFormat="1"/>
    <xf numFmtId="44" fontId="27" fillId="8" borderId="44" xfId="1" applyFont="1" applyFill="1" applyBorder="1" applyAlignment="1" applyProtection="1">
      <alignment horizontal="right" vertical="center"/>
      <protection locked="0"/>
    </xf>
    <xf numFmtId="44" fontId="27" fillId="8" borderId="81" xfId="1" applyFont="1" applyFill="1" applyBorder="1" applyAlignment="1" applyProtection="1">
      <alignment horizontal="right" vertical="center"/>
      <protection locked="0"/>
    </xf>
    <xf numFmtId="44" fontId="0" fillId="0" borderId="0" xfId="1" applyFont="1"/>
    <xf numFmtId="0" fontId="33" fillId="0" borderId="0" xfId="0" applyFont="1" applyAlignment="1">
      <alignment vertical="center" wrapText="1"/>
    </xf>
    <xf numFmtId="0" fontId="33" fillId="0" borderId="0" xfId="0" applyFont="1" applyAlignment="1">
      <alignment horizontal="left" vertical="center" wrapText="1"/>
    </xf>
    <xf numFmtId="0" fontId="4" fillId="0" borderId="0" xfId="0" applyFont="1" applyAlignment="1">
      <alignment horizontal="center" vertical="center" wrapText="1"/>
    </xf>
    <xf numFmtId="0" fontId="12" fillId="0" borderId="0" xfId="0" applyFont="1"/>
    <xf numFmtId="3" fontId="0" fillId="0" borderId="0" xfId="0" applyNumberFormat="1"/>
    <xf numFmtId="164" fontId="0" fillId="0" borderId="0" xfId="0" applyNumberFormat="1"/>
    <xf numFmtId="3" fontId="4" fillId="0" borderId="0" xfId="0" applyNumberFormat="1" applyFont="1"/>
    <xf numFmtId="164" fontId="4" fillId="0" borderId="0" xfId="0" applyNumberFormat="1" applyFont="1"/>
    <xf numFmtId="0" fontId="8" fillId="0" borderId="0" xfId="2" applyAlignment="1" applyProtection="1">
      <alignment horizontal="left" vertical="center"/>
      <protection hidden="1"/>
    </xf>
    <xf numFmtId="49" fontId="0" fillId="0" borderId="0" xfId="0" applyNumberFormat="1" applyAlignment="1">
      <alignment wrapText="1"/>
    </xf>
    <xf numFmtId="0" fontId="4" fillId="0" borderId="0" xfId="0" applyFont="1" applyAlignment="1">
      <alignment wrapText="1"/>
    </xf>
    <xf numFmtId="0" fontId="0" fillId="0" borderId="0" xfId="0" applyNumberFormat="1" applyAlignment="1">
      <alignment wrapText="1"/>
    </xf>
    <xf numFmtId="0" fontId="25" fillId="0" borderId="0" xfId="0" applyNumberFormat="1" applyFont="1" applyProtection="1">
      <protection hidden="1"/>
    </xf>
    <xf numFmtId="0" fontId="4" fillId="0" borderId="0" xfId="0" applyFont="1" applyProtection="1">
      <protection hidden="1"/>
    </xf>
    <xf numFmtId="0" fontId="15" fillId="2" borderId="84" xfId="0" applyFont="1" applyFill="1" applyBorder="1" applyAlignment="1" applyProtection="1">
      <alignment horizontal="center" vertical="center" wrapText="1"/>
      <protection hidden="1"/>
    </xf>
    <xf numFmtId="0" fontId="52" fillId="26" borderId="59" xfId="0" applyFont="1" applyFill="1" applyBorder="1" applyAlignment="1" applyProtection="1">
      <alignment horizontal="center" vertical="center"/>
      <protection locked="0"/>
    </xf>
    <xf numFmtId="0" fontId="52" fillId="26" borderId="44" xfId="0" applyFont="1" applyFill="1" applyBorder="1" applyAlignment="1" applyProtection="1">
      <alignment horizontal="center" vertical="center"/>
      <protection locked="0"/>
    </xf>
    <xf numFmtId="0" fontId="2" fillId="2" borderId="0" xfId="0" applyFont="1" applyFill="1" applyAlignment="1">
      <alignment horizontal="left" vertical="top" wrapText="1"/>
    </xf>
    <xf numFmtId="0" fontId="5" fillId="2" borderId="0" xfId="0" applyFont="1" applyFill="1" applyAlignment="1">
      <alignment horizontal="left" vertical="center" wrapText="1"/>
    </xf>
    <xf numFmtId="0" fontId="5" fillId="2" borderId="0" xfId="0" applyFont="1" applyFill="1" applyAlignment="1">
      <alignment horizontal="left" vertical="top" wrapText="1" indent="1"/>
    </xf>
    <xf numFmtId="0" fontId="7" fillId="2" borderId="0" xfId="0" applyFont="1" applyFill="1" applyAlignment="1">
      <alignment horizontal="left" vertical="center" wrapText="1"/>
    </xf>
    <xf numFmtId="0" fontId="9" fillId="2" borderId="0" xfId="2" applyFont="1" applyFill="1" applyAlignment="1" applyProtection="1">
      <alignment horizontal="left" indent="1"/>
    </xf>
    <xf numFmtId="0" fontId="6" fillId="2" borderId="0" xfId="0" applyFont="1" applyFill="1" applyAlignment="1">
      <alignment horizontal="left" vertical="center" wrapText="1"/>
    </xf>
    <xf numFmtId="0" fontId="5" fillId="2" borderId="0" xfId="0" applyFont="1" applyFill="1" applyAlignment="1">
      <alignment horizontal="left" vertical="top" wrapText="1"/>
    </xf>
    <xf numFmtId="0" fontId="18" fillId="4" borderId="6"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Alignment="1">
      <alignment horizontal="left" vertical="center" wrapText="1"/>
    </xf>
    <xf numFmtId="0" fontId="21" fillId="0" borderId="6" xfId="2" applyFont="1" applyFill="1" applyBorder="1" applyAlignment="1" applyProtection="1">
      <alignment horizontal="center" vertical="center" wrapText="1"/>
      <protection hidden="1"/>
    </xf>
    <xf numFmtId="0" fontId="20" fillId="0" borderId="5" xfId="2" applyFont="1" applyFill="1" applyBorder="1" applyAlignment="1" applyProtection="1">
      <alignment horizontal="center" vertical="center" wrapText="1"/>
      <protection hidden="1"/>
    </xf>
    <xf numFmtId="0" fontId="20" fillId="0" borderId="4" xfId="2" applyFont="1" applyFill="1" applyBorder="1" applyAlignment="1" applyProtection="1">
      <alignment horizontal="center" vertical="center" wrapText="1"/>
      <protection hidden="1"/>
    </xf>
    <xf numFmtId="0" fontId="101" fillId="6" borderId="11" xfId="0" applyFont="1" applyFill="1" applyBorder="1" applyAlignment="1">
      <alignment horizontal="center"/>
    </xf>
    <xf numFmtId="0" fontId="101" fillId="6" borderId="10" xfId="0" applyFont="1" applyFill="1" applyBorder="1" applyAlignment="1">
      <alignment horizontal="center"/>
    </xf>
    <xf numFmtId="0" fontId="101" fillId="6" borderId="9" xfId="0" applyFont="1" applyFill="1" applyBorder="1" applyAlignment="1">
      <alignment horizontal="center"/>
    </xf>
    <xf numFmtId="0" fontId="22" fillId="5" borderId="11" xfId="0" applyFont="1" applyFill="1" applyBorder="1" applyAlignment="1" applyProtection="1">
      <alignment horizontal="left" vertical="top" wrapText="1"/>
      <protection hidden="1"/>
    </xf>
    <xf numFmtId="0" fontId="22" fillId="5" borderId="10" xfId="0" applyFont="1" applyFill="1" applyBorder="1" applyAlignment="1" applyProtection="1">
      <alignment horizontal="left" vertical="top" wrapText="1"/>
      <protection hidden="1"/>
    </xf>
    <xf numFmtId="0" fontId="22" fillId="5" borderId="9" xfId="0" applyFont="1" applyFill="1" applyBorder="1" applyAlignment="1" applyProtection="1">
      <alignment horizontal="left" vertical="top" wrapText="1"/>
      <protection hidden="1"/>
    </xf>
    <xf numFmtId="0" fontId="22" fillId="5" borderId="8" xfId="0" applyFont="1" applyFill="1" applyBorder="1" applyAlignment="1" applyProtection="1">
      <alignment horizontal="left" vertical="top" wrapText="1"/>
      <protection hidden="1"/>
    </xf>
    <xf numFmtId="0" fontId="22" fillId="5" borderId="0" xfId="0" applyFont="1" applyFill="1" applyAlignment="1" applyProtection="1">
      <alignment horizontal="left" vertical="top" wrapText="1"/>
      <protection hidden="1"/>
    </xf>
    <xf numFmtId="0" fontId="22" fillId="5" borderId="7" xfId="0" applyFont="1" applyFill="1" applyBorder="1" applyAlignment="1" applyProtection="1">
      <alignment horizontal="left" vertical="top" wrapText="1"/>
      <protection hidden="1"/>
    </xf>
    <xf numFmtId="0" fontId="25" fillId="5" borderId="11" xfId="0" applyFont="1" applyFill="1" applyBorder="1" applyAlignment="1" applyProtection="1">
      <alignment horizontal="center" vertical="center" wrapText="1"/>
      <protection hidden="1"/>
    </xf>
    <xf numFmtId="0" fontId="25" fillId="5" borderId="10" xfId="0" applyFont="1" applyFill="1" applyBorder="1" applyAlignment="1" applyProtection="1">
      <alignment horizontal="center" vertical="center" wrapText="1"/>
      <protection hidden="1"/>
    </xf>
    <xf numFmtId="0" fontId="25" fillId="5" borderId="9" xfId="0" applyFont="1" applyFill="1" applyBorder="1" applyAlignment="1" applyProtection="1">
      <alignment horizontal="center" vertical="center" wrapText="1"/>
      <protection hidden="1"/>
    </xf>
    <xf numFmtId="0" fontId="15" fillId="3" borderId="8" xfId="0" applyFont="1" applyFill="1" applyBorder="1" applyAlignment="1" applyProtection="1">
      <alignment horizontal="left" vertical="top" wrapText="1"/>
      <protection hidden="1"/>
    </xf>
    <xf numFmtId="0" fontId="15" fillId="3" borderId="0" xfId="0" applyFont="1" applyFill="1" applyAlignment="1" applyProtection="1">
      <alignment horizontal="left" vertical="top" wrapText="1"/>
      <protection hidden="1"/>
    </xf>
    <xf numFmtId="0" fontId="15" fillId="3" borderId="7" xfId="0" applyFont="1" applyFill="1" applyBorder="1" applyAlignment="1" applyProtection="1">
      <alignment horizontal="left" vertical="top" wrapText="1"/>
      <protection hidden="1"/>
    </xf>
    <xf numFmtId="0" fontId="15" fillId="3" borderId="8" xfId="0" applyFont="1" applyFill="1" applyBorder="1" applyAlignment="1" applyProtection="1">
      <alignment horizontal="left" vertical="center" wrapText="1"/>
      <protection hidden="1"/>
    </xf>
    <xf numFmtId="0" fontId="15" fillId="3" borderId="0" xfId="0" applyFont="1" applyFill="1" applyAlignment="1" applyProtection="1">
      <alignment horizontal="left" vertical="center" wrapText="1"/>
      <protection hidden="1"/>
    </xf>
    <xf numFmtId="0" fontId="15" fillId="3" borderId="7" xfId="0" applyFont="1" applyFill="1" applyBorder="1" applyAlignment="1" applyProtection="1">
      <alignment horizontal="left" vertical="center" wrapText="1"/>
      <protection hidden="1"/>
    </xf>
    <xf numFmtId="0" fontId="25" fillId="0" borderId="6" xfId="0"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15" fillId="4" borderId="11" xfId="0" applyFont="1" applyFill="1" applyBorder="1" applyAlignment="1" applyProtection="1">
      <alignment horizontal="left" vertical="center" wrapText="1"/>
      <protection hidden="1"/>
    </xf>
    <xf numFmtId="0" fontId="15" fillId="4" borderId="10" xfId="0" applyFont="1" applyFill="1" applyBorder="1" applyAlignment="1" applyProtection="1">
      <alignment horizontal="left" vertical="center" wrapText="1"/>
      <protection hidden="1"/>
    </xf>
    <xf numFmtId="0" fontId="15" fillId="4" borderId="9" xfId="0" applyFont="1" applyFill="1" applyBorder="1" applyAlignment="1" applyProtection="1">
      <alignment horizontal="left" vertical="center" wrapText="1"/>
      <protection hidden="1"/>
    </xf>
    <xf numFmtId="0" fontId="25" fillId="2" borderId="6"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4" xfId="0" applyFont="1" applyFill="1" applyBorder="1" applyAlignment="1">
      <alignment horizontal="center" vertical="center"/>
    </xf>
    <xf numFmtId="0" fontId="15" fillId="3" borderId="11" xfId="0" applyFont="1" applyFill="1" applyBorder="1" applyAlignment="1" applyProtection="1">
      <alignment horizontal="center" vertical="top" wrapText="1"/>
      <protection hidden="1"/>
    </xf>
    <xf numFmtId="0" fontId="27" fillId="3" borderId="10" xfId="0" applyFont="1" applyFill="1" applyBorder="1" applyAlignment="1" applyProtection="1">
      <alignment horizontal="center" vertical="top" wrapText="1"/>
      <protection hidden="1"/>
    </xf>
    <xf numFmtId="0" fontId="27" fillId="3" borderId="9" xfId="0" applyFont="1" applyFill="1" applyBorder="1" applyAlignment="1" applyProtection="1">
      <alignment horizontal="center" vertical="top" wrapText="1"/>
      <protection hidden="1"/>
    </xf>
    <xf numFmtId="0" fontId="27" fillId="3" borderId="8" xfId="0" applyFont="1" applyFill="1" applyBorder="1" applyAlignment="1" applyProtection="1">
      <alignment horizontal="center" vertical="top" wrapText="1"/>
      <protection hidden="1"/>
    </xf>
    <xf numFmtId="0" fontId="27" fillId="3" borderId="0" xfId="0" applyFont="1" applyFill="1" applyAlignment="1" applyProtection="1">
      <alignment horizontal="center" vertical="top" wrapText="1"/>
      <protection hidden="1"/>
    </xf>
    <xf numFmtId="0" fontId="27" fillId="3" borderId="7" xfId="0" applyFont="1" applyFill="1" applyBorder="1" applyAlignment="1" applyProtection="1">
      <alignment horizontal="center" vertical="top" wrapText="1"/>
      <protection hidden="1"/>
    </xf>
    <xf numFmtId="0" fontId="101" fillId="6" borderId="3" xfId="0" applyFont="1" applyFill="1" applyBorder="1" applyAlignment="1" applyProtection="1">
      <alignment horizontal="center" vertical="center" wrapText="1"/>
      <protection hidden="1"/>
    </xf>
    <xf numFmtId="0" fontId="101" fillId="6" borderId="2" xfId="0" applyFont="1" applyFill="1" applyBorder="1" applyAlignment="1" applyProtection="1">
      <alignment horizontal="center" vertical="center" wrapText="1"/>
      <protection hidden="1"/>
    </xf>
    <xf numFmtId="0" fontId="101" fillId="6" borderId="1" xfId="0" applyFont="1" applyFill="1" applyBorder="1" applyAlignment="1" applyProtection="1">
      <alignment horizontal="center" vertical="center" wrapText="1"/>
      <protection hidden="1"/>
    </xf>
    <xf numFmtId="0" fontId="5" fillId="2" borderId="0" xfId="0" applyFont="1" applyFill="1" applyAlignment="1">
      <alignment horizontal="left" vertical="top" wrapText="1" indent="3"/>
    </xf>
    <xf numFmtId="0" fontId="12" fillId="2" borderId="0" xfId="0" applyFont="1" applyFill="1" applyAlignment="1">
      <alignment horizontal="left" vertical="top" wrapText="1"/>
    </xf>
    <xf numFmtId="0" fontId="15" fillId="3" borderId="3" xfId="0" applyFont="1" applyFill="1" applyBorder="1" applyAlignment="1" applyProtection="1">
      <alignment horizontal="left" vertical="center" wrapText="1"/>
      <protection hidden="1"/>
    </xf>
    <xf numFmtId="0" fontId="15" fillId="3" borderId="2" xfId="0" applyFont="1" applyFill="1" applyBorder="1" applyAlignment="1" applyProtection="1">
      <alignment horizontal="left" vertical="center" wrapText="1"/>
      <protection hidden="1"/>
    </xf>
    <xf numFmtId="0" fontId="15" fillId="3" borderId="1" xfId="0" applyFont="1" applyFill="1" applyBorder="1" applyAlignment="1" applyProtection="1">
      <alignment horizontal="left" vertical="center" wrapText="1"/>
      <protection hidden="1"/>
    </xf>
    <xf numFmtId="0" fontId="0" fillId="0" borderId="0" xfId="0" applyAlignment="1" applyProtection="1">
      <alignment horizontal="left"/>
      <protection hidden="1"/>
    </xf>
    <xf numFmtId="0" fontId="15" fillId="0" borderId="50" xfId="4" applyFont="1" applyBorder="1" applyAlignment="1" applyProtection="1">
      <alignment horizontal="right" vertical="center" indent="1"/>
      <protection hidden="1"/>
    </xf>
    <xf numFmtId="0" fontId="15" fillId="0" borderId="0" xfId="4" applyFont="1" applyAlignment="1" applyProtection="1">
      <alignment horizontal="right" vertical="center" indent="1"/>
      <protection hidden="1"/>
    </xf>
    <xf numFmtId="0" fontId="15" fillId="0" borderId="74" xfId="4" applyFont="1" applyBorder="1" applyAlignment="1" applyProtection="1">
      <alignment horizontal="right" vertical="center" indent="1"/>
      <protection hidden="1"/>
    </xf>
    <xf numFmtId="0" fontId="27" fillId="23" borderId="44" xfId="4" applyFill="1" applyBorder="1" applyAlignment="1" applyProtection="1">
      <alignment horizontal="left" vertical="center"/>
      <protection locked="0"/>
    </xf>
    <xf numFmtId="0" fontId="27" fillId="0" borderId="0" xfId="4" applyAlignment="1" applyProtection="1">
      <alignment horizontal="right" vertical="center" indent="1"/>
      <protection hidden="1"/>
    </xf>
    <xf numFmtId="0" fontId="27" fillId="23" borderId="61" xfId="4" applyFill="1" applyBorder="1" applyAlignment="1" applyProtection="1">
      <alignment horizontal="left" vertical="center"/>
      <protection locked="0"/>
    </xf>
    <xf numFmtId="0" fontId="27" fillId="23" borderId="59" xfId="4" applyFill="1" applyBorder="1" applyAlignment="1" applyProtection="1">
      <alignment horizontal="left" vertical="center"/>
      <protection locked="0"/>
    </xf>
    <xf numFmtId="0" fontId="27" fillId="23" borderId="80" xfId="4" applyFill="1" applyBorder="1" applyAlignment="1" applyProtection="1">
      <alignment horizontal="left" vertical="center"/>
      <protection locked="0"/>
    </xf>
    <xf numFmtId="0" fontId="27" fillId="0" borderId="69" xfId="4" applyFont="1" applyBorder="1" applyAlignment="1" applyProtection="1">
      <alignment horizontal="left" vertical="center" wrapText="1"/>
      <protection hidden="1"/>
    </xf>
    <xf numFmtId="0" fontId="27" fillId="0" borderId="68" xfId="4" applyFont="1" applyBorder="1" applyAlignment="1" applyProtection="1">
      <alignment horizontal="left" vertical="center" wrapText="1"/>
      <protection hidden="1"/>
    </xf>
    <xf numFmtId="0" fontId="27" fillId="0" borderId="67" xfId="4" applyFont="1" applyBorder="1" applyAlignment="1" applyProtection="1">
      <alignment horizontal="left" vertical="center" wrapText="1"/>
      <protection hidden="1"/>
    </xf>
    <xf numFmtId="0" fontId="70" fillId="0" borderId="0" xfId="4" applyFont="1" applyAlignment="1" applyProtection="1">
      <alignment vertical="center"/>
      <protection hidden="1"/>
    </xf>
    <xf numFmtId="0" fontId="71" fillId="0" borderId="0" xfId="0" applyFont="1" applyAlignment="1" applyProtection="1">
      <alignment vertical="center"/>
      <protection hidden="1"/>
    </xf>
    <xf numFmtId="0" fontId="72" fillId="0" borderId="0" xfId="2" applyFont="1" applyBorder="1" applyAlignment="1" applyProtection="1">
      <alignment horizontal="center"/>
      <protection hidden="1"/>
    </xf>
    <xf numFmtId="0" fontId="30" fillId="21" borderId="69" xfId="4" applyFont="1" applyFill="1" applyBorder="1" applyAlignment="1" applyProtection="1">
      <alignment horizontal="center" vertical="center" wrapText="1"/>
      <protection hidden="1"/>
    </xf>
    <xf numFmtId="0" fontId="30" fillId="21" borderId="68" xfId="4" applyFont="1" applyFill="1" applyBorder="1" applyAlignment="1" applyProtection="1">
      <alignment horizontal="center" vertical="center" wrapText="1"/>
      <protection hidden="1"/>
    </xf>
    <xf numFmtId="0" fontId="30" fillId="21" borderId="67" xfId="4" applyFont="1" applyFill="1" applyBorder="1" applyAlignment="1" applyProtection="1">
      <alignment horizontal="center" vertical="center" wrapText="1"/>
      <protection hidden="1"/>
    </xf>
    <xf numFmtId="0" fontId="30" fillId="21" borderId="48" xfId="4" applyFont="1" applyFill="1" applyBorder="1" applyAlignment="1" applyProtection="1">
      <alignment horizontal="center" vertical="center" wrapText="1"/>
      <protection hidden="1"/>
    </xf>
    <xf numFmtId="0" fontId="30" fillId="21" borderId="47" xfId="4" applyFont="1" applyFill="1" applyBorder="1" applyAlignment="1" applyProtection="1">
      <alignment horizontal="center" vertical="center" wrapText="1"/>
      <protection hidden="1"/>
    </xf>
    <xf numFmtId="0" fontId="30" fillId="21" borderId="46" xfId="4" applyFont="1" applyFill="1" applyBorder="1" applyAlignment="1" applyProtection="1">
      <alignment horizontal="center" vertical="center" wrapText="1"/>
      <protection hidden="1"/>
    </xf>
    <xf numFmtId="0" fontId="28" fillId="4" borderId="12" xfId="4" applyFont="1" applyFill="1" applyBorder="1" applyAlignment="1" applyProtection="1">
      <alignment horizontal="center" wrapText="1"/>
      <protection hidden="1"/>
    </xf>
    <xf numFmtId="0" fontId="28" fillId="4" borderId="13" xfId="4" applyFont="1" applyFill="1" applyBorder="1" applyAlignment="1" applyProtection="1">
      <alignment horizontal="center" wrapText="1"/>
      <protection hidden="1"/>
    </xf>
    <xf numFmtId="0" fontId="28" fillId="4" borderId="14" xfId="4" applyFont="1" applyFill="1" applyBorder="1" applyAlignment="1" applyProtection="1">
      <alignment horizontal="center" wrapText="1"/>
      <protection hidden="1"/>
    </xf>
    <xf numFmtId="0" fontId="64" fillId="3" borderId="12" xfId="4" applyFont="1" applyFill="1" applyBorder="1" applyAlignment="1" applyProtection="1">
      <alignment horizontal="center" vertical="center" wrapText="1"/>
      <protection hidden="1"/>
    </xf>
    <xf numFmtId="0" fontId="64" fillId="3" borderId="13" xfId="4" applyFont="1" applyFill="1" applyBorder="1" applyAlignment="1" applyProtection="1">
      <alignment horizontal="center" vertical="center" wrapText="1"/>
      <protection hidden="1"/>
    </xf>
    <xf numFmtId="0" fontId="64" fillId="3" borderId="14" xfId="4" applyFont="1" applyFill="1" applyBorder="1" applyAlignment="1" applyProtection="1">
      <alignment horizontal="center" vertical="center" wrapText="1"/>
      <protection hidden="1"/>
    </xf>
    <xf numFmtId="0" fontId="73" fillId="31" borderId="0" xfId="4" applyFont="1" applyFill="1" applyAlignment="1" applyProtection="1">
      <alignment horizontal="center" vertical="center"/>
      <protection locked="0"/>
    </xf>
    <xf numFmtId="0" fontId="28" fillId="4" borderId="13" xfId="4" applyFont="1" applyFill="1" applyBorder="1" applyAlignment="1" applyProtection="1">
      <alignment horizontal="center"/>
      <protection hidden="1"/>
    </xf>
    <xf numFmtId="0" fontId="28" fillId="4" borderId="14" xfId="4" applyFont="1" applyFill="1" applyBorder="1" applyAlignment="1" applyProtection="1">
      <alignment horizontal="center"/>
      <protection hidden="1"/>
    </xf>
    <xf numFmtId="0" fontId="15" fillId="0" borderId="61" xfId="4" applyFont="1" applyBorder="1" applyAlignment="1" applyProtection="1">
      <alignment horizontal="center" vertical="center"/>
      <protection hidden="1"/>
    </xf>
    <xf numFmtId="0" fontId="15" fillId="0" borderId="59" xfId="4" applyFont="1" applyBorder="1" applyAlignment="1" applyProtection="1">
      <alignment horizontal="center" vertical="center"/>
      <protection hidden="1"/>
    </xf>
    <xf numFmtId="0" fontId="15" fillId="0" borderId="80" xfId="4" applyFont="1" applyBorder="1" applyAlignment="1" applyProtection="1">
      <alignment horizontal="center" vertical="center"/>
      <protection hidden="1"/>
    </xf>
    <xf numFmtId="164" fontId="28" fillId="23" borderId="79" xfId="4" applyNumberFormat="1" applyFont="1" applyFill="1" applyBorder="1" applyAlignment="1" applyProtection="1">
      <alignment horizontal="center" vertical="center"/>
      <protection hidden="1"/>
    </xf>
    <xf numFmtId="164" fontId="28" fillId="23" borderId="78" xfId="4" applyNumberFormat="1" applyFont="1" applyFill="1" applyBorder="1" applyAlignment="1" applyProtection="1">
      <alignment horizontal="center" vertical="center"/>
      <protection hidden="1"/>
    </xf>
    <xf numFmtId="164" fontId="28" fillId="23" borderId="117" xfId="4" applyNumberFormat="1" applyFont="1" applyFill="1" applyBorder="1" applyAlignment="1" applyProtection="1">
      <alignment horizontal="center" vertical="center"/>
      <protection hidden="1"/>
    </xf>
    <xf numFmtId="164" fontId="28" fillId="23" borderId="76" xfId="4" applyNumberFormat="1" applyFont="1" applyFill="1" applyBorder="1" applyAlignment="1" applyProtection="1">
      <alignment horizontal="center" vertical="center"/>
      <protection hidden="1"/>
    </xf>
    <xf numFmtId="164" fontId="28" fillId="23" borderId="0" xfId="4" applyNumberFormat="1" applyFont="1" applyFill="1" applyBorder="1" applyAlignment="1" applyProtection="1">
      <alignment horizontal="center" vertical="center"/>
      <protection hidden="1"/>
    </xf>
    <xf numFmtId="164" fontId="28" fillId="23" borderId="49" xfId="4" applyNumberFormat="1" applyFont="1" applyFill="1" applyBorder="1" applyAlignment="1" applyProtection="1">
      <alignment horizontal="center" vertical="center"/>
      <protection hidden="1"/>
    </xf>
    <xf numFmtId="164" fontId="28" fillId="23" borderId="119" xfId="4" applyNumberFormat="1" applyFont="1" applyFill="1" applyBorder="1" applyAlignment="1" applyProtection="1">
      <alignment horizontal="center" vertical="center"/>
      <protection hidden="1"/>
    </xf>
    <xf numFmtId="164" fontId="28" fillId="23" borderId="47" xfId="4" applyNumberFormat="1" applyFont="1" applyFill="1" applyBorder="1" applyAlignment="1" applyProtection="1">
      <alignment horizontal="center" vertical="center"/>
      <protection hidden="1"/>
    </xf>
    <xf numFmtId="164" fontId="28" fillId="23" borderId="46" xfId="4" applyNumberFormat="1" applyFont="1" applyFill="1" applyBorder="1" applyAlignment="1" applyProtection="1">
      <alignment horizontal="center" vertical="center"/>
      <protection hidden="1"/>
    </xf>
    <xf numFmtId="168" fontId="27" fillId="23" borderId="61" xfId="4" applyNumberFormat="1" applyFill="1" applyBorder="1" applyAlignment="1" applyProtection="1">
      <alignment horizontal="left" vertical="center"/>
      <protection locked="0"/>
    </xf>
    <xf numFmtId="168" fontId="27" fillId="23" borderId="59" xfId="4" applyNumberFormat="1" applyFill="1" applyBorder="1" applyAlignment="1" applyProtection="1">
      <alignment horizontal="left" vertical="center"/>
      <protection locked="0"/>
    </xf>
    <xf numFmtId="168" fontId="27" fillId="23" borderId="80" xfId="4" applyNumberFormat="1" applyFill="1" applyBorder="1" applyAlignment="1" applyProtection="1">
      <alignment horizontal="left" vertical="center"/>
      <protection locked="0"/>
    </xf>
    <xf numFmtId="0" fontId="25" fillId="0" borderId="69" xfId="4" applyFont="1" applyBorder="1" applyAlignment="1" applyProtection="1">
      <alignment horizontal="center" vertical="center" wrapText="1"/>
      <protection hidden="1"/>
    </xf>
    <xf numFmtId="0" fontId="25" fillId="0" borderId="68" xfId="4" applyFont="1" applyBorder="1" applyAlignment="1" applyProtection="1">
      <alignment horizontal="center" vertical="center" wrapText="1"/>
      <protection hidden="1"/>
    </xf>
    <xf numFmtId="0" fontId="25" fillId="0" borderId="71" xfId="4" applyFont="1" applyBorder="1" applyAlignment="1" applyProtection="1">
      <alignment horizontal="center" vertical="center" wrapText="1"/>
      <protection hidden="1"/>
    </xf>
    <xf numFmtId="0" fontId="25" fillId="0" borderId="50" xfId="4" applyFont="1" applyBorder="1" applyAlignment="1" applyProtection="1">
      <alignment horizontal="center" vertical="center" wrapText="1"/>
      <protection hidden="1"/>
    </xf>
    <xf numFmtId="0" fontId="25" fillId="0" borderId="0" xfId="4" applyFont="1" applyAlignment="1" applyProtection="1">
      <alignment horizontal="center" vertical="center" wrapText="1"/>
      <protection hidden="1"/>
    </xf>
    <xf numFmtId="0" fontId="25" fillId="0" borderId="74" xfId="4" applyFont="1" applyBorder="1" applyAlignment="1" applyProtection="1">
      <alignment horizontal="center" vertical="center" wrapText="1"/>
      <protection hidden="1"/>
    </xf>
    <xf numFmtId="0" fontId="25" fillId="0" borderId="48" xfId="4" applyFont="1" applyBorder="1" applyAlignment="1" applyProtection="1">
      <alignment horizontal="center" vertical="center" wrapText="1"/>
      <protection hidden="1"/>
    </xf>
    <xf numFmtId="0" fontId="25" fillId="0" borderId="47" xfId="4" applyFont="1" applyBorder="1" applyAlignment="1" applyProtection="1">
      <alignment horizontal="center" vertical="center" wrapText="1"/>
      <protection hidden="1"/>
    </xf>
    <xf numFmtId="0" fontId="25" fillId="0" borderId="118" xfId="4" applyFont="1" applyBorder="1" applyAlignment="1" applyProtection="1">
      <alignment horizontal="center" vertical="center" wrapText="1"/>
      <protection hidden="1"/>
    </xf>
    <xf numFmtId="0" fontId="22" fillId="24" borderId="113" xfId="4" applyFont="1" applyFill="1" applyBorder="1" applyAlignment="1" applyProtection="1">
      <alignment horizontal="center" vertical="center"/>
      <protection hidden="1"/>
    </xf>
    <xf numFmtId="0" fontId="22" fillId="24" borderId="114" xfId="4" applyFont="1" applyFill="1" applyBorder="1" applyAlignment="1" applyProtection="1">
      <alignment horizontal="center" vertical="center"/>
      <protection hidden="1"/>
    </xf>
    <xf numFmtId="0" fontId="22" fillId="24" borderId="115" xfId="4" applyFont="1" applyFill="1" applyBorder="1" applyAlignment="1" applyProtection="1">
      <alignment horizontal="center" vertical="center"/>
      <protection hidden="1"/>
    </xf>
    <xf numFmtId="0" fontId="22" fillId="24" borderId="116" xfId="4" applyFont="1" applyFill="1" applyBorder="1" applyAlignment="1" applyProtection="1">
      <alignment horizontal="center" vertical="center"/>
      <protection hidden="1"/>
    </xf>
    <xf numFmtId="0" fontId="22" fillId="0" borderId="79" xfId="4" applyFont="1" applyBorder="1" applyAlignment="1" applyProtection="1">
      <alignment horizontal="center" vertical="center" wrapText="1"/>
      <protection hidden="1"/>
    </xf>
    <xf numFmtId="0" fontId="22" fillId="0" borderId="78" xfId="4" applyFont="1" applyBorder="1" applyAlignment="1" applyProtection="1">
      <alignment horizontal="center" vertical="center" wrapText="1"/>
      <protection hidden="1"/>
    </xf>
    <xf numFmtId="0" fontId="22" fillId="0" borderId="77" xfId="4" applyFont="1" applyBorder="1" applyAlignment="1" applyProtection="1">
      <alignment horizontal="center" vertical="center" wrapText="1"/>
      <protection hidden="1"/>
    </xf>
    <xf numFmtId="0" fontId="22" fillId="0" borderId="76" xfId="4" applyFont="1" applyBorder="1" applyAlignment="1" applyProtection="1">
      <alignment horizontal="center" vertical="center" wrapText="1"/>
      <protection hidden="1"/>
    </xf>
    <xf numFmtId="0" fontId="22" fillId="0" borderId="0" xfId="4" applyFont="1" applyBorder="1" applyAlignment="1" applyProtection="1">
      <alignment horizontal="center" vertical="center" wrapText="1"/>
      <protection hidden="1"/>
    </xf>
    <xf numFmtId="0" fontId="22" fillId="0" borderId="74" xfId="4" applyFont="1" applyBorder="1" applyAlignment="1" applyProtection="1">
      <alignment horizontal="center" vertical="center" wrapText="1"/>
      <protection hidden="1"/>
    </xf>
    <xf numFmtId="0" fontId="22" fillId="0" borderId="119" xfId="4" applyFont="1" applyBorder="1" applyAlignment="1" applyProtection="1">
      <alignment horizontal="center" vertical="center" wrapText="1"/>
      <protection hidden="1"/>
    </xf>
    <xf numFmtId="0" fontId="22" fillId="0" borderId="47" xfId="4" applyFont="1" applyBorder="1" applyAlignment="1" applyProtection="1">
      <alignment horizontal="center" vertical="center" wrapText="1"/>
      <protection hidden="1"/>
    </xf>
    <xf numFmtId="0" fontId="22" fillId="0" borderId="118" xfId="4" applyFont="1" applyBorder="1" applyAlignment="1" applyProtection="1">
      <alignment horizontal="center" vertical="center" wrapText="1"/>
      <protection hidden="1"/>
    </xf>
    <xf numFmtId="0" fontId="100" fillId="0" borderId="79" xfId="4" applyFont="1" applyBorder="1" applyAlignment="1" applyProtection="1">
      <alignment horizontal="center" vertical="center"/>
      <protection hidden="1"/>
    </xf>
    <xf numFmtId="0" fontId="100" fillId="0" borderId="78" xfId="4" applyFont="1" applyBorder="1" applyAlignment="1" applyProtection="1">
      <alignment horizontal="center" vertical="center"/>
      <protection hidden="1"/>
    </xf>
    <xf numFmtId="0" fontId="100" fillId="0" borderId="77" xfId="4" applyFont="1" applyBorder="1" applyAlignment="1" applyProtection="1">
      <alignment horizontal="center" vertical="center"/>
      <protection hidden="1"/>
    </xf>
    <xf numFmtId="0" fontId="100" fillId="0" borderId="119" xfId="4" applyFont="1" applyBorder="1" applyAlignment="1" applyProtection="1">
      <alignment horizontal="center" vertical="center"/>
      <protection hidden="1"/>
    </xf>
    <xf numFmtId="0" fontId="100" fillId="0" borderId="47" xfId="4" applyFont="1" applyBorder="1" applyAlignment="1" applyProtection="1">
      <alignment horizontal="center" vertical="center"/>
      <protection hidden="1"/>
    </xf>
    <xf numFmtId="0" fontId="100" fillId="0" borderId="118" xfId="4" applyFont="1" applyBorder="1" applyAlignment="1" applyProtection="1">
      <alignment horizontal="center" vertical="center"/>
      <protection hidden="1"/>
    </xf>
    <xf numFmtId="14" fontId="100" fillId="0" borderId="79" xfId="4" applyNumberFormat="1" applyFont="1" applyBorder="1" applyAlignment="1" applyProtection="1">
      <alignment horizontal="center" vertical="center"/>
      <protection hidden="1"/>
    </xf>
    <xf numFmtId="14" fontId="100" fillId="0" borderId="78" xfId="4" applyNumberFormat="1" applyFont="1" applyBorder="1" applyAlignment="1" applyProtection="1">
      <alignment horizontal="center" vertical="center"/>
      <protection hidden="1"/>
    </xf>
    <xf numFmtId="14" fontId="100" fillId="0" borderId="77" xfId="4" applyNumberFormat="1" applyFont="1" applyBorder="1" applyAlignment="1" applyProtection="1">
      <alignment horizontal="center" vertical="center"/>
      <protection hidden="1"/>
    </xf>
    <xf numFmtId="14" fontId="100" fillId="0" borderId="119" xfId="4" applyNumberFormat="1" applyFont="1" applyBorder="1" applyAlignment="1" applyProtection="1">
      <alignment horizontal="center" vertical="center"/>
      <protection hidden="1"/>
    </xf>
    <xf numFmtId="14" fontId="100" fillId="0" borderId="47" xfId="4" applyNumberFormat="1" applyFont="1" applyBorder="1" applyAlignment="1" applyProtection="1">
      <alignment horizontal="center" vertical="center"/>
      <protection hidden="1"/>
    </xf>
    <xf numFmtId="14" fontId="100" fillId="0" borderId="118" xfId="4" applyNumberFormat="1" applyFont="1" applyBorder="1" applyAlignment="1" applyProtection="1">
      <alignment horizontal="center" vertical="center"/>
      <protection hidden="1"/>
    </xf>
    <xf numFmtId="0" fontId="15" fillId="0" borderId="12"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5" fillId="0" borderId="14" xfId="0" applyFont="1" applyBorder="1" applyAlignment="1" applyProtection="1">
      <alignment horizontal="left" vertical="center"/>
      <protection hidden="1"/>
    </xf>
    <xf numFmtId="0" fontId="32" fillId="6" borderId="15" xfId="0" applyFont="1" applyFill="1" applyBorder="1" applyAlignment="1">
      <alignment horizontal="center" vertical="center" wrapText="1"/>
    </xf>
    <xf numFmtId="0" fontId="32" fillId="6" borderId="16" xfId="0" applyFont="1" applyFill="1" applyBorder="1" applyAlignment="1">
      <alignment horizontal="center" vertical="center"/>
    </xf>
    <xf numFmtId="0" fontId="32" fillId="6" borderId="17" xfId="0" applyFont="1" applyFill="1" applyBorder="1" applyAlignment="1">
      <alignment horizontal="center" vertical="center"/>
    </xf>
    <xf numFmtId="0" fontId="0" fillId="2" borderId="0" xfId="0" applyFill="1" applyAlignment="1">
      <alignment horizontal="left" vertical="top" wrapText="1"/>
    </xf>
    <xf numFmtId="0" fontId="4" fillId="4" borderId="18" xfId="0" applyFont="1" applyFill="1" applyBorder="1" applyAlignment="1">
      <alignment horizontal="left" vertical="center"/>
    </xf>
    <xf numFmtId="0" fontId="4" fillId="4" borderId="0" xfId="0" applyFont="1" applyFill="1" applyAlignment="1">
      <alignment horizontal="left" vertical="center"/>
    </xf>
    <xf numFmtId="0" fontId="4" fillId="4" borderId="19" xfId="0" applyFont="1" applyFill="1" applyBorder="1" applyAlignment="1">
      <alignment horizontal="left" vertical="center"/>
    </xf>
    <xf numFmtId="0" fontId="4" fillId="7" borderId="20" xfId="0" applyFont="1" applyFill="1" applyBorder="1" applyAlignment="1">
      <alignment horizontal="left" vertical="center"/>
    </xf>
    <xf numFmtId="0" fontId="4" fillId="7" borderId="21" xfId="0" applyFont="1" applyFill="1" applyBorder="1" applyAlignment="1">
      <alignment horizontal="left" vertical="center"/>
    </xf>
    <xf numFmtId="0" fontId="4" fillId="7" borderId="22" xfId="0" applyFont="1" applyFill="1" applyBorder="1" applyAlignment="1">
      <alignment horizontal="left" vertical="center"/>
    </xf>
    <xf numFmtId="0" fontId="4" fillId="8" borderId="23" xfId="0" applyFont="1" applyFill="1" applyBorder="1" applyAlignment="1" applyProtection="1">
      <alignment horizontal="left" vertical="center"/>
      <protection locked="0"/>
    </xf>
    <xf numFmtId="0" fontId="4" fillId="8" borderId="21" xfId="0" applyFont="1" applyFill="1" applyBorder="1" applyAlignment="1" applyProtection="1">
      <alignment horizontal="left" vertical="center"/>
      <protection locked="0"/>
    </xf>
    <xf numFmtId="0" fontId="4" fillId="8" borderId="24" xfId="0" applyFont="1" applyFill="1" applyBorder="1" applyAlignment="1" applyProtection="1">
      <alignment horizontal="left" vertical="center"/>
      <protection locked="0"/>
    </xf>
    <xf numFmtId="0" fontId="4" fillId="7" borderId="25" xfId="0" applyFont="1" applyFill="1" applyBorder="1" applyAlignment="1">
      <alignment horizontal="left" vertical="center"/>
    </xf>
    <xf numFmtId="0" fontId="4" fillId="7" borderId="0" xfId="0" applyFont="1" applyFill="1" applyAlignment="1">
      <alignment horizontal="left" vertical="center"/>
    </xf>
    <xf numFmtId="0" fontId="4" fillId="8" borderId="26" xfId="0" applyFont="1" applyFill="1" applyBorder="1" applyAlignment="1" applyProtection="1">
      <alignment horizontal="left" vertical="center"/>
      <protection locked="0"/>
    </xf>
    <xf numFmtId="0" fontId="4" fillId="8" borderId="27" xfId="0" applyFont="1" applyFill="1" applyBorder="1" applyAlignment="1" applyProtection="1">
      <alignment horizontal="left" vertical="center"/>
      <protection locked="0"/>
    </xf>
    <xf numFmtId="0" fontId="4" fillId="8" borderId="28" xfId="0" applyFont="1" applyFill="1" applyBorder="1" applyAlignment="1" applyProtection="1">
      <alignment horizontal="left" vertical="center"/>
      <protection locked="0"/>
    </xf>
    <xf numFmtId="0" fontId="4" fillId="8" borderId="31" xfId="0" applyFont="1" applyFill="1" applyBorder="1" applyAlignment="1" applyProtection="1">
      <alignment horizontal="left" vertical="center"/>
      <protection locked="0"/>
    </xf>
    <xf numFmtId="0" fontId="4" fillId="8" borderId="32" xfId="0" applyFont="1" applyFill="1" applyBorder="1" applyAlignment="1" applyProtection="1">
      <alignment horizontal="left" vertical="center"/>
      <protection locked="0"/>
    </xf>
    <xf numFmtId="0" fontId="4" fillId="8" borderId="33" xfId="0" applyFont="1" applyFill="1" applyBorder="1" applyAlignment="1" applyProtection="1">
      <alignment horizontal="left" vertical="center"/>
      <protection locked="0"/>
    </xf>
    <xf numFmtId="0" fontId="4" fillId="8" borderId="37" xfId="0" applyFont="1" applyFill="1" applyBorder="1" applyAlignment="1" applyProtection="1">
      <alignment horizontal="left" vertical="center"/>
      <protection locked="0"/>
    </xf>
    <xf numFmtId="0" fontId="4" fillId="8" borderId="38" xfId="0" applyFont="1" applyFill="1" applyBorder="1" applyAlignment="1" applyProtection="1">
      <alignment horizontal="left" vertical="center"/>
      <protection locked="0"/>
    </xf>
    <xf numFmtId="0" fontId="4" fillId="8" borderId="39" xfId="0" applyFont="1" applyFill="1" applyBorder="1" applyAlignment="1" applyProtection="1">
      <alignment horizontal="left" vertical="center"/>
      <protection locked="0"/>
    </xf>
    <xf numFmtId="0" fontId="4" fillId="8" borderId="40" xfId="0" applyFont="1" applyFill="1" applyBorder="1" applyAlignment="1" applyProtection="1">
      <alignment horizontal="left" vertical="center"/>
      <protection locked="0"/>
    </xf>
    <xf numFmtId="0" fontId="4" fillId="4" borderId="15" xfId="0" applyFont="1" applyFill="1" applyBorder="1" applyAlignment="1">
      <alignment horizontal="left" vertical="center"/>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0" fontId="4" fillId="8" borderId="36" xfId="0" applyFont="1" applyFill="1" applyBorder="1" applyAlignment="1" applyProtection="1">
      <alignment horizontal="left" vertical="center"/>
      <protection locked="0"/>
    </xf>
    <xf numFmtId="0" fontId="4" fillId="8" borderId="34" xfId="0" applyFont="1" applyFill="1" applyBorder="1" applyAlignment="1" applyProtection="1">
      <alignment horizontal="left" vertical="center"/>
      <protection locked="0"/>
    </xf>
    <xf numFmtId="0" fontId="4" fillId="8" borderId="35" xfId="0" applyFont="1" applyFill="1" applyBorder="1" applyAlignment="1" applyProtection="1">
      <alignment horizontal="left" vertical="center"/>
      <protection locked="0"/>
    </xf>
    <xf numFmtId="0" fontId="27" fillId="27" borderId="11" xfId="0" applyFont="1" applyFill="1" applyBorder="1" applyAlignment="1" applyProtection="1">
      <alignment horizontal="left" vertical="top" wrapText="1"/>
      <protection hidden="1"/>
    </xf>
    <xf numFmtId="0" fontId="27" fillId="27" borderId="10" xfId="0" applyFont="1" applyFill="1" applyBorder="1" applyAlignment="1" applyProtection="1">
      <alignment horizontal="left" vertical="top" wrapText="1"/>
      <protection hidden="1"/>
    </xf>
    <xf numFmtId="0" fontId="27" fillId="27" borderId="9" xfId="0" applyFont="1" applyFill="1" applyBorder="1" applyAlignment="1" applyProtection="1">
      <alignment horizontal="left" vertical="top" wrapText="1"/>
      <protection hidden="1"/>
    </xf>
    <xf numFmtId="0" fontId="27" fillId="27" borderId="8" xfId="0" applyFont="1" applyFill="1" applyBorder="1" applyAlignment="1" applyProtection="1">
      <alignment horizontal="left" vertical="top" wrapText="1"/>
      <protection hidden="1"/>
    </xf>
    <xf numFmtId="0" fontId="27" fillId="27" borderId="0" xfId="0" applyFont="1" applyFill="1" applyBorder="1" applyAlignment="1" applyProtection="1">
      <alignment horizontal="left" vertical="top" wrapText="1"/>
      <protection hidden="1"/>
    </xf>
    <xf numFmtId="0" fontId="27" fillId="27" borderId="7" xfId="0" applyFont="1" applyFill="1" applyBorder="1" applyAlignment="1" applyProtection="1">
      <alignment horizontal="left" vertical="top" wrapText="1"/>
      <protection hidden="1"/>
    </xf>
    <xf numFmtId="0" fontId="27" fillId="27" borderId="3" xfId="0" applyFont="1" applyFill="1" applyBorder="1" applyAlignment="1" applyProtection="1">
      <alignment horizontal="left" vertical="top" wrapText="1"/>
      <protection hidden="1"/>
    </xf>
    <xf numFmtId="0" fontId="27" fillId="27" borderId="2" xfId="0" applyFont="1" applyFill="1" applyBorder="1" applyAlignment="1" applyProtection="1">
      <alignment horizontal="left" vertical="top" wrapText="1"/>
      <protection hidden="1"/>
    </xf>
    <xf numFmtId="0" fontId="27" fillId="27" borderId="1" xfId="0" applyFont="1" applyFill="1" applyBorder="1" applyAlignment="1" applyProtection="1">
      <alignment horizontal="left" vertical="top" wrapText="1"/>
      <protection hidden="1"/>
    </xf>
    <xf numFmtId="0" fontId="30" fillId="6" borderId="6" xfId="0" applyFont="1" applyFill="1" applyBorder="1" applyAlignment="1" applyProtection="1">
      <alignment horizontal="left" vertical="center" wrapText="1"/>
      <protection hidden="1"/>
    </xf>
    <xf numFmtId="0" fontId="30" fillId="6" borderId="5" xfId="0" applyFont="1" applyFill="1" applyBorder="1" applyAlignment="1" applyProtection="1">
      <alignment horizontal="left" vertical="center" wrapText="1"/>
      <protection hidden="1"/>
    </xf>
    <xf numFmtId="0" fontId="95" fillId="30" borderId="6" xfId="0" applyFont="1" applyFill="1" applyBorder="1" applyAlignment="1">
      <alignment horizontal="center" vertical="center" wrapText="1"/>
    </xf>
    <xf numFmtId="0" fontId="95" fillId="30" borderId="5" xfId="0" applyFont="1" applyFill="1" applyBorder="1" applyAlignment="1">
      <alignment horizontal="center" vertical="center" wrapText="1"/>
    </xf>
    <xf numFmtId="0" fontId="95" fillId="30" borderId="4" xfId="0" applyFont="1" applyFill="1" applyBorder="1" applyAlignment="1">
      <alignment horizontal="center" vertical="center" wrapText="1"/>
    </xf>
    <xf numFmtId="0" fontId="85" fillId="0" borderId="120" xfId="0" applyFont="1" applyBorder="1" applyAlignment="1">
      <alignment horizontal="left" vertical="top" wrapText="1" indent="6"/>
    </xf>
    <xf numFmtId="0" fontId="92" fillId="0" borderId="121" xfId="0" applyFont="1" applyBorder="1" applyAlignment="1">
      <alignment horizontal="left" vertical="top" wrapText="1" indent="6"/>
    </xf>
    <xf numFmtId="0" fontId="92" fillId="0" borderId="122" xfId="0" applyFont="1" applyBorder="1" applyAlignment="1">
      <alignment horizontal="left" vertical="top" wrapText="1" indent="6"/>
    </xf>
    <xf numFmtId="0" fontId="85" fillId="0" borderId="120" xfId="0" applyFont="1" applyBorder="1" applyAlignment="1">
      <alignment horizontal="left" vertical="center" wrapText="1" indent="6"/>
    </xf>
    <xf numFmtId="0" fontId="92" fillId="0" borderId="121" xfId="0" applyFont="1" applyBorder="1" applyAlignment="1">
      <alignment horizontal="left" vertical="center" wrapText="1" indent="6"/>
    </xf>
    <xf numFmtId="0" fontId="92" fillId="0" borderId="122" xfId="0" applyFont="1" applyBorder="1" applyAlignment="1">
      <alignment horizontal="left" vertical="center" wrapText="1" indent="6"/>
    </xf>
    <xf numFmtId="0" fontId="87" fillId="0" borderId="6" xfId="0" applyFont="1" applyBorder="1" applyAlignment="1">
      <alignment horizontal="left" vertical="center" wrapText="1"/>
    </xf>
    <xf numFmtId="0" fontId="87" fillId="0" borderId="5" xfId="0" applyFont="1" applyBorder="1" applyAlignment="1">
      <alignment horizontal="left" vertical="center" wrapText="1"/>
    </xf>
    <xf numFmtId="0" fontId="87" fillId="0" borderId="4" xfId="0" applyFont="1" applyBorder="1" applyAlignment="1">
      <alignment horizontal="left" vertical="center" wrapText="1"/>
    </xf>
    <xf numFmtId="0" fontId="85" fillId="0" borderId="123" xfId="0" applyFont="1" applyBorder="1" applyAlignment="1">
      <alignment horizontal="left" vertical="center" wrapText="1" indent="6"/>
    </xf>
    <xf numFmtId="0" fontId="85" fillId="0" borderId="124" xfId="0" applyFont="1" applyBorder="1" applyAlignment="1">
      <alignment horizontal="left" vertical="center" wrapText="1" indent="6"/>
    </xf>
    <xf numFmtId="0" fontId="85" fillId="0" borderId="125" xfId="0" applyFont="1" applyBorder="1" applyAlignment="1">
      <alignment horizontal="left" vertical="center" wrapText="1" indent="6"/>
    </xf>
    <xf numFmtId="0" fontId="85" fillId="0" borderId="6" xfId="0" applyFont="1" applyBorder="1" applyAlignment="1">
      <alignment horizontal="left" vertical="center" wrapText="1"/>
    </xf>
    <xf numFmtId="0" fontId="85" fillId="0" borderId="5" xfId="0" applyFont="1" applyBorder="1" applyAlignment="1">
      <alignment horizontal="left" vertical="center" wrapText="1"/>
    </xf>
    <xf numFmtId="0" fontId="85" fillId="0" borderId="4" xfId="0" applyFont="1" applyBorder="1" applyAlignment="1">
      <alignment horizontal="left" vertical="center" wrapText="1"/>
    </xf>
    <xf numFmtId="0" fontId="94" fillId="0" borderId="6" xfId="0" applyFont="1" applyBorder="1" applyAlignment="1">
      <alignment horizontal="left" vertical="center"/>
    </xf>
    <xf numFmtId="0" fontId="93" fillId="0" borderId="5" xfId="0" applyFont="1" applyBorder="1" applyAlignment="1">
      <alignment horizontal="left" vertical="center"/>
    </xf>
    <xf numFmtId="0" fontId="93" fillId="0" borderId="4" xfId="0" applyFont="1" applyBorder="1" applyAlignment="1">
      <alignment horizontal="left" vertical="center"/>
    </xf>
    <xf numFmtId="0" fontId="85" fillId="0" borderId="123" xfId="0" applyFont="1" applyBorder="1" applyAlignment="1">
      <alignment horizontal="left" vertical="center" wrapText="1"/>
    </xf>
    <xf numFmtId="0" fontId="85" fillId="0" borderId="124" xfId="0" applyFont="1" applyBorder="1" applyAlignment="1">
      <alignment horizontal="left" vertical="center" wrapText="1"/>
    </xf>
    <xf numFmtId="0" fontId="85" fillId="0" borderId="125" xfId="0" applyFont="1" applyBorder="1" applyAlignment="1">
      <alignment horizontal="left" vertical="center" wrapText="1"/>
    </xf>
    <xf numFmtId="0" fontId="87" fillId="0" borderId="120" xfId="0" applyFont="1" applyBorder="1" applyAlignment="1">
      <alignment horizontal="left" vertical="center" wrapText="1"/>
    </xf>
    <xf numFmtId="0" fontId="87" fillId="0" borderId="121" xfId="0" applyFont="1" applyBorder="1" applyAlignment="1">
      <alignment horizontal="left" vertical="center" wrapText="1"/>
    </xf>
    <xf numFmtId="0" fontId="87" fillId="0" borderId="122" xfId="0" applyFont="1" applyBorder="1" applyAlignment="1">
      <alignment horizontal="left" vertical="center" wrapText="1"/>
    </xf>
    <xf numFmtId="0" fontId="85" fillId="0" borderId="6" xfId="0" applyFont="1" applyBorder="1" applyAlignment="1">
      <alignment horizontal="left" vertical="center"/>
    </xf>
    <xf numFmtId="0" fontId="85" fillId="0" borderId="5" xfId="0" applyFont="1" applyBorder="1" applyAlignment="1">
      <alignment horizontal="left" vertical="center"/>
    </xf>
    <xf numFmtId="0" fontId="85" fillId="0" borderId="4" xfId="0" applyFont="1" applyBorder="1" applyAlignment="1">
      <alignment horizontal="left" vertical="center"/>
    </xf>
    <xf numFmtId="0" fontId="8" fillId="0" borderId="6" xfId="2" applyBorder="1" applyAlignment="1" applyProtection="1">
      <alignment horizontal="left" vertical="center"/>
    </xf>
    <xf numFmtId="0" fontId="8" fillId="0" borderId="5" xfId="2" applyBorder="1" applyAlignment="1" applyProtection="1">
      <alignment horizontal="left" vertical="center"/>
    </xf>
    <xf numFmtId="0" fontId="8" fillId="0" borderId="4" xfId="2" applyBorder="1" applyAlignment="1" applyProtection="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165" fontId="0" fillId="7" borderId="0" xfId="0" applyNumberFormat="1" applyFill="1" applyAlignment="1" applyProtection="1">
      <alignment horizontal="right"/>
      <protection hidden="1"/>
    </xf>
    <xf numFmtId="165" fontId="0" fillId="7" borderId="0" xfId="1" applyNumberFormat="1" applyFont="1" applyFill="1" applyBorder="1" applyAlignment="1" applyProtection="1">
      <alignment horizontal="right"/>
      <protection hidden="1"/>
    </xf>
    <xf numFmtId="0" fontId="41" fillId="0" borderId="0" xfId="3" applyAlignment="1" applyProtection="1">
      <alignment horizontal="center"/>
    </xf>
    <xf numFmtId="165" fontId="0" fillId="8" borderId="57" xfId="1" applyNumberFormat="1" applyFont="1" applyFill="1" applyBorder="1" applyAlignment="1" applyProtection="1">
      <alignment horizontal="center"/>
      <protection locked="0"/>
    </xf>
    <xf numFmtId="165" fontId="0" fillId="8" borderId="44" xfId="1" applyNumberFormat="1" applyFont="1" applyFill="1" applyBorder="1" applyAlignment="1" applyProtection="1">
      <alignment horizontal="center"/>
      <protection locked="0"/>
    </xf>
    <xf numFmtId="165" fontId="0" fillId="11" borderId="61" xfId="1" applyNumberFormat="1" applyFont="1" applyFill="1" applyBorder="1" applyAlignment="1" applyProtection="1">
      <alignment horizontal="right"/>
      <protection hidden="1"/>
    </xf>
    <xf numFmtId="165" fontId="0" fillId="11" borderId="58" xfId="1" applyNumberFormat="1" applyFont="1" applyFill="1" applyBorder="1" applyAlignment="1" applyProtection="1">
      <alignment horizontal="right"/>
      <protection hidden="1"/>
    </xf>
    <xf numFmtId="0" fontId="0" fillId="8" borderId="60" xfId="0" applyFill="1" applyBorder="1" applyAlignment="1" applyProtection="1">
      <alignment horizontal="left" vertical="top"/>
      <protection locked="0"/>
    </xf>
    <xf numFmtId="0" fontId="0" fillId="8" borderId="59" xfId="0" applyFill="1" applyBorder="1" applyAlignment="1" applyProtection="1">
      <alignment horizontal="left" vertical="top"/>
      <protection locked="0"/>
    </xf>
    <xf numFmtId="0" fontId="0" fillId="8" borderId="58" xfId="0" applyFill="1" applyBorder="1" applyAlignment="1" applyProtection="1">
      <alignment horizontal="left" vertical="top"/>
      <protection locked="0"/>
    </xf>
    <xf numFmtId="0" fontId="0" fillId="8" borderId="60" xfId="0" applyFill="1" applyBorder="1" applyAlignment="1" applyProtection="1">
      <alignment horizontal="center" vertical="top"/>
      <protection locked="0"/>
    </xf>
    <xf numFmtId="0" fontId="0" fillId="8" borderId="58" xfId="0" applyFill="1" applyBorder="1" applyAlignment="1" applyProtection="1">
      <alignment horizontal="center" vertical="top"/>
      <protection locked="0"/>
    </xf>
    <xf numFmtId="165" fontId="0" fillId="8" borderId="51" xfId="1" applyNumberFormat="1" applyFont="1" applyFill="1" applyBorder="1" applyAlignment="1" applyProtection="1">
      <alignment horizontal="center"/>
      <protection locked="0"/>
    </xf>
    <xf numFmtId="165" fontId="0" fillId="8" borderId="52" xfId="1" applyNumberFormat="1" applyFont="1" applyFill="1" applyBorder="1" applyAlignment="1" applyProtection="1">
      <alignment horizontal="center"/>
      <protection locked="0"/>
    </xf>
    <xf numFmtId="165" fontId="0" fillId="11" borderId="56" xfId="1" applyNumberFormat="1" applyFont="1" applyFill="1" applyBorder="1" applyAlignment="1" applyProtection="1">
      <alignment horizontal="right"/>
      <protection hidden="1"/>
    </xf>
    <xf numFmtId="165" fontId="0" fillId="11" borderId="53" xfId="1" applyNumberFormat="1" applyFont="1" applyFill="1" applyBorder="1" applyAlignment="1" applyProtection="1">
      <alignment horizontal="right"/>
      <protection hidden="1"/>
    </xf>
    <xf numFmtId="0" fontId="0" fillId="8" borderId="55" xfId="0" applyFill="1" applyBorder="1" applyAlignment="1" applyProtection="1">
      <alignment horizontal="left" vertical="top"/>
      <protection locked="0"/>
    </xf>
    <xf numFmtId="0" fontId="0" fillId="8" borderId="54" xfId="0" applyFill="1" applyBorder="1" applyAlignment="1" applyProtection="1">
      <alignment horizontal="left" vertical="top"/>
      <protection locked="0"/>
    </xf>
    <xf numFmtId="0" fontId="0" fillId="8" borderId="53" xfId="0" applyFill="1" applyBorder="1" applyAlignment="1" applyProtection="1">
      <alignment horizontal="left" vertical="top"/>
      <protection locked="0"/>
    </xf>
    <xf numFmtId="0" fontId="0" fillId="8" borderId="55" xfId="0" applyFill="1" applyBorder="1" applyAlignment="1" applyProtection="1">
      <alignment horizontal="center" vertical="top"/>
      <protection locked="0"/>
    </xf>
    <xf numFmtId="0" fontId="0" fillId="8" borderId="53" xfId="0" applyFill="1" applyBorder="1" applyAlignment="1" applyProtection="1">
      <alignment horizontal="center" vertical="top"/>
      <protection locked="0"/>
    </xf>
    <xf numFmtId="0" fontId="36" fillId="2" borderId="69" xfId="0" applyFont="1" applyFill="1" applyBorder="1" applyAlignment="1">
      <alignment horizontal="center" vertical="center" wrapText="1"/>
    </xf>
    <xf numFmtId="0" fontId="36" fillId="2" borderId="71" xfId="0" applyFont="1" applyFill="1" applyBorder="1" applyAlignment="1">
      <alignment horizontal="center" vertical="center" wrapText="1"/>
    </xf>
    <xf numFmtId="0" fontId="36" fillId="2" borderId="64" xfId="0" applyFont="1" applyFill="1" applyBorder="1" applyAlignment="1">
      <alignment horizontal="center" vertical="center" wrapText="1"/>
    </xf>
    <xf numFmtId="0" fontId="36" fillId="2" borderId="66" xfId="0" applyFont="1" applyFill="1" applyBorder="1" applyAlignment="1">
      <alignment horizontal="center" vertical="center" wrapText="1"/>
    </xf>
    <xf numFmtId="0" fontId="44" fillId="0" borderId="70"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65" xfId="0" applyFont="1" applyBorder="1" applyAlignment="1">
      <alignment horizontal="center" vertical="center" wrapText="1"/>
    </xf>
    <xf numFmtId="0" fontId="44" fillId="0" borderId="62" xfId="0" applyFont="1" applyBorder="1" applyAlignment="1">
      <alignment horizontal="center" vertical="center" wrapText="1"/>
    </xf>
    <xf numFmtId="0" fontId="36" fillId="2" borderId="69" xfId="0" applyFont="1" applyFill="1" applyBorder="1" applyAlignment="1">
      <alignment horizontal="left" vertical="center"/>
    </xf>
    <xf numFmtId="0" fontId="36" fillId="2" borderId="68" xfId="0" applyFont="1" applyFill="1" applyBorder="1" applyAlignment="1">
      <alignment horizontal="left" vertical="center"/>
    </xf>
    <xf numFmtId="0" fontId="36" fillId="2" borderId="67" xfId="0" applyFont="1" applyFill="1" applyBorder="1" applyAlignment="1">
      <alignment horizontal="left" vertical="center"/>
    </xf>
    <xf numFmtId="0" fontId="36" fillId="2" borderId="64" xfId="0" applyFont="1" applyFill="1" applyBorder="1" applyAlignment="1">
      <alignment horizontal="left" vertical="center"/>
    </xf>
    <xf numFmtId="0" fontId="36" fillId="2" borderId="63" xfId="0" applyFont="1" applyFill="1" applyBorder="1" applyAlignment="1">
      <alignment horizontal="left" vertical="center"/>
    </xf>
    <xf numFmtId="0" fontId="36" fillId="2" borderId="62" xfId="0" applyFont="1" applyFill="1" applyBorder="1" applyAlignment="1">
      <alignment horizontal="left" vertical="center"/>
    </xf>
    <xf numFmtId="0" fontId="36" fillId="2" borderId="73" xfId="0" applyFont="1" applyFill="1" applyBorder="1" applyAlignment="1">
      <alignment horizontal="left" vertical="center"/>
    </xf>
    <xf numFmtId="0" fontId="36" fillId="2" borderId="126" xfId="0" applyFont="1" applyFill="1" applyBorder="1" applyAlignment="1">
      <alignment horizontal="left" vertical="center"/>
    </xf>
    <xf numFmtId="42" fontId="90" fillId="0" borderId="63" xfId="0" applyNumberFormat="1" applyFont="1" applyBorder="1" applyAlignment="1" applyProtection="1">
      <alignment horizontal="left" vertical="center" wrapText="1"/>
      <protection hidden="1"/>
    </xf>
    <xf numFmtId="0" fontId="49" fillId="4" borderId="73" xfId="4" applyFont="1" applyFill="1" applyBorder="1" applyAlignment="1" applyProtection="1">
      <alignment horizontal="center" vertical="center" wrapText="1"/>
      <protection hidden="1"/>
    </xf>
    <xf numFmtId="0" fontId="49" fillId="4" borderId="72" xfId="4" applyFont="1" applyFill="1" applyBorder="1" applyAlignment="1" applyProtection="1">
      <alignment horizontal="center" vertical="center"/>
      <protection hidden="1"/>
    </xf>
    <xf numFmtId="49" fontId="30" fillId="14" borderId="12" xfId="0" applyNumberFormat="1" applyFont="1" applyFill="1" applyBorder="1" applyAlignment="1" applyProtection="1">
      <alignment horizontal="center" vertical="center"/>
      <protection hidden="1"/>
    </xf>
    <xf numFmtId="49" fontId="30" fillId="14" borderId="13" xfId="0" applyNumberFormat="1" applyFont="1" applyFill="1" applyBorder="1" applyAlignment="1" applyProtection="1">
      <alignment horizontal="center" vertical="center"/>
      <protection hidden="1"/>
    </xf>
    <xf numFmtId="49" fontId="30" fillId="14" borderId="14" xfId="0" applyNumberFormat="1" applyFont="1" applyFill="1" applyBorder="1" applyAlignment="1" applyProtection="1">
      <alignment horizontal="center" vertical="center"/>
      <protection hidden="1"/>
    </xf>
    <xf numFmtId="0" fontId="0" fillId="13" borderId="69" xfId="0" applyFill="1" applyBorder="1" applyAlignment="1">
      <alignment horizontal="left" vertical="top" wrapText="1"/>
    </xf>
    <xf numFmtId="0" fontId="0" fillId="13" borderId="68" xfId="0" applyFill="1" applyBorder="1" applyAlignment="1">
      <alignment horizontal="left" vertical="top" wrapText="1"/>
    </xf>
    <xf numFmtId="0" fontId="0" fillId="13" borderId="67" xfId="0" applyFill="1" applyBorder="1" applyAlignment="1">
      <alignment horizontal="left" vertical="top" wrapText="1"/>
    </xf>
    <xf numFmtId="0" fontId="0" fillId="13" borderId="48" xfId="0" applyFill="1" applyBorder="1" applyAlignment="1">
      <alignment horizontal="left" vertical="top" wrapText="1"/>
    </xf>
    <xf numFmtId="0" fontId="0" fillId="13" borderId="47" xfId="0" applyFill="1" applyBorder="1" applyAlignment="1">
      <alignment horizontal="left" vertical="top" wrapText="1"/>
    </xf>
    <xf numFmtId="0" fontId="0" fillId="13" borderId="46" xfId="0" applyFill="1" applyBorder="1" applyAlignment="1">
      <alignment horizontal="left" vertical="top" wrapText="1"/>
    </xf>
    <xf numFmtId="49" fontId="12" fillId="11" borderId="69" xfId="0" applyNumberFormat="1" applyFont="1" applyFill="1" applyBorder="1" applyAlignment="1" applyProtection="1">
      <alignment horizontal="left"/>
      <protection hidden="1"/>
    </xf>
    <xf numFmtId="49" fontId="12" fillId="11" borderId="68" xfId="0" applyNumberFormat="1" applyFont="1" applyFill="1" applyBorder="1" applyAlignment="1" applyProtection="1">
      <alignment horizontal="left"/>
      <protection hidden="1"/>
    </xf>
    <xf numFmtId="0" fontId="0" fillId="7" borderId="0" xfId="0" applyFill="1" applyAlignment="1">
      <alignment horizontal="left" vertical="top" wrapText="1"/>
    </xf>
    <xf numFmtId="0" fontId="37" fillId="0" borderId="78" xfId="0" applyFont="1" applyBorder="1" applyAlignment="1" applyProtection="1">
      <alignment horizontal="left" wrapText="1"/>
      <protection hidden="1"/>
    </xf>
    <xf numFmtId="0" fontId="37" fillId="0" borderId="77" xfId="0" applyFont="1" applyBorder="1" applyAlignment="1" applyProtection="1">
      <alignment horizontal="left" wrapText="1"/>
      <protection hidden="1"/>
    </xf>
    <xf numFmtId="0" fontId="37" fillId="0" borderId="61" xfId="0" applyFont="1" applyBorder="1" applyAlignment="1" applyProtection="1">
      <alignment horizontal="center" vertical="center" wrapText="1"/>
      <protection hidden="1"/>
    </xf>
    <xf numFmtId="0" fontId="37" fillId="0" borderId="80" xfId="0" applyFont="1" applyBorder="1" applyAlignment="1" applyProtection="1">
      <alignment horizontal="center" vertical="center" wrapText="1"/>
      <protection hidden="1"/>
    </xf>
    <xf numFmtId="0" fontId="27" fillId="8" borderId="61" xfId="0" applyFont="1" applyFill="1" applyBorder="1" applyProtection="1">
      <protection locked="0"/>
    </xf>
    <xf numFmtId="0" fontId="27" fillId="8" borderId="80" xfId="0" applyFont="1" applyFill="1" applyBorder="1" applyProtection="1">
      <protection locked="0"/>
    </xf>
    <xf numFmtId="0" fontId="27" fillId="0" borderId="61" xfId="0" applyFont="1" applyBorder="1" applyAlignment="1" applyProtection="1">
      <alignment horizontal="center"/>
      <protection hidden="1"/>
    </xf>
    <xf numFmtId="0" fontId="27" fillId="0" borderId="80" xfId="0" applyFont="1" applyBorder="1" applyAlignment="1" applyProtection="1">
      <alignment horizontal="center"/>
      <protection hidden="1"/>
    </xf>
    <xf numFmtId="0" fontId="17" fillId="0" borderId="0" xfId="0" applyFont="1" applyAlignment="1" applyProtection="1">
      <alignment horizontal="left" vertical="center"/>
      <protection hidden="1"/>
    </xf>
    <xf numFmtId="0" fontId="17" fillId="0" borderId="76"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42" fontId="89" fillId="0" borderId="0" xfId="0" applyNumberFormat="1" applyFont="1" applyAlignment="1" applyProtection="1">
      <alignment horizontal="left" vertical="center" wrapText="1"/>
      <protection hidden="1"/>
    </xf>
    <xf numFmtId="0" fontId="27" fillId="26" borderId="61" xfId="0" applyFont="1" applyFill="1" applyBorder="1" applyAlignment="1" applyProtection="1">
      <alignment horizontal="center" vertical="center"/>
      <protection locked="0"/>
    </xf>
    <xf numFmtId="0" fontId="27" fillId="26" borderId="59" xfId="0" applyFont="1" applyFill="1" applyBorder="1" applyAlignment="1" applyProtection="1">
      <alignment horizontal="center" vertical="center"/>
      <protection locked="0"/>
    </xf>
    <xf numFmtId="0" fontId="27" fillId="26" borderId="80" xfId="0" applyFont="1" applyFill="1" applyBorder="1" applyAlignment="1" applyProtection="1">
      <alignment horizontal="center" vertical="center"/>
      <protection locked="0"/>
    </xf>
    <xf numFmtId="0" fontId="27" fillId="8" borderId="61" xfId="0" applyFont="1" applyFill="1" applyBorder="1" applyAlignment="1" applyProtection="1">
      <alignment vertical="top"/>
      <protection locked="0"/>
    </xf>
    <xf numFmtId="0" fontId="27" fillId="8" borderId="80" xfId="0" applyFont="1" applyFill="1" applyBorder="1" applyAlignment="1" applyProtection="1">
      <alignment vertical="top"/>
      <protection locked="0"/>
    </xf>
    <xf numFmtId="0" fontId="27" fillId="0" borderId="65" xfId="0" applyFont="1" applyBorder="1" applyProtection="1">
      <protection hidden="1"/>
    </xf>
    <xf numFmtId="0" fontId="27" fillId="0" borderId="63" xfId="0" applyFont="1" applyBorder="1" applyProtection="1">
      <protection hidden="1"/>
    </xf>
    <xf numFmtId="0" fontId="27" fillId="0" borderId="66" xfId="0" applyFont="1" applyBorder="1" applyProtection="1">
      <protection hidden="1"/>
    </xf>
    <xf numFmtId="3" fontId="38" fillId="0" borderId="59" xfId="6" applyNumberFormat="1" applyFont="1" applyFill="1" applyBorder="1" applyAlignment="1" applyProtection="1">
      <alignment horizontal="center" vertical="center" wrapText="1"/>
      <protection hidden="1"/>
    </xf>
    <xf numFmtId="164" fontId="15" fillId="16" borderId="61" xfId="0" applyNumberFormat="1" applyFont="1" applyFill="1" applyBorder="1" applyAlignment="1" applyProtection="1">
      <alignment horizontal="center"/>
      <protection hidden="1"/>
    </xf>
    <xf numFmtId="164" fontId="15" fillId="16" borderId="80" xfId="0" applyNumberFormat="1" applyFont="1" applyFill="1" applyBorder="1" applyAlignment="1" applyProtection="1">
      <alignment horizontal="center"/>
      <protection hidden="1"/>
    </xf>
    <xf numFmtId="164" fontId="15" fillId="11" borderId="61" xfId="0" applyNumberFormat="1" applyFont="1" applyFill="1" applyBorder="1" applyAlignment="1" applyProtection="1">
      <alignment horizontal="center"/>
      <protection hidden="1"/>
    </xf>
    <xf numFmtId="164" fontId="15" fillId="11" borderId="80" xfId="0" applyNumberFormat="1" applyFont="1" applyFill="1" applyBorder="1" applyAlignment="1" applyProtection="1">
      <alignment horizontal="center"/>
      <protection hidden="1"/>
    </xf>
    <xf numFmtId="0" fontId="27" fillId="0" borderId="59" xfId="0" applyFont="1" applyBorder="1" applyProtection="1">
      <protection hidden="1"/>
    </xf>
    <xf numFmtId="0" fontId="15" fillId="0" borderId="59" xfId="0" applyFont="1" applyBorder="1" applyAlignment="1" applyProtection="1">
      <alignment horizontal="left" vertical="center"/>
      <protection hidden="1"/>
    </xf>
    <xf numFmtId="0" fontId="52" fillId="26" borderId="61" xfId="0" applyFont="1" applyFill="1" applyBorder="1" applyAlignment="1" applyProtection="1">
      <alignment horizontal="center" vertical="center"/>
      <protection locked="0"/>
    </xf>
    <xf numFmtId="0" fontId="52" fillId="26" borderId="59" xfId="0" applyFont="1" applyFill="1" applyBorder="1" applyAlignment="1" applyProtection="1">
      <alignment horizontal="center" vertical="center"/>
      <protection locked="0"/>
    </xf>
    <xf numFmtId="0" fontId="52" fillId="26" borderId="80" xfId="0" applyFont="1" applyFill="1" applyBorder="1" applyAlignment="1" applyProtection="1">
      <alignment horizontal="center" vertical="center"/>
      <protection locked="0"/>
    </xf>
    <xf numFmtId="0" fontId="37" fillId="0" borderId="61" xfId="0" applyFont="1" applyBorder="1" applyAlignment="1" applyProtection="1">
      <alignment horizontal="left" vertical="center" wrapText="1" indent="2"/>
      <protection hidden="1"/>
    </xf>
    <xf numFmtId="0" fontId="37" fillId="0" borderId="59" xfId="0" applyFont="1" applyBorder="1" applyAlignment="1" applyProtection="1">
      <alignment horizontal="left" vertical="center" wrapText="1" indent="2"/>
      <protection hidden="1"/>
    </xf>
    <xf numFmtId="0" fontId="37" fillId="0" borderId="80" xfId="0" applyFont="1" applyBorder="1" applyAlignment="1" applyProtection="1">
      <alignment horizontal="left" vertical="center" wrapText="1" indent="2"/>
      <protection hidden="1"/>
    </xf>
    <xf numFmtId="0" fontId="37" fillId="0" borderId="61" xfId="0" applyFont="1" applyBorder="1" applyAlignment="1" applyProtection="1">
      <alignment horizontal="left" vertical="center" wrapText="1"/>
      <protection hidden="1"/>
    </xf>
    <xf numFmtId="0" fontId="37" fillId="0" borderId="59" xfId="0" applyFont="1" applyBorder="1" applyAlignment="1" applyProtection="1">
      <alignment horizontal="left" vertical="center" wrapText="1"/>
      <protection hidden="1"/>
    </xf>
    <xf numFmtId="0" fontId="37" fillId="0" borderId="80" xfId="0" applyFont="1" applyBorder="1" applyAlignment="1" applyProtection="1">
      <alignment horizontal="left" vertical="center" wrapText="1"/>
      <protection hidden="1"/>
    </xf>
    <xf numFmtId="0" fontId="15" fillId="7" borderId="59" xfId="0" applyFont="1" applyFill="1" applyBorder="1" applyAlignment="1" applyProtection="1">
      <alignment horizontal="left" vertical="center"/>
      <protection hidden="1"/>
    </xf>
    <xf numFmtId="0" fontId="15" fillId="0" borderId="61" xfId="0" applyFont="1" applyBorder="1" applyAlignment="1" applyProtection="1">
      <alignment vertical="center"/>
      <protection hidden="1"/>
    </xf>
    <xf numFmtId="0" fontId="15" fillId="0" borderId="59" xfId="0" applyFont="1" applyBorder="1" applyAlignment="1" applyProtection="1">
      <alignment vertical="center"/>
      <protection hidden="1"/>
    </xf>
    <xf numFmtId="0" fontId="15" fillId="0" borderId="80" xfId="0" applyFont="1" applyBorder="1" applyAlignment="1" applyProtection="1">
      <alignment vertical="center"/>
      <protection hidden="1"/>
    </xf>
    <xf numFmtId="0" fontId="37" fillId="0" borderId="79" xfId="0" applyFont="1" applyBorder="1" applyAlignment="1" applyProtection="1">
      <alignment horizontal="center" vertical="center"/>
      <protection hidden="1"/>
    </xf>
    <xf numFmtId="0" fontId="37" fillId="0" borderId="77" xfId="0" applyFont="1" applyBorder="1" applyAlignment="1" applyProtection="1">
      <alignment horizontal="center" vertical="center"/>
      <protection hidden="1"/>
    </xf>
    <xf numFmtId="0" fontId="27" fillId="12" borderId="61" xfId="0" applyFont="1" applyFill="1" applyBorder="1" applyAlignment="1" applyProtection="1">
      <alignment horizontal="center"/>
      <protection locked="0"/>
    </xf>
    <xf numFmtId="0" fontId="27" fillId="12" borderId="80" xfId="0" applyFont="1" applyFill="1" applyBorder="1" applyAlignment="1" applyProtection="1">
      <alignment horizontal="center"/>
      <protection locked="0"/>
    </xf>
    <xf numFmtId="0" fontId="0" fillId="0" borderId="80" xfId="0" applyBorder="1" applyAlignment="1" applyProtection="1">
      <alignment horizontal="center" vertical="center" wrapText="1"/>
      <protection hidden="1"/>
    </xf>
    <xf numFmtId="0" fontId="39" fillId="26" borderId="61" xfId="0" applyFont="1" applyFill="1" applyBorder="1" applyAlignment="1" applyProtection="1">
      <alignment horizontal="center" vertical="center"/>
      <protection locked="0"/>
    </xf>
    <xf numFmtId="0" fontId="39" fillId="26" borderId="59" xfId="0" applyFont="1" applyFill="1" applyBorder="1" applyAlignment="1" applyProtection="1">
      <alignment horizontal="center" vertical="center"/>
      <protection locked="0"/>
    </xf>
    <xf numFmtId="0" fontId="39" fillId="26" borderId="80" xfId="0" applyFont="1" applyFill="1" applyBorder="1" applyAlignment="1" applyProtection="1">
      <alignment horizontal="center" vertical="center"/>
      <protection locked="0"/>
    </xf>
    <xf numFmtId="0" fontId="27" fillId="0" borderId="61" xfId="0" applyFont="1" applyBorder="1" applyProtection="1">
      <protection hidden="1"/>
    </xf>
    <xf numFmtId="0" fontId="27" fillId="0" borderId="80" xfId="0" applyFont="1" applyBorder="1" applyProtection="1">
      <protection hidden="1"/>
    </xf>
    <xf numFmtId="166" fontId="15" fillId="0" borderId="59" xfId="0" applyNumberFormat="1" applyFont="1" applyBorder="1" applyAlignment="1" applyProtection="1">
      <alignment vertical="center" wrapText="1"/>
      <protection hidden="1"/>
    </xf>
    <xf numFmtId="0" fontId="0" fillId="0" borderId="59" xfId="0" applyBorder="1" applyAlignment="1" applyProtection="1">
      <alignment vertical="center" wrapText="1"/>
      <protection hidden="1"/>
    </xf>
    <xf numFmtId="49" fontId="61" fillId="15" borderId="69" xfId="0" applyNumberFormat="1" applyFont="1" applyFill="1" applyBorder="1" applyProtection="1">
      <protection hidden="1"/>
    </xf>
    <xf numFmtId="49" fontId="61" fillId="15" borderId="68" xfId="0" applyNumberFormat="1" applyFont="1" applyFill="1" applyBorder="1" applyProtection="1">
      <protection hidden="1"/>
    </xf>
    <xf numFmtId="0" fontId="15" fillId="4" borderId="12" xfId="0" applyFont="1" applyFill="1" applyBorder="1" applyAlignment="1" applyProtection="1">
      <alignment horizontal="center" vertical="center"/>
      <protection hidden="1"/>
    </xf>
    <xf numFmtId="0" fontId="15" fillId="4" borderId="13" xfId="0" applyFont="1" applyFill="1" applyBorder="1" applyAlignment="1" applyProtection="1">
      <alignment horizontal="center" vertical="center"/>
      <protection hidden="1"/>
    </xf>
    <xf numFmtId="0" fontId="15" fillId="4" borderId="14" xfId="0" applyFont="1" applyFill="1" applyBorder="1" applyAlignment="1" applyProtection="1">
      <alignment horizontal="center" vertical="center"/>
      <protection hidden="1"/>
    </xf>
    <xf numFmtId="164" fontId="15" fillId="4" borderId="12" xfId="0" applyNumberFormat="1" applyFont="1" applyFill="1" applyBorder="1" applyAlignment="1" applyProtection="1">
      <alignment horizontal="center" vertical="center" wrapText="1"/>
      <protection hidden="1"/>
    </xf>
    <xf numFmtId="164" fontId="15" fillId="4" borderId="14" xfId="0" applyNumberFormat="1" applyFont="1" applyFill="1" applyBorder="1" applyAlignment="1" applyProtection="1">
      <alignment horizontal="center" vertical="center" wrapText="1"/>
      <protection hidden="1"/>
    </xf>
    <xf numFmtId="0" fontId="15" fillId="0" borderId="56" xfId="0" applyFont="1" applyBorder="1" applyAlignment="1" applyProtection="1">
      <alignment horizontal="left" vertical="center"/>
      <protection hidden="1"/>
    </xf>
    <xf numFmtId="0" fontId="15" fillId="0" borderId="54" xfId="0" applyFont="1" applyBorder="1" applyAlignment="1" applyProtection="1">
      <alignment horizontal="left" vertical="center"/>
      <protection hidden="1"/>
    </xf>
    <xf numFmtId="0" fontId="15" fillId="0" borderId="85" xfId="0" applyFont="1" applyBorder="1" applyAlignment="1" applyProtection="1">
      <alignment horizontal="left" vertical="center"/>
      <protection hidden="1"/>
    </xf>
    <xf numFmtId="0" fontId="41" fillId="0" borderId="0" xfId="3" applyBorder="1" applyAlignment="1" applyProtection="1">
      <alignment horizontal="right"/>
      <protection hidden="1"/>
    </xf>
    <xf numFmtId="0" fontId="30" fillId="6" borderId="6" xfId="0" applyFont="1" applyFill="1" applyBorder="1" applyAlignment="1" applyProtection="1">
      <alignment horizontal="center" vertical="center" wrapText="1"/>
      <protection hidden="1"/>
    </xf>
    <xf numFmtId="0" fontId="30" fillId="6" borderId="5" xfId="0" applyFont="1" applyFill="1" applyBorder="1" applyAlignment="1" applyProtection="1">
      <alignment horizontal="center" vertical="center" wrapText="1"/>
      <protection hidden="1"/>
    </xf>
    <xf numFmtId="0" fontId="30" fillId="6" borderId="4" xfId="0" applyFont="1" applyFill="1" applyBorder="1" applyAlignment="1" applyProtection="1">
      <alignment horizontal="center" vertical="center" wrapText="1"/>
      <protection hidden="1"/>
    </xf>
    <xf numFmtId="0" fontId="15" fillId="0" borderId="69" xfId="0" applyFont="1" applyBorder="1" applyAlignment="1" applyProtection="1">
      <alignment horizontal="left" vertical="center" wrapText="1"/>
      <protection hidden="1"/>
    </xf>
    <xf numFmtId="0" fontId="15" fillId="0" borderId="68" xfId="0" applyFont="1" applyBorder="1" applyAlignment="1" applyProtection="1">
      <alignment horizontal="left" vertical="center" wrapText="1"/>
      <protection hidden="1"/>
    </xf>
    <xf numFmtId="0" fontId="15" fillId="0" borderId="67" xfId="0" applyFont="1" applyBorder="1" applyAlignment="1" applyProtection="1">
      <alignment horizontal="left" vertical="center" wrapText="1"/>
      <protection hidden="1"/>
    </xf>
    <xf numFmtId="0" fontId="15" fillId="0" borderId="48" xfId="0" applyFont="1" applyBorder="1" applyAlignment="1" applyProtection="1">
      <alignment horizontal="left" vertical="center" wrapText="1"/>
      <protection hidden="1"/>
    </xf>
    <xf numFmtId="0" fontId="15" fillId="0" borderId="47" xfId="0" applyFont="1" applyBorder="1" applyAlignment="1" applyProtection="1">
      <alignment horizontal="left" vertical="center" wrapText="1"/>
      <protection hidden="1"/>
    </xf>
    <xf numFmtId="0" fontId="15" fillId="0" borderId="46" xfId="0" applyFont="1" applyBorder="1" applyAlignment="1" applyProtection="1">
      <alignment horizontal="left" vertical="center" wrapText="1"/>
      <protection hidden="1"/>
    </xf>
    <xf numFmtId="5" fontId="15" fillId="11" borderId="69" xfId="0" applyNumberFormat="1" applyFont="1" applyFill="1" applyBorder="1" applyAlignment="1" applyProtection="1">
      <alignment horizontal="center" vertical="center" wrapText="1"/>
      <protection hidden="1"/>
    </xf>
    <xf numFmtId="5" fontId="15" fillId="11" borderId="67" xfId="0" applyNumberFormat="1" applyFont="1" applyFill="1" applyBorder="1" applyAlignment="1" applyProtection="1">
      <alignment horizontal="center" vertical="center" wrapText="1"/>
      <protection hidden="1"/>
    </xf>
    <xf numFmtId="5" fontId="15" fillId="11" borderId="48" xfId="0" applyNumberFormat="1" applyFont="1" applyFill="1" applyBorder="1" applyAlignment="1" applyProtection="1">
      <alignment horizontal="center" vertical="center" wrapText="1"/>
      <protection hidden="1"/>
    </xf>
    <xf numFmtId="5" fontId="15" fillId="11" borderId="46" xfId="0" applyNumberFormat="1" applyFont="1" applyFill="1" applyBorder="1" applyAlignment="1" applyProtection="1">
      <alignment horizontal="center" vertical="center" wrapText="1"/>
      <protection hidden="1"/>
    </xf>
    <xf numFmtId="0" fontId="12" fillId="10" borderId="69" xfId="0" applyFont="1" applyFill="1" applyBorder="1" applyAlignment="1" applyProtection="1">
      <alignment horizontal="left" vertical="center" wrapText="1"/>
      <protection hidden="1"/>
    </xf>
    <xf numFmtId="0" fontId="12" fillId="10" borderId="68" xfId="0" applyFont="1" applyFill="1" applyBorder="1" applyAlignment="1" applyProtection="1">
      <alignment horizontal="left" vertical="center" wrapText="1"/>
      <protection hidden="1"/>
    </xf>
    <xf numFmtId="0" fontId="12" fillId="10" borderId="67" xfId="0" applyFont="1" applyFill="1" applyBorder="1" applyAlignment="1" applyProtection="1">
      <alignment horizontal="left" vertical="center" wrapText="1"/>
      <protection hidden="1"/>
    </xf>
    <xf numFmtId="0" fontId="12" fillId="10" borderId="50" xfId="0" applyFont="1" applyFill="1" applyBorder="1" applyAlignment="1" applyProtection="1">
      <alignment horizontal="left" vertical="center" wrapText="1"/>
      <protection hidden="1"/>
    </xf>
    <xf numFmtId="0" fontId="12" fillId="10" borderId="0" xfId="0" applyFont="1" applyFill="1" applyBorder="1" applyAlignment="1" applyProtection="1">
      <alignment horizontal="left" vertical="center" wrapText="1"/>
      <protection hidden="1"/>
    </xf>
    <xf numFmtId="0" fontId="12" fillId="10" borderId="49" xfId="0" applyFont="1" applyFill="1" applyBorder="1" applyAlignment="1" applyProtection="1">
      <alignment horizontal="left" vertical="center" wrapText="1"/>
      <protection hidden="1"/>
    </xf>
    <xf numFmtId="0" fontId="12" fillId="10" borderId="48" xfId="0" applyFont="1" applyFill="1" applyBorder="1" applyAlignment="1" applyProtection="1">
      <alignment horizontal="left" vertical="center" wrapText="1"/>
      <protection hidden="1"/>
    </xf>
    <xf numFmtId="0" fontId="12" fillId="10" borderId="47" xfId="0" applyFont="1" applyFill="1" applyBorder="1" applyAlignment="1" applyProtection="1">
      <alignment horizontal="left" vertical="center" wrapText="1"/>
      <protection hidden="1"/>
    </xf>
    <xf numFmtId="0" fontId="12" fillId="10" borderId="46" xfId="0" applyFont="1" applyFill="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5" fontId="15" fillId="2" borderId="0" xfId="0" applyNumberFormat="1" applyFont="1" applyFill="1" applyAlignment="1" applyProtection="1">
      <alignment horizontal="center" vertical="center" wrapText="1"/>
      <protection hidden="1"/>
    </xf>
    <xf numFmtId="5" fontId="15" fillId="0" borderId="68" xfId="0" applyNumberFormat="1" applyFont="1" applyFill="1" applyBorder="1" applyAlignment="1" applyProtection="1">
      <alignment horizontal="center" vertical="center" wrapText="1"/>
      <protection hidden="1"/>
    </xf>
    <xf numFmtId="49" fontId="12" fillId="8" borderId="99" xfId="0" applyNumberFormat="1" applyFont="1" applyFill="1" applyBorder="1" applyAlignment="1" applyProtection="1">
      <alignment horizontal="left" vertical="center"/>
      <protection locked="0"/>
    </xf>
    <xf numFmtId="49" fontId="12" fillId="8" borderId="59" xfId="0" applyNumberFormat="1" applyFont="1" applyFill="1" applyBorder="1" applyAlignment="1" applyProtection="1">
      <alignment horizontal="left" vertical="center"/>
      <protection locked="0"/>
    </xf>
    <xf numFmtId="49" fontId="12" fillId="8" borderId="80" xfId="0" applyNumberFormat="1" applyFont="1" applyFill="1" applyBorder="1" applyAlignment="1" applyProtection="1">
      <alignment horizontal="left" vertical="center"/>
      <protection locked="0"/>
    </xf>
    <xf numFmtId="164" fontId="27" fillId="8" borderId="61" xfId="5" applyNumberFormat="1" applyFont="1" applyFill="1" applyBorder="1" applyAlignment="1" applyProtection="1">
      <alignment horizontal="right" vertical="center"/>
      <protection locked="0"/>
    </xf>
    <xf numFmtId="164" fontId="27" fillId="8" borderId="59" xfId="5" applyNumberFormat="1" applyFont="1" applyFill="1" applyBorder="1" applyAlignment="1" applyProtection="1">
      <alignment horizontal="right" vertical="center"/>
      <protection locked="0"/>
    </xf>
    <xf numFmtId="164" fontId="27" fillId="8" borderId="80" xfId="5" applyNumberFormat="1" applyFont="1" applyFill="1" applyBorder="1" applyAlignment="1" applyProtection="1">
      <alignment horizontal="right" vertical="center"/>
      <protection locked="0"/>
    </xf>
    <xf numFmtId="49" fontId="12" fillId="8" borderId="61" xfId="0" applyNumberFormat="1" applyFont="1" applyFill="1" applyBorder="1" applyAlignment="1" applyProtection="1">
      <alignment horizontal="left" vertical="center"/>
      <protection locked="0"/>
    </xf>
    <xf numFmtId="49" fontId="12" fillId="8" borderId="98" xfId="0" applyNumberFormat="1" applyFont="1" applyFill="1" applyBorder="1" applyAlignment="1" applyProtection="1">
      <alignment horizontal="left" vertical="center"/>
      <protection locked="0"/>
    </xf>
    <xf numFmtId="0" fontId="0" fillId="11" borderId="11" xfId="0" applyFill="1" applyBorder="1" applyAlignment="1">
      <alignment horizontal="left" vertical="top" wrapText="1"/>
    </xf>
    <xf numFmtId="0" fontId="0" fillId="11" borderId="10" xfId="0" applyFill="1" applyBorder="1" applyAlignment="1">
      <alignment horizontal="left" vertical="top" wrapText="1"/>
    </xf>
    <xf numFmtId="0" fontId="0" fillId="11" borderId="9" xfId="0" applyFill="1" applyBorder="1" applyAlignment="1">
      <alignment horizontal="left" vertical="top" wrapText="1"/>
    </xf>
    <xf numFmtId="0" fontId="0" fillId="11" borderId="8" xfId="0" applyFill="1" applyBorder="1" applyAlignment="1">
      <alignment horizontal="center" vertical="top" wrapText="1"/>
    </xf>
    <xf numFmtId="0" fontId="0" fillId="11" borderId="0" xfId="0" applyFill="1" applyBorder="1" applyAlignment="1">
      <alignment horizontal="center" vertical="top" wrapText="1"/>
    </xf>
    <xf numFmtId="0" fontId="0" fillId="11" borderId="7" xfId="0" applyFill="1" applyBorder="1" applyAlignment="1">
      <alignment horizontal="center" vertical="top" wrapText="1"/>
    </xf>
    <xf numFmtId="0" fontId="0" fillId="11" borderId="3" xfId="0" applyFill="1" applyBorder="1" applyAlignment="1">
      <alignment horizontal="center" vertical="top" wrapText="1"/>
    </xf>
    <xf numFmtId="0" fontId="0" fillId="11" borderId="2" xfId="0" applyFill="1" applyBorder="1" applyAlignment="1">
      <alignment horizontal="center" vertical="top" wrapText="1"/>
    </xf>
    <xf numFmtId="0" fontId="0" fillId="11" borderId="1" xfId="0" applyFill="1" applyBorder="1" applyAlignment="1">
      <alignment horizontal="center" vertical="top" wrapText="1"/>
    </xf>
    <xf numFmtId="0" fontId="15" fillId="7" borderId="79" xfId="0" applyFont="1" applyFill="1" applyBorder="1" applyAlignment="1" applyProtection="1">
      <alignment horizontal="center" vertical="center"/>
    </xf>
    <xf numFmtId="0" fontId="15" fillId="7" borderId="78" xfId="0" applyFont="1" applyFill="1" applyBorder="1" applyAlignment="1" applyProtection="1">
      <alignment horizontal="center" vertical="center"/>
    </xf>
    <xf numFmtId="0" fontId="0" fillId="7" borderId="78" xfId="0" applyFill="1" applyBorder="1" applyAlignment="1" applyProtection="1">
      <alignment horizontal="center"/>
    </xf>
    <xf numFmtId="0" fontId="0" fillId="7" borderId="77" xfId="0" applyFill="1" applyBorder="1" applyAlignment="1" applyProtection="1">
      <alignment horizontal="center"/>
    </xf>
    <xf numFmtId="0" fontId="15" fillId="7" borderId="91" xfId="0" applyFont="1" applyFill="1" applyBorder="1" applyAlignment="1" applyProtection="1">
      <alignment horizontal="center" vertical="center"/>
    </xf>
    <xf numFmtId="0" fontId="15" fillId="7" borderId="87" xfId="0" applyFont="1" applyFill="1" applyBorder="1" applyAlignment="1" applyProtection="1">
      <alignment horizontal="center" vertical="center"/>
    </xf>
    <xf numFmtId="0" fontId="0" fillId="7" borderId="87" xfId="0" applyFill="1" applyBorder="1" applyAlignment="1" applyProtection="1">
      <alignment horizontal="center"/>
    </xf>
    <xf numFmtId="0" fontId="0" fillId="7" borderId="92" xfId="0" applyFill="1" applyBorder="1" applyAlignment="1" applyProtection="1">
      <alignment horizontal="center"/>
    </xf>
    <xf numFmtId="164" fontId="0" fillId="7" borderId="95" xfId="0" applyNumberFormat="1" applyFill="1" applyBorder="1" applyAlignment="1" applyProtection="1">
      <alignment horizontal="right"/>
    </xf>
    <xf numFmtId="0" fontId="0" fillId="0" borderId="94" xfId="0" applyBorder="1" applyAlignment="1" applyProtection="1">
      <alignment horizontal="right"/>
    </xf>
    <xf numFmtId="0" fontId="0" fillId="0" borderId="96" xfId="0" applyBorder="1" applyAlignment="1" applyProtection="1">
      <alignment horizontal="right"/>
    </xf>
    <xf numFmtId="0" fontId="0" fillId="0" borderId="91" xfId="0" applyBorder="1" applyAlignment="1" applyProtection="1">
      <alignment horizontal="right"/>
    </xf>
    <xf numFmtId="0" fontId="0" fillId="0" borderId="87" xfId="0" applyBorder="1" applyAlignment="1" applyProtection="1">
      <alignment horizontal="right"/>
    </xf>
    <xf numFmtId="0" fontId="0" fillId="0" borderId="92" xfId="0" applyBorder="1" applyAlignment="1" applyProtection="1">
      <alignment horizontal="right"/>
    </xf>
    <xf numFmtId="0" fontId="0" fillId="0" borderId="95" xfId="0" applyBorder="1" applyAlignment="1" applyProtection="1">
      <alignment horizontal="center"/>
      <protection hidden="1"/>
    </xf>
    <xf numFmtId="0" fontId="0" fillId="0" borderId="94" xfId="0" applyBorder="1" applyAlignment="1" applyProtection="1">
      <alignment horizontal="center"/>
      <protection hidden="1"/>
    </xf>
    <xf numFmtId="0" fontId="0" fillId="0" borderId="93" xfId="0" applyBorder="1" applyAlignment="1" applyProtection="1">
      <alignment horizontal="center"/>
      <protection hidden="1"/>
    </xf>
    <xf numFmtId="0" fontId="0" fillId="0" borderId="91" xfId="0" applyBorder="1" applyAlignment="1" applyProtection="1">
      <alignment horizontal="center"/>
      <protection hidden="1"/>
    </xf>
    <xf numFmtId="0" fontId="0" fillId="0" borderId="87" xfId="0" applyBorder="1" applyAlignment="1" applyProtection="1">
      <alignment horizontal="center"/>
      <protection hidden="1"/>
    </xf>
    <xf numFmtId="0" fontId="0" fillId="0" borderId="86" xfId="0" applyBorder="1" applyAlignment="1" applyProtection="1">
      <alignment horizontal="center"/>
      <protection hidden="1"/>
    </xf>
    <xf numFmtId="0" fontId="15" fillId="0" borderId="88" xfId="0" applyFont="1" applyBorder="1" applyAlignment="1" applyProtection="1">
      <alignment horizontal="center"/>
      <protection hidden="1"/>
    </xf>
    <xf numFmtId="0" fontId="15" fillId="0" borderId="87" xfId="0" applyFont="1" applyBorder="1" applyAlignment="1" applyProtection="1">
      <alignment horizontal="center"/>
      <protection hidden="1"/>
    </xf>
    <xf numFmtId="0" fontId="15" fillId="0" borderId="92" xfId="0" applyFont="1" applyBorder="1" applyAlignment="1" applyProtection="1">
      <alignment horizontal="center"/>
      <protection hidden="1"/>
    </xf>
    <xf numFmtId="0" fontId="15" fillId="0" borderId="90" xfId="0" applyFont="1" applyBorder="1" applyAlignment="1" applyProtection="1">
      <alignment horizontal="left" vertical="center" wrapText="1"/>
      <protection hidden="1"/>
    </xf>
    <xf numFmtId="0" fontId="15" fillId="0" borderId="89" xfId="0" applyFont="1" applyBorder="1" applyAlignment="1" applyProtection="1">
      <alignment horizontal="left" vertical="center" wrapText="1"/>
      <protection hidden="1"/>
    </xf>
    <xf numFmtId="0" fontId="15" fillId="0" borderId="95" xfId="0" applyFont="1" applyBorder="1" applyAlignment="1" applyProtection="1">
      <alignment horizontal="center" vertical="center" wrapText="1"/>
      <protection hidden="1"/>
    </xf>
    <xf numFmtId="0" fontId="15" fillId="0" borderId="94" xfId="0" applyFont="1" applyBorder="1" applyAlignment="1" applyProtection="1">
      <alignment horizontal="center" vertical="center" wrapText="1"/>
      <protection hidden="1"/>
    </xf>
    <xf numFmtId="0" fontId="15" fillId="0" borderId="96" xfId="0" applyFont="1" applyBorder="1" applyAlignment="1" applyProtection="1">
      <alignment horizontal="center" vertical="center" wrapText="1"/>
      <protection hidden="1"/>
    </xf>
    <xf numFmtId="0" fontId="15" fillId="0" borderId="91" xfId="0" applyFont="1" applyBorder="1" applyAlignment="1" applyProtection="1">
      <alignment horizontal="center" vertical="center" wrapText="1"/>
      <protection hidden="1"/>
    </xf>
    <xf numFmtId="0" fontId="15" fillId="0" borderId="87" xfId="0" applyFont="1" applyBorder="1" applyAlignment="1" applyProtection="1">
      <alignment horizontal="center" vertical="center" wrapText="1"/>
      <protection hidden="1"/>
    </xf>
    <xf numFmtId="0" fontId="15" fillId="0" borderId="92" xfId="0" applyFont="1" applyBorder="1" applyAlignment="1" applyProtection="1">
      <alignment horizontal="center" vertical="center" wrapText="1"/>
      <protection hidden="1"/>
    </xf>
    <xf numFmtId="0" fontId="15" fillId="0" borderId="93" xfId="0" applyFont="1" applyBorder="1" applyAlignment="1" applyProtection="1">
      <alignment horizontal="center" vertical="center" wrapText="1"/>
      <protection hidden="1"/>
    </xf>
    <xf numFmtId="0" fontId="15" fillId="0" borderId="86" xfId="0" applyFont="1" applyBorder="1" applyAlignment="1" applyProtection="1">
      <alignment horizontal="center" vertical="center" wrapText="1"/>
      <protection hidden="1"/>
    </xf>
    <xf numFmtId="0" fontId="15" fillId="0" borderId="97" xfId="0" applyFont="1" applyBorder="1" applyAlignment="1" applyProtection="1">
      <alignment horizontal="center" vertical="center" wrapText="1"/>
      <protection hidden="1"/>
    </xf>
    <xf numFmtId="0" fontId="15" fillId="0" borderId="88" xfId="0" applyFont="1" applyBorder="1" applyAlignment="1" applyProtection="1">
      <alignment horizontal="center" vertical="center" wrapText="1"/>
      <protection hidden="1"/>
    </xf>
    <xf numFmtId="164" fontId="27" fillId="8" borderId="102" xfId="5" applyNumberFormat="1" applyFont="1" applyFill="1" applyBorder="1" applyAlignment="1" applyProtection="1">
      <alignment horizontal="right" vertical="center"/>
      <protection locked="0"/>
    </xf>
    <xf numFmtId="164" fontId="27" fillId="8" borderId="101" xfId="5" applyNumberFormat="1" applyFont="1" applyFill="1" applyBorder="1" applyAlignment="1" applyProtection="1">
      <alignment horizontal="right" vertical="center"/>
      <protection locked="0"/>
    </xf>
    <xf numFmtId="164" fontId="27" fillId="8" borderId="103" xfId="5" applyNumberFormat="1" applyFont="1" applyFill="1" applyBorder="1" applyAlignment="1" applyProtection="1">
      <alignment horizontal="right" vertical="center"/>
      <protection locked="0"/>
    </xf>
    <xf numFmtId="49" fontId="12" fillId="8" borderId="102" xfId="0" applyNumberFormat="1" applyFont="1" applyFill="1" applyBorder="1" applyAlignment="1" applyProtection="1">
      <alignment horizontal="left" vertical="center"/>
      <protection locked="0"/>
    </xf>
    <xf numFmtId="49" fontId="12" fillId="8" borderId="101" xfId="0" applyNumberFormat="1" applyFont="1" applyFill="1" applyBorder="1" applyAlignment="1" applyProtection="1">
      <alignment horizontal="left" vertical="center"/>
      <protection locked="0"/>
    </xf>
    <xf numFmtId="49" fontId="12" fillId="8" borderId="100" xfId="0" applyNumberFormat="1" applyFont="1" applyFill="1" applyBorder="1" applyAlignment="1" applyProtection="1">
      <alignment horizontal="left" vertical="center"/>
      <protection locked="0"/>
    </xf>
    <xf numFmtId="0" fontId="41" fillId="0" borderId="87" xfId="3" applyBorder="1" applyAlignment="1" applyProtection="1">
      <alignment horizontal="right"/>
      <protection hidden="1"/>
    </xf>
    <xf numFmtId="0" fontId="63" fillId="6" borderId="90" xfId="0" applyFont="1" applyFill="1" applyBorder="1" applyAlignment="1" applyProtection="1">
      <alignment horizontal="center"/>
      <protection hidden="1"/>
    </xf>
    <xf numFmtId="0" fontId="63" fillId="6" borderId="0" xfId="0" applyFont="1" applyFill="1" applyAlignment="1" applyProtection="1">
      <alignment horizontal="center"/>
      <protection hidden="1"/>
    </xf>
    <xf numFmtId="0" fontId="63" fillId="6" borderId="89" xfId="0" applyFont="1" applyFill="1" applyBorder="1" applyAlignment="1" applyProtection="1">
      <alignment horizontal="center"/>
      <protection hidden="1"/>
    </xf>
    <xf numFmtId="0" fontId="63" fillId="6" borderId="88" xfId="0" applyFont="1" applyFill="1" applyBorder="1" applyAlignment="1" applyProtection="1">
      <alignment horizontal="center"/>
      <protection hidden="1"/>
    </xf>
    <xf numFmtId="0" fontId="63" fillId="6" borderId="87" xfId="0" applyFont="1" applyFill="1" applyBorder="1" applyAlignment="1" applyProtection="1">
      <alignment horizontal="center"/>
      <protection hidden="1"/>
    </xf>
    <xf numFmtId="0" fontId="63" fillId="6" borderId="86" xfId="0" applyFont="1" applyFill="1" applyBorder="1" applyAlignment="1" applyProtection="1">
      <alignment horizontal="center"/>
      <protection hidden="1"/>
    </xf>
    <xf numFmtId="0" fontId="15" fillId="0" borderId="90" xfId="0" applyFont="1" applyBorder="1" applyAlignment="1" applyProtection="1">
      <alignment horizontal="center"/>
      <protection hidden="1"/>
    </xf>
    <xf numFmtId="0" fontId="15" fillId="0" borderId="0" xfId="0" applyFont="1" applyAlignment="1" applyProtection="1">
      <alignment horizontal="center"/>
      <protection hidden="1"/>
    </xf>
    <xf numFmtId="0" fontId="15" fillId="0" borderId="89" xfId="0" applyFont="1" applyBorder="1" applyAlignment="1" applyProtection="1">
      <alignment horizontal="center"/>
      <protection hidden="1"/>
    </xf>
    <xf numFmtId="0" fontId="0" fillId="0" borderId="111" xfId="0" applyBorder="1" applyAlignment="1" applyProtection="1">
      <alignment horizontal="center" vertical="center"/>
      <protection hidden="1"/>
    </xf>
    <xf numFmtId="0" fontId="0" fillId="0" borderId="105" xfId="0" applyBorder="1" applyAlignment="1" applyProtection="1">
      <alignment horizontal="center" vertical="center"/>
      <protection hidden="1"/>
    </xf>
    <xf numFmtId="0" fontId="15" fillId="0" borderId="95" xfId="0" applyFont="1" applyBorder="1" applyAlignment="1" applyProtection="1">
      <alignment horizontal="left" vertical="center" wrapText="1"/>
      <protection hidden="1"/>
    </xf>
    <xf numFmtId="0" fontId="15" fillId="0" borderId="94" xfId="0" applyFont="1" applyBorder="1" applyAlignment="1" applyProtection="1">
      <alignment horizontal="left" vertical="center" wrapText="1"/>
      <protection hidden="1"/>
    </xf>
    <xf numFmtId="0" fontId="15" fillId="0" borderId="93" xfId="0" applyFont="1" applyBorder="1" applyAlignment="1" applyProtection="1">
      <alignment horizontal="left" vertical="center" wrapText="1"/>
      <protection hidden="1"/>
    </xf>
    <xf numFmtId="0" fontId="15" fillId="0" borderId="91" xfId="0" applyFont="1" applyBorder="1" applyAlignment="1" applyProtection="1">
      <alignment horizontal="left" vertical="center" wrapText="1"/>
      <protection hidden="1"/>
    </xf>
    <xf numFmtId="0" fontId="15" fillId="0" borderId="87" xfId="0" applyFont="1" applyBorder="1" applyAlignment="1" applyProtection="1">
      <alignment horizontal="left" vertical="center" wrapText="1"/>
      <protection hidden="1"/>
    </xf>
    <xf numFmtId="0" fontId="15" fillId="0" borderId="86" xfId="0" applyFont="1" applyBorder="1" applyAlignment="1" applyProtection="1">
      <alignment horizontal="left" vertical="center" wrapText="1"/>
      <protection hidden="1"/>
    </xf>
    <xf numFmtId="0" fontId="0" fillId="0" borderId="109" xfId="0" applyBorder="1" applyAlignment="1">
      <alignment horizontal="center" vertical="center"/>
    </xf>
    <xf numFmtId="0" fontId="15" fillId="0" borderId="96" xfId="0" applyFont="1" applyBorder="1" applyAlignment="1" applyProtection="1">
      <alignment horizontal="left" vertical="center" wrapText="1"/>
      <protection hidden="1"/>
    </xf>
    <xf numFmtId="0" fontId="15" fillId="0" borderId="65" xfId="0" applyFont="1" applyBorder="1" applyAlignment="1" applyProtection="1">
      <alignment horizontal="left" vertical="center" wrapText="1"/>
      <protection hidden="1"/>
    </xf>
    <xf numFmtId="0" fontId="15" fillId="0" borderId="63" xfId="0" applyFont="1" applyBorder="1" applyAlignment="1" applyProtection="1">
      <alignment horizontal="left" vertical="center" wrapText="1"/>
      <protection hidden="1"/>
    </xf>
    <xf numFmtId="0" fontId="15" fillId="0" borderId="66" xfId="0" applyFont="1" applyBorder="1" applyAlignment="1" applyProtection="1">
      <alignment horizontal="left" vertical="center" wrapText="1"/>
      <protection hidden="1"/>
    </xf>
    <xf numFmtId="0" fontId="15" fillId="7" borderId="95" xfId="0" applyFont="1" applyFill="1" applyBorder="1" applyAlignment="1" applyProtection="1">
      <alignment horizontal="center" vertical="center" wrapText="1"/>
    </xf>
    <xf numFmtId="0" fontId="15" fillId="7" borderId="94" xfId="0" applyFont="1" applyFill="1" applyBorder="1" applyAlignment="1" applyProtection="1">
      <alignment horizontal="center" vertical="center" wrapText="1"/>
    </xf>
    <xf numFmtId="0" fontId="15" fillId="7" borderId="96" xfId="0" applyFont="1" applyFill="1" applyBorder="1" applyAlignment="1" applyProtection="1">
      <alignment horizontal="center" vertical="center" wrapText="1"/>
    </xf>
    <xf numFmtId="0" fontId="15" fillId="7" borderId="65" xfId="0" applyFont="1" applyFill="1" applyBorder="1" applyAlignment="1" applyProtection="1">
      <alignment horizontal="center" vertical="center" wrapText="1"/>
    </xf>
    <xf numFmtId="0" fontId="15" fillId="7" borderId="63" xfId="0" applyFont="1" applyFill="1" applyBorder="1" applyAlignment="1" applyProtection="1">
      <alignment horizontal="center" vertical="center" wrapText="1"/>
    </xf>
    <xf numFmtId="0" fontId="15" fillId="7" borderId="66" xfId="0" applyFont="1" applyFill="1" applyBorder="1" applyAlignment="1" applyProtection="1">
      <alignment horizontal="center" vertical="center" wrapText="1"/>
    </xf>
    <xf numFmtId="0" fontId="15" fillId="7" borderId="110" xfId="0" applyNumberFormat="1" applyFont="1" applyFill="1" applyBorder="1" applyAlignment="1" applyProtection="1">
      <alignment horizontal="center" vertical="center"/>
    </xf>
    <xf numFmtId="0" fontId="15" fillId="7" borderId="108" xfId="0" applyNumberFormat="1" applyFont="1" applyFill="1" applyBorder="1" applyAlignment="1" applyProtection="1">
      <alignment horizontal="center" vertical="center"/>
    </xf>
    <xf numFmtId="0" fontId="0" fillId="0" borderId="107" xfId="0" applyBorder="1" applyAlignment="1" applyProtection="1">
      <alignment horizontal="center" vertical="center"/>
      <protection hidden="1"/>
    </xf>
    <xf numFmtId="0" fontId="0" fillId="0" borderId="105" xfId="0" applyBorder="1" applyAlignment="1">
      <alignment horizontal="center" vertical="center"/>
    </xf>
    <xf numFmtId="0" fontId="15" fillId="0" borderId="79" xfId="0" applyFont="1" applyBorder="1" applyAlignment="1" applyProtection="1">
      <alignment horizontal="left" vertical="center" wrapText="1"/>
      <protection hidden="1"/>
    </xf>
    <xf numFmtId="0" fontId="15" fillId="0" borderId="78" xfId="0" applyFont="1" applyBorder="1" applyAlignment="1" applyProtection="1">
      <alignment horizontal="left" vertical="center" wrapText="1"/>
      <protection hidden="1"/>
    </xf>
    <xf numFmtId="0" fontId="15" fillId="0" borderId="77" xfId="0" applyFont="1" applyBorder="1" applyAlignment="1" applyProtection="1">
      <alignment horizontal="left" vertical="center" wrapText="1"/>
      <protection hidden="1"/>
    </xf>
    <xf numFmtId="0" fontId="15" fillId="0" borderId="92" xfId="0" applyFont="1" applyBorder="1" applyAlignment="1" applyProtection="1">
      <alignment horizontal="left" vertical="center" wrapText="1"/>
      <protection hidden="1"/>
    </xf>
    <xf numFmtId="49" fontId="15" fillId="7" borderId="106" xfId="0" applyNumberFormat="1" applyFont="1" applyFill="1" applyBorder="1" applyAlignment="1" applyProtection="1">
      <alignment horizontal="center" vertical="center"/>
    </xf>
    <xf numFmtId="49" fontId="15" fillId="7" borderId="104" xfId="0" applyNumberFormat="1" applyFont="1" applyFill="1" applyBorder="1" applyAlignment="1" applyProtection="1">
      <alignment horizontal="center" vertical="center"/>
    </xf>
  </cellXfs>
  <cellStyles count="7">
    <cellStyle name="Currency" xfId="1" builtinId="4"/>
    <cellStyle name="Currency 2" xfId="5" xr:uid="{F7FFE57C-3517-4054-B524-C1B6A274CE09}"/>
    <cellStyle name="Currency 3" xfId="6" xr:uid="{C775D92B-DCFE-486A-BF51-7CB70EF09E29}"/>
    <cellStyle name="Hyperlink" xfId="2" builtinId="8"/>
    <cellStyle name="Hyperlink 3" xfId="3" xr:uid="{47243BB7-0640-4C48-A90A-D6A501CBFCCE}"/>
    <cellStyle name="Normal" xfId="0" builtinId="0"/>
    <cellStyle name="Normal 2" xfId="4" xr:uid="{C4DAB763-F82D-46A2-BE5B-953E8A31E1CD}"/>
  </cellStyles>
  <dxfs count="257">
    <dxf>
      <font>
        <b val="0"/>
        <i val="0"/>
        <strike val="0"/>
        <condense val="0"/>
        <extend val="0"/>
        <outline val="0"/>
        <shadow val="0"/>
        <u val="none"/>
        <vertAlign val="baseline"/>
        <sz val="9"/>
        <color auto="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border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solid">
          <fgColor indexed="64"/>
          <bgColor theme="5" tint="0.79998168889431442"/>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protection locked="1" hidden="1"/>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66FF"/>
      <color rgb="FFFFFFCC"/>
      <color rgb="FFFFF2CC"/>
      <color rgb="FFD9D9D9"/>
      <color rgb="FFFDE9D9"/>
      <color rgb="FFDEE8FE"/>
      <color rgb="FFBBCFFD"/>
      <color rgb="FFD3D8FD"/>
      <color rgb="FFA6B0FC"/>
      <color rgb="FFA3A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N18" lockText="1" noThreeD="1"/>
</file>

<file path=xl/ctrlProps/ctrlProp2.xml><?xml version="1.0" encoding="utf-8"?>
<formControlPr xmlns="http://schemas.microsoft.com/office/spreadsheetml/2009/9/main" objectType="CheckBox" fmlaLink="$N19" lockText="1" noThreeD="1"/>
</file>

<file path=xl/ctrlProps/ctrlProp3.xml><?xml version="1.0" encoding="utf-8"?>
<formControlPr xmlns="http://schemas.microsoft.com/office/spreadsheetml/2009/9/main" objectType="CheckBox" fmlaLink="$N20" lockText="1" noThreeD="1"/>
</file>

<file path=xl/ctrlProps/ctrlProp4.xml><?xml version="1.0" encoding="utf-8"?>
<formControlPr xmlns="http://schemas.microsoft.com/office/spreadsheetml/2009/9/main" objectType="CheckBox" fmlaLink="$N24" lockText="1" noThreeD="1"/>
</file>

<file path=xl/ctrlProps/ctrlProp5.xml><?xml version="1.0" encoding="utf-8"?>
<formControlPr xmlns="http://schemas.microsoft.com/office/spreadsheetml/2009/9/main" objectType="CheckBox" fmlaLink="$N25" lockText="1" noThreeD="1"/>
</file>

<file path=xl/ctrlProps/ctrlProp6.xml><?xml version="1.0" encoding="utf-8"?>
<formControlPr xmlns="http://schemas.microsoft.com/office/spreadsheetml/2009/9/main" objectType="CheckBox" fmlaLink="$N26" lockText="1" noThreeD="1"/>
</file>

<file path=xl/ctrlProps/ctrlProp7.xml><?xml version="1.0" encoding="utf-8"?>
<formControlPr xmlns="http://schemas.microsoft.com/office/spreadsheetml/2009/9/main" objectType="CheckBox" fmlaLink="$N27" lockText="1" noThreeD="1"/>
</file>

<file path=xl/ctrlProps/ctrlProp8.xml><?xml version="1.0" encoding="utf-8"?>
<formControlPr xmlns="http://schemas.microsoft.com/office/spreadsheetml/2009/9/main" objectType="CheckBox" fmlaLink="$N28" lockText="1" noThreeD="1"/>
</file>

<file path=xl/ctrlProps/ctrlProp9.xml><?xml version="1.0" encoding="utf-8"?>
<formControlPr xmlns="http://schemas.microsoft.com/office/spreadsheetml/2009/9/main" objectType="CheckBox" fmlaLink="$N29" lockText="1" noThreeD="1"/>
</file>

<file path=xl/ctrlProps/ctrlProp10.xml><?xml version="1.0" encoding="utf-8"?>
<formControlPr xmlns="http://schemas.microsoft.com/office/spreadsheetml/2009/9/main" objectType="CheckBox" fmlaLink="$N$33" lockText="1" noThreeD="1"/>
</file>

<file path=xl/ctrlProps/ctrlProp11.xml><?xml version="1.0" encoding="utf-8"?>
<formControlPr xmlns="http://schemas.microsoft.com/office/spreadsheetml/2009/9/main" objectType="CheckBox" fmlaLink="$N34" lockText="1" noThreeD="1"/>
</file>

<file path=xl/ctrlProps/ctrlProp12.xml><?xml version="1.0" encoding="utf-8"?>
<formControlPr xmlns="http://schemas.microsoft.com/office/spreadsheetml/2009/9/main" objectType="CheckBox" fmlaLink="$N35" lockText="1" noThreeD="1"/>
</file>

<file path=xl/ctrlProps/ctrlProp13.xml><?xml version="1.0" encoding="utf-8"?>
<formControlPr xmlns="http://schemas.microsoft.com/office/spreadsheetml/2009/9/main" objectType="CheckBox" fmlaLink="$N39" lockText="1" noThreeD="1"/>
</file>

<file path=xl/ctrlProps/ctrlProp14.xml><?xml version="1.0" encoding="utf-8"?>
<formControlPr xmlns="http://schemas.microsoft.com/office/spreadsheetml/2009/9/main" objectType="CheckBox" fmlaLink="$N40" lockText="1" noThreeD="1"/>
</file>

<file path=xl/ctrlProps/ctrlProp15.xml><?xml version="1.0" encoding="utf-8"?>
<formControlPr xmlns="http://schemas.microsoft.com/office/spreadsheetml/2009/9/main" objectType="CheckBox" fmlaLink="$N41" lockText="1" noThreeD="1"/>
</file>

<file path=xl/ctrlProps/ctrlProp16.xml><?xml version="1.0" encoding="utf-8"?>
<formControlPr xmlns="http://schemas.microsoft.com/office/spreadsheetml/2009/9/main" objectType="CheckBox" fmlaLink="$N42"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EdGrants@doe.mass.edu" TargetMode="External"/><Relationship Id="rId2" Type="http://schemas.openxmlformats.org/officeDocument/2006/relationships/hyperlink" Target="http://www.doe.mass.edu/grants/edgrants.html" TargetMode="External"/><Relationship Id="rId1" Type="http://schemas.openxmlformats.org/officeDocument/2006/relationships/hyperlink" Target="http://www.doe.mass.edu/federalgrants/liaisons.xlsx" TargetMode="External"/><Relationship Id="rId4" Type="http://schemas.openxmlformats.org/officeDocument/2006/relationships/hyperlink" Target="http://www.doe.mass.edu/grants/current.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doe.mass.edu/grants/grants.aspx?sortby=fundcode&amp;direction=asc"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doe.mass.edu/federalgrants/esser/qrg-113.docx"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2.ed.gov/about/offices/list/ocfo/intro.html" TargetMode="External"/><Relationship Id="rId7" Type="http://schemas.openxmlformats.org/officeDocument/2006/relationships/hyperlink" Target="http://www.doe.mass.edu/federalgrants/esser/qrg-113.docx" TargetMode="External"/><Relationship Id="rId2" Type="http://schemas.openxmlformats.org/officeDocument/2006/relationships/hyperlink" Target="http://www.doe.mass.edu/Grants/essential.html" TargetMode="External"/><Relationship Id="rId1" Type="http://schemas.openxmlformats.org/officeDocument/2006/relationships/hyperlink" Target="http://www.doe.mass.edu/federalgrants/titlei-a/resources/qrg.docx" TargetMode="External"/><Relationship Id="rId6" Type="http://schemas.openxmlformats.org/officeDocument/2006/relationships/hyperlink" Target="#'5.  Budget'!R6"/><Relationship Id="rId5" Type="http://schemas.openxmlformats.org/officeDocument/2006/relationships/hyperlink" Target="http://www.doe.mass.edu/federalgrants/resources/qrg-mtrs.docx" TargetMode="External"/><Relationship Id="rId4" Type="http://schemas.openxmlformats.org/officeDocument/2006/relationships/hyperlink" Target="https://www2.ed.gov/about/offices/list/ocfo/fipao/guideigcwebsite.pdf" TargetMode="External"/></Relationships>
</file>

<file path=xl/drawings/drawing1.xml><?xml version="1.0" encoding="utf-8"?>
<xdr:wsDr xmlns:xdr="http://schemas.openxmlformats.org/drawingml/2006/spreadsheetDrawing" xmlns:a="http://schemas.openxmlformats.org/drawingml/2006/main">
  <xdr:twoCellAnchor>
    <xdr:from>
      <xdr:col>1</xdr:col>
      <xdr:colOff>909109</xdr:colOff>
      <xdr:row>6</xdr:row>
      <xdr:rowOff>1592792</xdr:rowOff>
    </xdr:from>
    <xdr:to>
      <xdr:col>4</xdr:col>
      <xdr:colOff>581025</xdr:colOff>
      <xdr:row>6</xdr:row>
      <xdr:rowOff>1840442</xdr:rowOff>
    </xdr:to>
    <xdr:sp macro="" textlink="">
      <xdr:nvSpPr>
        <xdr:cNvPr id="3" name="Rectangle 2" descr="Link to Federal Programs Specialist list:&#10;http://www.doe.mass.edu/federalgrants/liaisons.xlsx&#10;">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118659" y="5459942"/>
          <a:ext cx="1557866"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361950</xdr:colOff>
      <xdr:row>19</xdr:row>
      <xdr:rowOff>800100</xdr:rowOff>
    </xdr:from>
    <xdr:to>
      <xdr:col>7</xdr:col>
      <xdr:colOff>514350</xdr:colOff>
      <xdr:row>19</xdr:row>
      <xdr:rowOff>952500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SpPr/>
      </xdr:nvSpPr>
      <xdr:spPr>
        <a:xfrm>
          <a:off x="2190750" y="5334000"/>
          <a:ext cx="25908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933450</xdr:rowOff>
    </xdr:from>
    <xdr:to>
      <xdr:col>3</xdr:col>
      <xdr:colOff>57150</xdr:colOff>
      <xdr:row>19</xdr:row>
      <xdr:rowOff>1143000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SpPr/>
      </xdr:nvSpPr>
      <xdr:spPr>
        <a:xfrm>
          <a:off x="609600" y="5334000"/>
          <a:ext cx="1276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476250</xdr:colOff>
      <xdr:row>5</xdr:row>
      <xdr:rowOff>1276350</xdr:rowOff>
    </xdr:from>
    <xdr:to>
      <xdr:col>1</xdr:col>
      <xdr:colOff>904875</xdr:colOff>
      <xdr:row>5</xdr:row>
      <xdr:rowOff>1457325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85800" y="2743200"/>
          <a:ext cx="4286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225879</xdr:colOff>
      <xdr:row>21</xdr:row>
      <xdr:rowOff>76200</xdr:rowOff>
    </xdr:from>
    <xdr:to>
      <xdr:col>27</xdr:col>
      <xdr:colOff>228145</xdr:colOff>
      <xdr:row>28</xdr:row>
      <xdr:rowOff>228601</xdr:rowOff>
    </xdr:to>
    <xdr:sp macro="" textlink="">
      <xdr:nvSpPr>
        <xdr:cNvPr id="3" name="Rectangular Callout 1">
          <a:extLst>
            <a:ext uri="{FF2B5EF4-FFF2-40B4-BE49-F238E27FC236}">
              <a16:creationId xmlns:a16="http://schemas.microsoft.com/office/drawing/2014/main" id="{00000000-0008-0000-0200-000003000000}"/>
            </a:ext>
          </a:extLst>
        </xdr:cNvPr>
        <xdr:cNvSpPr/>
      </xdr:nvSpPr>
      <xdr:spPr>
        <a:xfrm>
          <a:off x="14399079" y="6353175"/>
          <a:ext cx="3402691" cy="1885951"/>
        </a:xfrm>
        <a:prstGeom prst="wedgeRectCallout">
          <a:avLst>
            <a:gd name="adj1" fmla="val -55950"/>
            <a:gd name="adj2" fmla="val 24911"/>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tx1"/>
              </a:solidFill>
            </a:rPr>
            <a:t>TIP:</a:t>
          </a:r>
          <a:r>
            <a:rPr lang="en-US" sz="1400" b="1" baseline="0">
              <a:solidFill>
                <a:schemeClr val="tx1"/>
              </a:solidFill>
            </a:rPr>
            <a:t>  </a:t>
          </a:r>
        </a:p>
        <a:p>
          <a:pPr algn="l"/>
          <a:r>
            <a:rPr lang="en-US" sz="1100" baseline="0">
              <a:solidFill>
                <a:schemeClr val="tx1"/>
              </a:solidFill>
            </a:rPr>
            <a:t>District Allocations may be found with </a:t>
          </a:r>
          <a:r>
            <a:rPr lang="en-US" sz="1100" baseline="0">
              <a:solidFill>
                <a:srgbClr val="0B13B5"/>
              </a:solidFill>
            </a:rPr>
            <a:t>the RFP for the CvRF School Reopening Grant.</a:t>
          </a:r>
        </a:p>
        <a:p>
          <a:pPr algn="l"/>
          <a:r>
            <a:rPr lang="en-US" sz="1200" b="1" baseline="0">
              <a:solidFill>
                <a:schemeClr val="tx1"/>
              </a:solidFill>
              <a:latin typeface="Calibri" panose="020F0502020204030204" pitchFamily="34" charset="0"/>
              <a:cs typeface="Calibri" panose="020F0502020204030204" pitchFamily="34" charset="0"/>
            </a:rPr>
            <a:t>Please be sure that allocations entered here are  correct, as they will be used throughout this application!</a:t>
          </a:r>
        </a:p>
        <a:p>
          <a:pPr algn="l"/>
          <a:endParaRPr lang="en-US" sz="800" baseline="0">
            <a:solidFill>
              <a:schemeClr val="tx1"/>
            </a:solidFill>
            <a:latin typeface="Calibri" panose="020F0502020204030204" pitchFamily="34" charset="0"/>
            <a:cs typeface="Calibri" panose="020F0502020204030204" pitchFamily="34" charset="0"/>
          </a:endParaRPr>
        </a:p>
        <a:p>
          <a:pPr algn="l"/>
          <a:r>
            <a:rPr lang="en-US" sz="1100" b="1">
              <a:solidFill>
                <a:schemeClr val="tx1"/>
              </a:solidFill>
            </a:rPr>
            <a:t>Note:  </a:t>
          </a:r>
          <a:r>
            <a:rPr lang="en-US" sz="1100">
              <a:solidFill>
                <a:schemeClr val="tx1"/>
              </a:solidFill>
            </a:rPr>
            <a:t>Any </a:t>
          </a:r>
          <a:r>
            <a:rPr lang="en-US" sz="1100" baseline="0">
              <a:solidFill>
                <a:schemeClr val="tx1"/>
              </a:solidFill>
            </a:rPr>
            <a:t>Coronavirus Relief School Reopening grant funds uncommitted as of 12/30/2020 will be returned to the federal government in early 2021.</a:t>
          </a:r>
          <a:endParaRPr lang="en-US" sz="1100">
            <a:solidFill>
              <a:schemeClr val="tx1"/>
            </a:solidFill>
          </a:endParaRPr>
        </a:p>
      </xdr:txBody>
    </xdr:sp>
    <xdr:clientData/>
  </xdr:twoCellAnchor>
  <xdr:twoCellAnchor>
    <xdr:from>
      <xdr:col>22</xdr:col>
      <xdr:colOff>262390</xdr:colOff>
      <xdr:row>21</xdr:row>
      <xdr:rowOff>295275</xdr:rowOff>
    </xdr:from>
    <xdr:to>
      <xdr:col>27</xdr:col>
      <xdr:colOff>266700</xdr:colOff>
      <xdr:row>23</xdr:row>
      <xdr:rowOff>104775</xdr:rowOff>
    </xdr:to>
    <xdr:sp macro="" textlink="">
      <xdr:nvSpPr>
        <xdr:cNvPr id="4" name="Rectangle 3" descr="Link to All Current Grant Funding Opportunities webpage:&#10;http://www.doe.mass.edu/grants/grants.aspx?sortby=fundcode&amp;direction=asc">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4788015" y="6572250"/>
          <a:ext cx="305231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47625</xdr:colOff>
      <xdr:row>5</xdr:row>
      <xdr:rowOff>466725</xdr:rowOff>
    </xdr:from>
    <xdr:to>
      <xdr:col>11</xdr:col>
      <xdr:colOff>476250</xdr:colOff>
      <xdr:row>5</xdr:row>
      <xdr:rowOff>676275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201025" y="1695450"/>
          <a:ext cx="16478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581025</xdr:colOff>
      <xdr:row>5</xdr:row>
      <xdr:rowOff>619125</xdr:rowOff>
    </xdr:from>
    <xdr:to>
      <xdr:col>2</xdr:col>
      <xdr:colOff>381000</xdr:colOff>
      <xdr:row>5</xdr:row>
      <xdr:rowOff>838200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581025" y="1847850"/>
          <a:ext cx="11334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17</xdr:row>
          <xdr:rowOff>0</xdr:rowOff>
        </xdr:from>
        <xdr:to>
          <xdr:col>12</xdr:col>
          <xdr:colOff>469900</xdr:colOff>
          <xdr:row>18</xdr:row>
          <xdr:rowOff>19050</xdr:rowOff>
        </xdr:to>
        <xdr:sp macro="" textlink="">
          <xdr:nvSpPr>
            <xdr:cNvPr id="21505" name="Check Box 1" descr="CheckBox"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xdr:row>
          <xdr:rowOff>0</xdr:rowOff>
        </xdr:from>
        <xdr:to>
          <xdr:col>12</xdr:col>
          <xdr:colOff>469900</xdr:colOff>
          <xdr:row>19</xdr:row>
          <xdr:rowOff>31750</xdr:rowOff>
        </xdr:to>
        <xdr:sp macro="" textlink="">
          <xdr:nvSpPr>
            <xdr:cNvPr id="21506" name="Check Box 2" descr="CheckBox"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0</xdr:rowOff>
        </xdr:from>
        <xdr:to>
          <xdr:col>12</xdr:col>
          <xdr:colOff>469900</xdr:colOff>
          <xdr:row>20</xdr:row>
          <xdr:rowOff>31750</xdr:rowOff>
        </xdr:to>
        <xdr:sp macro="" textlink="">
          <xdr:nvSpPr>
            <xdr:cNvPr id="21507" name="Check Box 3" descr="CheckBox"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xdr:row>
          <xdr:rowOff>0</xdr:rowOff>
        </xdr:from>
        <xdr:to>
          <xdr:col>12</xdr:col>
          <xdr:colOff>469900</xdr:colOff>
          <xdr:row>23</xdr:row>
          <xdr:rowOff>152400</xdr:rowOff>
        </xdr:to>
        <xdr:sp macro="" textlink="">
          <xdr:nvSpPr>
            <xdr:cNvPr id="21508" name="Check Box 4" descr="CheckBox"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xdr:row>
          <xdr:rowOff>152400</xdr:rowOff>
        </xdr:from>
        <xdr:to>
          <xdr:col>12</xdr:col>
          <xdr:colOff>469900</xdr:colOff>
          <xdr:row>24</xdr:row>
          <xdr:rowOff>146050</xdr:rowOff>
        </xdr:to>
        <xdr:sp macro="" textlink="">
          <xdr:nvSpPr>
            <xdr:cNvPr id="21509" name="Check Box 5" descr="CheckBox"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xdr:row>
          <xdr:rowOff>152400</xdr:rowOff>
        </xdr:from>
        <xdr:to>
          <xdr:col>15</xdr:col>
          <xdr:colOff>0</xdr:colOff>
          <xdr:row>25</xdr:row>
          <xdr:rowOff>127000</xdr:rowOff>
        </xdr:to>
        <xdr:sp macro="" textlink="">
          <xdr:nvSpPr>
            <xdr:cNvPr id="21510" name="Check Box 6" descr="CheckBox"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xdr:row>
          <xdr:rowOff>152400</xdr:rowOff>
        </xdr:from>
        <xdr:to>
          <xdr:col>12</xdr:col>
          <xdr:colOff>469900</xdr:colOff>
          <xdr:row>26</xdr:row>
          <xdr:rowOff>127000</xdr:rowOff>
        </xdr:to>
        <xdr:sp macro="" textlink="">
          <xdr:nvSpPr>
            <xdr:cNvPr id="21511" name="Check Box 7" descr="CheckBox"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xdr:row>
          <xdr:rowOff>152400</xdr:rowOff>
        </xdr:from>
        <xdr:to>
          <xdr:col>12</xdr:col>
          <xdr:colOff>469900</xdr:colOff>
          <xdr:row>27</xdr:row>
          <xdr:rowOff>146050</xdr:rowOff>
        </xdr:to>
        <xdr:sp macro="" textlink="">
          <xdr:nvSpPr>
            <xdr:cNvPr id="21512" name="Check Box 8" descr="CheckBox"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xdr:row>
          <xdr:rowOff>171450</xdr:rowOff>
        </xdr:from>
        <xdr:to>
          <xdr:col>12</xdr:col>
          <xdr:colOff>469900</xdr:colOff>
          <xdr:row>29</xdr:row>
          <xdr:rowOff>19050</xdr:rowOff>
        </xdr:to>
        <xdr:sp macro="" textlink="">
          <xdr:nvSpPr>
            <xdr:cNvPr id="21513" name="Check Box 9" descr="CheckBox"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32</xdr:row>
          <xdr:rowOff>12700</xdr:rowOff>
        </xdr:from>
        <xdr:to>
          <xdr:col>12</xdr:col>
          <xdr:colOff>495300</xdr:colOff>
          <xdr:row>33</xdr:row>
          <xdr:rowOff>19050</xdr:rowOff>
        </xdr:to>
        <xdr:sp macro="" textlink="">
          <xdr:nvSpPr>
            <xdr:cNvPr id="21514" name="Check Box 10" descr="CheckBox"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32</xdr:row>
          <xdr:rowOff>171450</xdr:rowOff>
        </xdr:from>
        <xdr:to>
          <xdr:col>12</xdr:col>
          <xdr:colOff>495300</xdr:colOff>
          <xdr:row>34</xdr:row>
          <xdr:rowOff>19050</xdr:rowOff>
        </xdr:to>
        <xdr:sp macro="" textlink="">
          <xdr:nvSpPr>
            <xdr:cNvPr id="21515" name="Check Box 11" descr="CheckBox"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33</xdr:row>
          <xdr:rowOff>152400</xdr:rowOff>
        </xdr:from>
        <xdr:to>
          <xdr:col>12</xdr:col>
          <xdr:colOff>495300</xdr:colOff>
          <xdr:row>35</xdr:row>
          <xdr:rowOff>0</xdr:rowOff>
        </xdr:to>
        <xdr:sp macro="" textlink="">
          <xdr:nvSpPr>
            <xdr:cNvPr id="21516" name="Check Box 12" descr="CheckBox"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38</xdr:row>
          <xdr:rowOff>38100</xdr:rowOff>
        </xdr:from>
        <xdr:to>
          <xdr:col>12</xdr:col>
          <xdr:colOff>495300</xdr:colOff>
          <xdr:row>39</xdr:row>
          <xdr:rowOff>0</xdr:rowOff>
        </xdr:to>
        <xdr:sp macro="" textlink="">
          <xdr:nvSpPr>
            <xdr:cNvPr id="21517" name="Check Box 13" descr="CheckBox"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38</xdr:row>
          <xdr:rowOff>171450</xdr:rowOff>
        </xdr:from>
        <xdr:to>
          <xdr:col>12</xdr:col>
          <xdr:colOff>495300</xdr:colOff>
          <xdr:row>40</xdr:row>
          <xdr:rowOff>19050</xdr:rowOff>
        </xdr:to>
        <xdr:sp macro="" textlink="">
          <xdr:nvSpPr>
            <xdr:cNvPr id="21518" name="Check Box 14" descr="CheckBox"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152400</xdr:rowOff>
        </xdr:from>
        <xdr:to>
          <xdr:col>12</xdr:col>
          <xdr:colOff>495300</xdr:colOff>
          <xdr:row>41</xdr:row>
          <xdr:rowOff>0</xdr:rowOff>
        </xdr:to>
        <xdr:sp macro="" textlink="">
          <xdr:nvSpPr>
            <xdr:cNvPr id="21519" name="Check Box 15" descr="CheckBox"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40</xdr:row>
          <xdr:rowOff>152400</xdr:rowOff>
        </xdr:from>
        <xdr:to>
          <xdr:col>12</xdr:col>
          <xdr:colOff>495300</xdr:colOff>
          <xdr:row>42</xdr:row>
          <xdr:rowOff>0</xdr:rowOff>
        </xdr:to>
        <xdr:sp macro="" textlink="">
          <xdr:nvSpPr>
            <xdr:cNvPr id="21520" name="Check Box 16" descr="CheckBox"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2503855</xdr:colOff>
      <xdr:row>10</xdr:row>
      <xdr:rowOff>9719</xdr:rowOff>
    </xdr:from>
    <xdr:to>
      <xdr:col>22</xdr:col>
      <xdr:colOff>0</xdr:colOff>
      <xdr:row>12</xdr:row>
      <xdr:rowOff>9524</xdr:rowOff>
    </xdr:to>
    <xdr:sp macro="" textlink="">
      <xdr:nvSpPr>
        <xdr:cNvPr id="18" name="Rectangular Callout 17">
          <a:extLst>
            <a:ext uri="{FF2B5EF4-FFF2-40B4-BE49-F238E27FC236}">
              <a16:creationId xmlns:a16="http://schemas.microsoft.com/office/drawing/2014/main" id="{00000000-0008-0000-0500-000012000000}"/>
            </a:ext>
          </a:extLst>
        </xdr:cNvPr>
        <xdr:cNvSpPr/>
      </xdr:nvSpPr>
      <xdr:spPr>
        <a:xfrm>
          <a:off x="13123683" y="2823426"/>
          <a:ext cx="5411748" cy="591012"/>
        </a:xfrm>
        <a:prstGeom prst="wedgeRectCallout">
          <a:avLst>
            <a:gd name="adj1" fmla="val 6867"/>
            <a:gd name="adj2" fmla="val 105446"/>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Use the "Comments" section (here and in EdGrants) to include </a:t>
          </a:r>
          <a:r>
            <a:rPr lang="en-US" sz="1100" b="1" baseline="0">
              <a:solidFill>
                <a:sysClr val="windowText" lastClr="000000"/>
              </a:solidFill>
            </a:rPr>
            <a:t>details </a:t>
          </a:r>
          <a:r>
            <a:rPr lang="en-US" sz="1100" baseline="0">
              <a:solidFill>
                <a:sysClr val="windowText" lastClr="000000"/>
              </a:solidFill>
            </a:rPr>
            <a:t>relating expenditures back to activities on the Use of Funds tab.</a:t>
          </a:r>
          <a:endParaRPr lang="en-US" sz="1100" b="0" baseline="0">
            <a:solidFill>
              <a:sysClr val="windowText" lastClr="000000"/>
            </a:solidFill>
          </a:endParaRPr>
        </a:p>
      </xdr:txBody>
    </xdr:sp>
    <xdr:clientData/>
  </xdr:twoCellAnchor>
  <xdr:twoCellAnchor>
    <xdr:from>
      <xdr:col>3</xdr:col>
      <xdr:colOff>9526</xdr:colOff>
      <xdr:row>8</xdr:row>
      <xdr:rowOff>257175</xdr:rowOff>
    </xdr:from>
    <xdr:to>
      <xdr:col>9</xdr:col>
      <xdr:colOff>114301</xdr:colOff>
      <xdr:row>12</xdr:row>
      <xdr:rowOff>200025</xdr:rowOff>
    </xdr:to>
    <xdr:sp macro="" textlink="">
      <xdr:nvSpPr>
        <xdr:cNvPr id="20" name="Rectangular Callout 19">
          <a:extLst>
            <a:ext uri="{FF2B5EF4-FFF2-40B4-BE49-F238E27FC236}">
              <a16:creationId xmlns:a16="http://schemas.microsoft.com/office/drawing/2014/main" id="{00000000-0008-0000-0500-000014000000}"/>
            </a:ext>
          </a:extLst>
        </xdr:cNvPr>
        <xdr:cNvSpPr/>
      </xdr:nvSpPr>
      <xdr:spPr>
        <a:xfrm>
          <a:off x="1295401" y="2476500"/>
          <a:ext cx="4010025" cy="1123950"/>
        </a:xfrm>
        <a:prstGeom prst="wedgeRectCallout">
          <a:avLst>
            <a:gd name="adj1" fmla="val -13019"/>
            <a:gd name="adj2" fmla="val 7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All grant expenditures must be necessary, reasonable and allowable</a:t>
          </a:r>
          <a:r>
            <a:rPr lang="en-US" sz="1100" baseline="0">
              <a:solidFill>
                <a:sysClr val="windowText" lastClr="000000"/>
              </a:solidFill>
              <a:effectLst/>
              <a:latin typeface="+mn-lt"/>
              <a:ea typeface="+mn-ea"/>
              <a:cs typeface="+mn-cs"/>
            </a:rPr>
            <a:t> per the rules of each grant program.</a:t>
          </a:r>
        </a:p>
        <a:p>
          <a:endParaRPr lang="en-US" sz="300">
            <a:solidFill>
              <a:sysClr val="windowText" lastClr="000000"/>
            </a:solidFill>
            <a:effectLst/>
          </a:endParaRPr>
        </a:p>
        <a:p>
          <a:pPr marL="171450" indent="-171450">
            <a:buFont typeface="Arial" panose="020B0604020202020204" pitchFamily="34" charset="0"/>
            <a:buChar char="•"/>
          </a:pPr>
          <a:r>
            <a:rPr lang="en-US" sz="1100" baseline="0">
              <a:solidFill>
                <a:sysClr val="windowText" lastClr="000000"/>
              </a:solidFill>
              <a:effectLst/>
              <a:latin typeface="+mn-lt"/>
              <a:ea typeface="+mn-ea"/>
              <a:cs typeface="+mn-cs"/>
            </a:rPr>
            <a:t>Please consult the use of funds for reminders on allowable expenses and references to more detailed guidance.</a:t>
          </a:r>
          <a:endParaRPr lang="en-US" sz="1100">
            <a:solidFill>
              <a:sysClr val="windowText" lastClr="000000"/>
            </a:solidFill>
          </a:endParaRPr>
        </a:p>
      </xdr:txBody>
    </xdr:sp>
    <xdr:clientData/>
  </xdr:twoCellAnchor>
  <xdr:twoCellAnchor>
    <xdr:from>
      <xdr:col>1</xdr:col>
      <xdr:colOff>0</xdr:colOff>
      <xdr:row>15</xdr:row>
      <xdr:rowOff>126999</xdr:rowOff>
    </xdr:from>
    <xdr:to>
      <xdr:col>3</xdr:col>
      <xdr:colOff>238125</xdr:colOff>
      <xdr:row>25</xdr:row>
      <xdr:rowOff>28574</xdr:rowOff>
    </xdr:to>
    <xdr:sp macro="" textlink="">
      <xdr:nvSpPr>
        <xdr:cNvPr id="21" name="Rectangular Callout 70">
          <a:extLst>
            <a:ext uri="{FF2B5EF4-FFF2-40B4-BE49-F238E27FC236}">
              <a16:creationId xmlns:a16="http://schemas.microsoft.com/office/drawing/2014/main" id="{00000000-0008-0000-0500-000015000000}"/>
            </a:ext>
          </a:extLst>
        </xdr:cNvPr>
        <xdr:cNvSpPr/>
      </xdr:nvSpPr>
      <xdr:spPr>
        <a:xfrm>
          <a:off x="361950" y="5584824"/>
          <a:ext cx="1162050" cy="1806575"/>
        </a:xfrm>
        <a:prstGeom prst="wedgeRectCallout">
          <a:avLst>
            <a:gd name="adj1" fmla="val 96229"/>
            <a:gd name="adj2" fmla="val -26820"/>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Cells will turn </a:t>
          </a:r>
          <a:r>
            <a:rPr lang="en-US" sz="1100" baseline="0">
              <a:solidFill>
                <a:srgbClr val="FF0000"/>
              </a:solidFill>
            </a:rPr>
            <a:t>red</a:t>
          </a:r>
          <a:r>
            <a:rPr lang="en-US" sz="1100" baseline="0">
              <a:solidFill>
                <a:sysClr val="windowText" lastClr="000000"/>
              </a:solidFill>
            </a:rPr>
            <a:t> if you include an amount for an expenditure but omit other required line-item information.</a:t>
          </a:r>
          <a:endParaRPr lang="en-US" sz="1100">
            <a:solidFill>
              <a:sysClr val="windowText" lastClr="000000"/>
            </a:solidFill>
          </a:endParaRPr>
        </a:p>
      </xdr:txBody>
    </xdr:sp>
    <xdr:clientData/>
  </xdr:twoCellAnchor>
  <xdr:twoCellAnchor>
    <xdr:from>
      <xdr:col>3</xdr:col>
      <xdr:colOff>197069</xdr:colOff>
      <xdr:row>11</xdr:row>
      <xdr:rowOff>230461</xdr:rowOff>
    </xdr:from>
    <xdr:to>
      <xdr:col>5</xdr:col>
      <xdr:colOff>377278</xdr:colOff>
      <xdr:row>12</xdr:row>
      <xdr:rowOff>87586</xdr:rowOff>
    </xdr:to>
    <xdr:sp macro="" textlink="">
      <xdr:nvSpPr>
        <xdr:cNvPr id="22" name="Rectangle 21" descr="Link to Title I Part A QRG file:&#10;http://www.doe.mass.edu/federalgrants/titlei-a/resources/qrg.docx&#10;">
          <a:hlinkClick xmlns:r="http://schemas.openxmlformats.org/officeDocument/2006/relationships" r:id="rId1"/>
          <a:extLst>
            <a:ext uri="{FF2B5EF4-FFF2-40B4-BE49-F238E27FC236}">
              <a16:creationId xmlns:a16="http://schemas.microsoft.com/office/drawing/2014/main" id="{00000000-0008-0000-0500-000016000000}"/>
            </a:ext>
          </a:extLst>
        </xdr:cNvPr>
        <xdr:cNvSpPr/>
      </xdr:nvSpPr>
      <xdr:spPr>
        <a:xfrm>
          <a:off x="1456121" y="3339771"/>
          <a:ext cx="1187450" cy="1527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276225</xdr:colOff>
      <xdr:row>92</xdr:row>
      <xdr:rowOff>114299</xdr:rowOff>
    </xdr:from>
    <xdr:to>
      <xdr:col>11</xdr:col>
      <xdr:colOff>631825</xdr:colOff>
      <xdr:row>98</xdr:row>
      <xdr:rowOff>19049</xdr:rowOff>
    </xdr:to>
    <xdr:sp macro="" textlink="">
      <xdr:nvSpPr>
        <xdr:cNvPr id="23" name="Rectangular Callout 68">
          <a:extLst>
            <a:ext uri="{FF2B5EF4-FFF2-40B4-BE49-F238E27FC236}">
              <a16:creationId xmlns:a16="http://schemas.microsoft.com/office/drawing/2014/main" id="{00000000-0008-0000-0500-000017000000}"/>
            </a:ext>
          </a:extLst>
        </xdr:cNvPr>
        <xdr:cNvSpPr/>
      </xdr:nvSpPr>
      <xdr:spPr>
        <a:xfrm>
          <a:off x="2571750" y="20735924"/>
          <a:ext cx="4375150" cy="1019175"/>
        </a:xfrm>
        <a:prstGeom prst="wedgeRectCallout">
          <a:avLst>
            <a:gd name="adj1" fmla="val 67014"/>
            <a:gd name="adj2" fmla="val 68587"/>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rPr>
            <a:t>TIP:</a:t>
          </a:r>
          <a:r>
            <a:rPr lang="en-US" sz="1400" baseline="0"/>
            <a:t>  </a:t>
          </a:r>
          <a:r>
            <a:rPr lang="en-US" sz="1400" baseline="0">
              <a:solidFill>
                <a:sysClr val="windowText" lastClr="000000"/>
              </a:solidFill>
            </a:rPr>
            <a:t> </a:t>
          </a:r>
          <a:r>
            <a:rPr lang="en-US" sz="1100" baseline="0">
              <a:solidFill>
                <a:sysClr val="windowText" lastClr="000000"/>
              </a:solidFill>
            </a:rPr>
            <a:t>The discrepancy boxes will indicate whether you budgeted too much or too little of your allocation or reservation.  </a:t>
          </a:r>
          <a:r>
            <a:rPr lang="en-US" sz="1100" b="1" baseline="0">
              <a:solidFill>
                <a:sysClr val="windowText" lastClr="000000"/>
              </a:solidFill>
            </a:rPr>
            <a:t>Positive numbers indicate you have budgeted too much </a:t>
          </a:r>
          <a:r>
            <a:rPr lang="en-US" sz="1100" baseline="0">
              <a:solidFill>
                <a:sysClr val="windowText" lastClr="000000"/>
              </a:solidFill>
            </a:rPr>
            <a:t>by the indicated amount, </a:t>
          </a:r>
          <a:r>
            <a:rPr lang="en-US" sz="1100" b="1" baseline="0">
              <a:solidFill>
                <a:sysClr val="windowText" lastClr="000000"/>
              </a:solidFill>
            </a:rPr>
            <a:t>(negative numbers) indicate that you have budgeted too little </a:t>
          </a:r>
          <a:r>
            <a:rPr lang="en-US" sz="1100" baseline="0">
              <a:solidFill>
                <a:sysClr val="windowText" lastClr="000000"/>
              </a:solidFill>
            </a:rPr>
            <a:t>by the indicated amount. </a:t>
          </a:r>
          <a:endParaRPr lang="en-US" sz="1100" b="0" baseline="0">
            <a:solidFill>
              <a:srgbClr val="0066FF"/>
            </a:solidFill>
          </a:endParaRPr>
        </a:p>
      </xdr:txBody>
    </xdr:sp>
    <xdr:clientData/>
  </xdr:twoCellAnchor>
  <xdr:twoCellAnchor>
    <xdr:from>
      <xdr:col>20</xdr:col>
      <xdr:colOff>284655</xdr:colOff>
      <xdr:row>105</xdr:row>
      <xdr:rowOff>509204</xdr:rowOff>
    </xdr:from>
    <xdr:to>
      <xdr:col>21</xdr:col>
      <xdr:colOff>2259834</xdr:colOff>
      <xdr:row>105</xdr:row>
      <xdr:rowOff>709229</xdr:rowOff>
    </xdr:to>
    <xdr:sp macro="" textlink="">
      <xdr:nvSpPr>
        <xdr:cNvPr id="24" name="Rectangle 23">
          <a:hlinkClick xmlns:r="http://schemas.openxmlformats.org/officeDocument/2006/relationships" r:id="rId2"/>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SpPr/>
      </xdr:nvSpPr>
      <xdr:spPr>
        <a:xfrm>
          <a:off x="15546552" y="23314463"/>
          <a:ext cx="2643023"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257176</xdr:colOff>
      <xdr:row>104</xdr:row>
      <xdr:rowOff>569310</xdr:rowOff>
    </xdr:from>
    <xdr:to>
      <xdr:col>16</xdr:col>
      <xdr:colOff>120432</xdr:colOff>
      <xdr:row>105</xdr:row>
      <xdr:rowOff>152400</xdr:rowOff>
    </xdr:to>
    <xdr:sp macro="" textlink="">
      <xdr:nvSpPr>
        <xdr:cNvPr id="25" name="Rectangle 24">
          <a:hlinkClick xmlns:r="http://schemas.openxmlformats.org/officeDocument/2006/relationships" r:id="rId3"/>
          <a:extLst>
            <a:ext uri="{FF2B5EF4-FFF2-40B4-BE49-F238E27FC236}">
              <a16:creationId xmlns:a16="http://schemas.microsoft.com/office/drawing/2014/main" id="{00000000-0008-0000-0500-000019000000}"/>
            </a:ext>
            <a:ext uri="{C183D7F6-B498-43B3-948B-1728B52AA6E4}">
              <adec:decorative xmlns:adec="http://schemas.microsoft.com/office/drawing/2017/decorative" val="1"/>
            </a:ext>
          </a:extLst>
        </xdr:cNvPr>
        <xdr:cNvSpPr/>
      </xdr:nvSpPr>
      <xdr:spPr>
        <a:xfrm>
          <a:off x="1516228" y="22750517"/>
          <a:ext cx="6694980" cy="2071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33940</xdr:colOff>
      <xdr:row>105</xdr:row>
      <xdr:rowOff>1062639</xdr:rowOff>
    </xdr:from>
    <xdr:to>
      <xdr:col>18</xdr:col>
      <xdr:colOff>1586515</xdr:colOff>
      <xdr:row>105</xdr:row>
      <xdr:rowOff>1234089</xdr:rowOff>
    </xdr:to>
    <xdr:sp macro="" textlink="">
      <xdr:nvSpPr>
        <xdr:cNvPr id="26" name="Rectangle 25">
          <a:hlinkClick xmlns:r="http://schemas.openxmlformats.org/officeDocument/2006/relationships" r:id="rId4"/>
          <a:extLst>
            <a:ext uri="{FF2B5EF4-FFF2-40B4-BE49-F238E27FC236}">
              <a16:creationId xmlns:a16="http://schemas.microsoft.com/office/drawing/2014/main" id="{00000000-0008-0000-0500-00001A000000}"/>
            </a:ext>
            <a:ext uri="{C183D7F6-B498-43B3-948B-1728B52AA6E4}">
              <adec:decorative xmlns:adec="http://schemas.microsoft.com/office/drawing/2017/decorative" val="1"/>
            </a:ext>
          </a:extLst>
        </xdr:cNvPr>
        <xdr:cNvSpPr/>
      </xdr:nvSpPr>
      <xdr:spPr>
        <a:xfrm>
          <a:off x="1292992" y="23867898"/>
          <a:ext cx="10913351"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25400</xdr:colOff>
      <xdr:row>110</xdr:row>
      <xdr:rowOff>133350</xdr:rowOff>
    </xdr:from>
    <xdr:to>
      <xdr:col>4</xdr:col>
      <xdr:colOff>346074</xdr:colOff>
      <xdr:row>115</xdr:row>
      <xdr:rowOff>28575</xdr:rowOff>
    </xdr:to>
    <xdr:sp macro="" textlink="">
      <xdr:nvSpPr>
        <xdr:cNvPr id="27" name="Rectangular Callout 73">
          <a:extLst>
            <a:ext uri="{FF2B5EF4-FFF2-40B4-BE49-F238E27FC236}">
              <a16:creationId xmlns:a16="http://schemas.microsoft.com/office/drawing/2014/main" id="{00000000-0008-0000-0500-00001B000000}"/>
            </a:ext>
          </a:extLst>
        </xdr:cNvPr>
        <xdr:cNvSpPr/>
      </xdr:nvSpPr>
      <xdr:spPr>
        <a:xfrm>
          <a:off x="387350" y="28308300"/>
          <a:ext cx="1616074" cy="847725"/>
        </a:xfrm>
        <a:prstGeom prst="wedgeRectCallout">
          <a:avLst>
            <a:gd name="adj1" fmla="val 65606"/>
            <a:gd name="adj2" fmla="val -12590"/>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rPr>
            <a:t>TIP:</a:t>
          </a:r>
          <a:r>
            <a:rPr lang="en-US" sz="1400" baseline="0"/>
            <a:t>  </a:t>
          </a:r>
          <a:r>
            <a:rPr lang="en-US" sz="1400" baseline="0">
              <a:solidFill>
                <a:sysClr val="windowText" lastClr="000000"/>
              </a:solidFill>
            </a:rPr>
            <a:t> </a:t>
          </a:r>
          <a:r>
            <a:rPr lang="en-US" sz="1100" baseline="0">
              <a:solidFill>
                <a:sysClr val="windowText" lastClr="000000"/>
              </a:solidFill>
            </a:rPr>
            <a:t>Cell will turn</a:t>
          </a:r>
          <a:r>
            <a:rPr lang="en-US" sz="1100" baseline="0">
              <a:solidFill>
                <a:srgbClr val="FF0000"/>
              </a:solidFill>
            </a:rPr>
            <a:t> red </a:t>
          </a:r>
          <a:r>
            <a:rPr lang="en-US" sz="1100" baseline="0">
              <a:solidFill>
                <a:sysClr val="windowText" lastClr="000000"/>
              </a:solidFill>
            </a:rPr>
            <a:t>if you enter a contract amount less than $25,000.</a:t>
          </a:r>
          <a:endParaRPr lang="en-US" sz="1100" b="0" baseline="0">
            <a:solidFill>
              <a:srgbClr val="0066FF"/>
            </a:solidFill>
          </a:endParaRPr>
        </a:p>
      </xdr:txBody>
    </xdr:sp>
    <xdr:clientData/>
  </xdr:twoCellAnchor>
  <xdr:twoCellAnchor>
    <xdr:from>
      <xdr:col>24</xdr:col>
      <xdr:colOff>3175</xdr:colOff>
      <xdr:row>107</xdr:row>
      <xdr:rowOff>22225</xdr:rowOff>
    </xdr:from>
    <xdr:to>
      <xdr:col>28</xdr:col>
      <xdr:colOff>447675</xdr:colOff>
      <xdr:row>114</xdr:row>
      <xdr:rowOff>66675</xdr:rowOff>
    </xdr:to>
    <xdr:sp macro="" textlink="">
      <xdr:nvSpPr>
        <xdr:cNvPr id="28" name="Rectangular Callout 75">
          <a:extLst>
            <a:ext uri="{FF2B5EF4-FFF2-40B4-BE49-F238E27FC236}">
              <a16:creationId xmlns:a16="http://schemas.microsoft.com/office/drawing/2014/main" id="{00000000-0008-0000-0500-00001C000000}"/>
            </a:ext>
          </a:extLst>
        </xdr:cNvPr>
        <xdr:cNvSpPr/>
      </xdr:nvSpPr>
      <xdr:spPr>
        <a:xfrm>
          <a:off x="16986250" y="27549475"/>
          <a:ext cx="1225550" cy="1454150"/>
        </a:xfrm>
        <a:prstGeom prst="wedgeRectCallout">
          <a:avLst>
            <a:gd name="adj1" fmla="val -65223"/>
            <a:gd name="adj2" fmla="val 25146"/>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rPr>
            <a:t>TIP:</a:t>
          </a:r>
          <a:r>
            <a:rPr lang="en-US" sz="1400" baseline="0"/>
            <a:t>  </a:t>
          </a:r>
          <a:r>
            <a:rPr lang="en-US" sz="1400" baseline="0">
              <a:solidFill>
                <a:sysClr val="windowText" lastClr="000000"/>
              </a:solidFill>
            </a:rPr>
            <a:t> </a:t>
          </a:r>
          <a:r>
            <a:rPr lang="en-US" sz="1100" baseline="0">
              <a:solidFill>
                <a:sysClr val="windowText" lastClr="000000"/>
              </a:solidFill>
            </a:rPr>
            <a:t>Cell will turn </a:t>
          </a:r>
          <a:r>
            <a:rPr lang="en-US" sz="1100" baseline="0">
              <a:solidFill>
                <a:srgbClr val="FF0000"/>
              </a:solidFill>
            </a:rPr>
            <a:t>red</a:t>
          </a:r>
          <a:r>
            <a:rPr lang="en-US" sz="1100" baseline="0">
              <a:solidFill>
                <a:sysClr val="windowText" lastClr="000000"/>
              </a:solidFill>
            </a:rPr>
            <a:t> if you enter equipment costing less than $5,000.  Remove this item from calculator.</a:t>
          </a:r>
          <a:endParaRPr lang="en-US" sz="1100" b="0" baseline="0">
            <a:solidFill>
              <a:srgbClr val="0066FF"/>
            </a:solidFill>
          </a:endParaRPr>
        </a:p>
      </xdr:txBody>
    </xdr:sp>
    <xdr:clientData/>
  </xdr:twoCellAnchor>
  <xdr:twoCellAnchor>
    <xdr:from>
      <xdr:col>6</xdr:col>
      <xdr:colOff>514350</xdr:colOff>
      <xdr:row>127</xdr:row>
      <xdr:rowOff>95249</xdr:rowOff>
    </xdr:from>
    <xdr:to>
      <xdr:col>9</xdr:col>
      <xdr:colOff>206374</xdr:colOff>
      <xdr:row>134</xdr:row>
      <xdr:rowOff>66674</xdr:rowOff>
    </xdr:to>
    <xdr:sp macro="" textlink="">
      <xdr:nvSpPr>
        <xdr:cNvPr id="29" name="Rectangular Callout 77">
          <a:extLst>
            <a:ext uri="{FF2B5EF4-FFF2-40B4-BE49-F238E27FC236}">
              <a16:creationId xmlns:a16="http://schemas.microsoft.com/office/drawing/2014/main" id="{00000000-0008-0000-0500-00001D000000}"/>
            </a:ext>
          </a:extLst>
        </xdr:cNvPr>
        <xdr:cNvSpPr/>
      </xdr:nvSpPr>
      <xdr:spPr>
        <a:xfrm>
          <a:off x="3419475" y="31527749"/>
          <a:ext cx="1978024" cy="1152525"/>
        </a:xfrm>
        <a:prstGeom prst="wedgeRectCallout">
          <a:avLst>
            <a:gd name="adj1" fmla="val 16873"/>
            <a:gd name="adj2" fmla="val -65125"/>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rPr>
            <a:t>TIP:</a:t>
          </a:r>
          <a:r>
            <a:rPr lang="en-US" sz="1400" baseline="0"/>
            <a:t>  </a:t>
          </a:r>
          <a:r>
            <a:rPr lang="en-US" sz="1400" baseline="0">
              <a:solidFill>
                <a:sysClr val="windowText" lastClr="000000"/>
              </a:solidFill>
            </a:rPr>
            <a:t> </a:t>
          </a:r>
          <a:r>
            <a:rPr lang="en-US" sz="1100" baseline="0">
              <a:solidFill>
                <a:sysClr val="windowText" lastClr="000000"/>
              </a:solidFill>
            </a:rPr>
            <a:t>This amount will automatically be subtracted before calculating maximum allowable indirect costs for your district in Line 10.</a:t>
          </a:r>
          <a:endParaRPr lang="en-US" sz="1100" b="0" baseline="0">
            <a:solidFill>
              <a:srgbClr val="0066FF"/>
            </a:solidFill>
          </a:endParaRPr>
        </a:p>
      </xdr:txBody>
    </xdr:sp>
    <xdr:clientData/>
  </xdr:twoCellAnchor>
  <xdr:twoCellAnchor>
    <xdr:from>
      <xdr:col>21</xdr:col>
      <xdr:colOff>1085850</xdr:colOff>
      <xdr:row>127</xdr:row>
      <xdr:rowOff>104774</xdr:rowOff>
    </xdr:from>
    <xdr:to>
      <xdr:col>26</xdr:col>
      <xdr:colOff>98424</xdr:colOff>
      <xdr:row>135</xdr:row>
      <xdr:rowOff>57149</xdr:rowOff>
    </xdr:to>
    <xdr:sp macro="" textlink="">
      <xdr:nvSpPr>
        <xdr:cNvPr id="30" name="Rectangular Callout 78">
          <a:extLst>
            <a:ext uri="{FF2B5EF4-FFF2-40B4-BE49-F238E27FC236}">
              <a16:creationId xmlns:a16="http://schemas.microsoft.com/office/drawing/2014/main" id="{00000000-0008-0000-0500-00001E000000}"/>
            </a:ext>
          </a:extLst>
        </xdr:cNvPr>
        <xdr:cNvSpPr/>
      </xdr:nvSpPr>
      <xdr:spPr>
        <a:xfrm>
          <a:off x="15268575" y="31537274"/>
          <a:ext cx="1984374" cy="1323975"/>
        </a:xfrm>
        <a:prstGeom prst="wedgeRectCallout">
          <a:avLst>
            <a:gd name="adj1" fmla="val 16873"/>
            <a:gd name="adj2" fmla="val -65125"/>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rPr>
            <a:t>TIP:</a:t>
          </a:r>
          <a:r>
            <a:rPr lang="en-US" sz="1400" baseline="0"/>
            <a:t>  </a:t>
          </a:r>
          <a:r>
            <a:rPr lang="en-US" sz="1400" baseline="0">
              <a:solidFill>
                <a:sysClr val="windowText" lastClr="000000"/>
              </a:solidFill>
            </a:rPr>
            <a:t> </a:t>
          </a:r>
          <a:r>
            <a:rPr lang="en-US" sz="1100" baseline="0">
              <a:solidFill>
                <a:sysClr val="windowText" lastClr="000000"/>
              </a:solidFill>
            </a:rPr>
            <a:t>This amount will automatically be entered above on Line 11 Equipment and subtracted before calculating maximum allowable indirect costs for your district in Line 10.</a:t>
          </a:r>
          <a:endParaRPr lang="en-US" sz="1100" b="0" baseline="0">
            <a:solidFill>
              <a:srgbClr val="0066FF"/>
            </a:solidFill>
          </a:endParaRPr>
        </a:p>
      </xdr:txBody>
    </xdr:sp>
    <xdr:clientData/>
  </xdr:twoCellAnchor>
  <xdr:twoCellAnchor>
    <xdr:from>
      <xdr:col>11</xdr:col>
      <xdr:colOff>304800</xdr:colOff>
      <xdr:row>8</xdr:row>
      <xdr:rowOff>95249</xdr:rowOff>
    </xdr:from>
    <xdr:to>
      <xdr:col>16</xdr:col>
      <xdr:colOff>158751</xdr:colOff>
      <xdr:row>12</xdr:row>
      <xdr:rowOff>174624</xdr:rowOff>
    </xdr:to>
    <xdr:sp macro="" textlink="">
      <xdr:nvSpPr>
        <xdr:cNvPr id="31" name="Rectangular Callout 79">
          <a:hlinkClick xmlns:r="http://schemas.openxmlformats.org/officeDocument/2006/relationships" r:id="rId5"/>
          <a:extLst>
            <a:ext uri="{FF2B5EF4-FFF2-40B4-BE49-F238E27FC236}">
              <a16:creationId xmlns:a16="http://schemas.microsoft.com/office/drawing/2014/main" id="{00000000-0008-0000-0500-00001F000000}"/>
            </a:ext>
          </a:extLst>
        </xdr:cNvPr>
        <xdr:cNvSpPr/>
      </xdr:nvSpPr>
      <xdr:spPr>
        <a:xfrm>
          <a:off x="6619875" y="3152774"/>
          <a:ext cx="1425576" cy="1260475"/>
        </a:xfrm>
        <a:prstGeom prst="wedgeRectCallout">
          <a:avLst>
            <a:gd name="adj1" fmla="val 18812"/>
            <a:gd name="adj2" fmla="val 67094"/>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rPr>
            <a:t>TIP</a:t>
          </a:r>
          <a:r>
            <a:rPr lang="en-US" sz="1600" b="1">
              <a:solidFill>
                <a:sysClr val="windowText" lastClr="000000"/>
              </a:solidFill>
            </a:rPr>
            <a:t>: </a:t>
          </a:r>
          <a:r>
            <a:rPr lang="en-US" sz="1100" b="0">
              <a:solidFill>
                <a:sysClr val="windowText" lastClr="000000"/>
              </a:solidFill>
            </a:rPr>
            <a:t>For information on MTRS calculations and payments, please</a:t>
          </a:r>
          <a:r>
            <a:rPr lang="en-US" sz="1100" b="0" baseline="0">
              <a:solidFill>
                <a:sysClr val="windowText" lastClr="000000"/>
              </a:solidFill>
            </a:rPr>
            <a:t> consult DESE's </a:t>
          </a:r>
          <a:r>
            <a:rPr lang="en-US" sz="1100" b="0" baseline="0">
              <a:solidFill>
                <a:srgbClr val="0000FF"/>
              </a:solidFill>
            </a:rPr>
            <a:t>MTRS Quick Reference Guide</a:t>
          </a:r>
          <a:r>
            <a:rPr lang="en-US" sz="1100" b="0" baseline="0">
              <a:solidFill>
                <a:sysClr val="windowText" lastClr="000000"/>
              </a:solidFill>
            </a:rPr>
            <a:t>.</a:t>
          </a:r>
          <a:endParaRPr lang="en-US" sz="1100" b="0">
            <a:solidFill>
              <a:sysClr val="windowText" lastClr="000000"/>
            </a:solidFill>
          </a:endParaRPr>
        </a:p>
      </xdr:txBody>
    </xdr:sp>
    <xdr:clientData/>
  </xdr:twoCellAnchor>
  <xdr:twoCellAnchor>
    <xdr:from>
      <xdr:col>0</xdr:col>
      <xdr:colOff>1</xdr:colOff>
      <xdr:row>80</xdr:row>
      <xdr:rowOff>123825</xdr:rowOff>
    </xdr:from>
    <xdr:to>
      <xdr:col>3</xdr:col>
      <xdr:colOff>228600</xdr:colOff>
      <xdr:row>89</xdr:row>
      <xdr:rowOff>200025</xdr:rowOff>
    </xdr:to>
    <xdr:sp macro="" textlink="">
      <xdr:nvSpPr>
        <xdr:cNvPr id="32" name="Rectangular Callout 32">
          <a:extLst>
            <a:ext uri="{FF2B5EF4-FFF2-40B4-BE49-F238E27FC236}">
              <a16:creationId xmlns:a16="http://schemas.microsoft.com/office/drawing/2014/main" id="{00000000-0008-0000-0500-000020000000}"/>
            </a:ext>
          </a:extLst>
        </xdr:cNvPr>
        <xdr:cNvSpPr/>
      </xdr:nvSpPr>
      <xdr:spPr>
        <a:xfrm>
          <a:off x="1" y="18145125"/>
          <a:ext cx="1514474" cy="1914525"/>
        </a:xfrm>
        <a:prstGeom prst="wedgeRectCallout">
          <a:avLst>
            <a:gd name="adj1" fmla="val 56203"/>
            <a:gd name="adj2" fmla="val -4844"/>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rPr>
            <a:t>TIP</a:t>
          </a:r>
          <a:r>
            <a:rPr lang="en-US" sz="1100" b="1">
              <a:solidFill>
                <a:sysClr val="windowText" lastClr="000000"/>
              </a:solidFill>
            </a:rPr>
            <a:t>:</a:t>
          </a:r>
          <a:r>
            <a:rPr lang="en-US" sz="1100" baseline="0"/>
            <a:t>  </a:t>
          </a:r>
          <a:r>
            <a:rPr lang="en-US" sz="1100" baseline="0">
              <a:solidFill>
                <a:sysClr val="windowText" lastClr="000000"/>
              </a:solidFill>
            </a:rPr>
            <a:t> The allocation from which indirect costs are calculated ("eligible allocation") will be reduced by any amounts for which recovery of indirect costs is not allowed (see Step 5.2).</a:t>
          </a:r>
          <a:endParaRPr lang="en-US" sz="1100" b="0" baseline="0">
            <a:solidFill>
              <a:srgbClr val="0066FF"/>
            </a:solidFill>
          </a:endParaRPr>
        </a:p>
      </xdr:txBody>
    </xdr:sp>
    <xdr:clientData/>
  </xdr:twoCellAnchor>
  <xdr:twoCellAnchor>
    <xdr:from>
      <xdr:col>9</xdr:col>
      <xdr:colOff>161926</xdr:colOff>
      <xdr:row>7</xdr:row>
      <xdr:rowOff>252704</xdr:rowOff>
    </xdr:from>
    <xdr:to>
      <xdr:col>11</xdr:col>
      <xdr:colOff>200025</xdr:colOff>
      <xdr:row>13</xdr:row>
      <xdr:rowOff>0</xdr:rowOff>
    </xdr:to>
    <xdr:sp macro="" textlink="">
      <xdr:nvSpPr>
        <xdr:cNvPr id="33" name="Rectangular Callout 34">
          <a:hlinkClick xmlns:r="http://schemas.openxmlformats.org/officeDocument/2006/relationships" r:id="rId6"/>
          <a:extLst>
            <a:ext uri="{FF2B5EF4-FFF2-40B4-BE49-F238E27FC236}">
              <a16:creationId xmlns:a16="http://schemas.microsoft.com/office/drawing/2014/main" id="{00000000-0008-0000-0500-000021000000}"/>
            </a:ext>
          </a:extLst>
        </xdr:cNvPr>
        <xdr:cNvSpPr/>
      </xdr:nvSpPr>
      <xdr:spPr>
        <a:xfrm>
          <a:off x="5488150" y="2021633"/>
          <a:ext cx="1165548" cy="1593979"/>
        </a:xfrm>
        <a:prstGeom prst="wedgeRectCallout">
          <a:avLst>
            <a:gd name="adj1" fmla="val 24840"/>
            <a:gd name="adj2" fmla="val 6437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1">
              <a:solidFill>
                <a:sysClr val="windowText" lastClr="000000"/>
              </a:solidFill>
            </a:rPr>
            <a:t>TIP:</a:t>
          </a:r>
          <a:r>
            <a:rPr lang="en-US" sz="1100" baseline="0"/>
            <a:t>  </a:t>
          </a:r>
          <a:r>
            <a:rPr lang="en-US" sz="1100" baseline="0">
              <a:solidFill>
                <a:sysClr val="windowText" lastClr="000000"/>
              </a:solidFill>
            </a:rPr>
            <a:t>The </a:t>
          </a:r>
          <a:r>
            <a:rPr lang="en-US" sz="1100" b="1" baseline="0">
              <a:solidFill>
                <a:sysClr val="windowText" lastClr="000000"/>
              </a:solidFill>
            </a:rPr>
            <a:t>"Total FTE" </a:t>
          </a:r>
          <a:r>
            <a:rPr lang="en-US" sz="1100" baseline="0">
              <a:solidFill>
                <a:sysClr val="windowText" lastClr="000000"/>
              </a:solidFill>
            </a:rPr>
            <a:t>cannot exceed # of staff X 1.0 (one full-time staff person).  </a:t>
          </a:r>
          <a:r>
            <a:rPr lang="en-US" sz="1100" baseline="0">
              <a:solidFill>
                <a:sysClr val="windowText" lastClr="000000"/>
              </a:solidFill>
              <a:effectLst/>
              <a:latin typeface="+mn-lt"/>
              <a:ea typeface="+mn-ea"/>
              <a:cs typeface="+mn-cs"/>
            </a:rPr>
            <a:t>If error, cell will turn </a:t>
          </a:r>
          <a:r>
            <a:rPr lang="en-US" sz="1100" baseline="0">
              <a:solidFill>
                <a:srgbClr val="FF0000"/>
              </a:solidFill>
              <a:effectLst/>
              <a:latin typeface="+mn-lt"/>
              <a:ea typeface="+mn-ea"/>
              <a:cs typeface="+mn-cs"/>
            </a:rPr>
            <a:t>red.  </a:t>
          </a:r>
          <a:r>
            <a:rPr lang="en-US" sz="1100" baseline="0">
              <a:solidFill>
                <a:sysClr val="windowText" lastClr="000000"/>
              </a:solidFill>
              <a:effectLst/>
              <a:latin typeface="+mn-lt"/>
              <a:ea typeface="+mn-ea"/>
              <a:cs typeface="+mn-cs"/>
            </a:rPr>
            <a:t>See</a:t>
          </a:r>
          <a:r>
            <a:rPr lang="en-US" sz="1100" baseline="0">
              <a:solidFill>
                <a:srgbClr val="FF0000"/>
              </a:solidFill>
              <a:effectLst/>
              <a:latin typeface="+mn-lt"/>
              <a:ea typeface="+mn-ea"/>
              <a:cs typeface="+mn-cs"/>
            </a:rPr>
            <a:t> </a:t>
          </a:r>
          <a:r>
            <a:rPr lang="en-US" sz="1100" baseline="0">
              <a:solidFill>
                <a:srgbClr val="0000FF"/>
              </a:solidFill>
              <a:effectLst/>
              <a:latin typeface="+mn-lt"/>
              <a:ea typeface="+mn-ea"/>
              <a:cs typeface="+mn-cs"/>
            </a:rPr>
            <a:t>add'l info.</a:t>
          </a:r>
          <a:endParaRPr lang="en-US">
            <a:solidFill>
              <a:srgbClr val="0000FF"/>
            </a:solidFill>
            <a:effectLst/>
          </a:endParaRPr>
        </a:p>
        <a:p>
          <a:pPr algn="l"/>
          <a:endParaRPr lang="en-US" sz="1100" b="0" baseline="0">
            <a:solidFill>
              <a:sysClr val="windowText" lastClr="000000"/>
            </a:solidFill>
          </a:endParaRPr>
        </a:p>
      </xdr:txBody>
    </xdr:sp>
    <xdr:clientData/>
  </xdr:twoCellAnchor>
  <xdr:twoCellAnchor>
    <xdr:from>
      <xdr:col>3</xdr:col>
      <xdr:colOff>229914</xdr:colOff>
      <xdr:row>11</xdr:row>
      <xdr:rowOff>197069</xdr:rowOff>
    </xdr:from>
    <xdr:to>
      <xdr:col>5</xdr:col>
      <xdr:colOff>339397</xdr:colOff>
      <xdr:row>12</xdr:row>
      <xdr:rowOff>98534</xdr:rowOff>
    </xdr:to>
    <xdr:sp macro="" textlink="">
      <xdr:nvSpPr>
        <xdr:cNvPr id="2" name="Rectangle 1">
          <a:hlinkClick xmlns:r="http://schemas.openxmlformats.org/officeDocument/2006/relationships" r:id="rId7"/>
          <a:extLst>
            <a:ext uri="{FF2B5EF4-FFF2-40B4-BE49-F238E27FC236}">
              <a16:creationId xmlns:a16="http://schemas.microsoft.com/office/drawing/2014/main" id="{00000000-0008-0000-0500-000002000000}"/>
            </a:ext>
          </a:extLst>
        </xdr:cNvPr>
        <xdr:cNvSpPr/>
      </xdr:nvSpPr>
      <xdr:spPr>
        <a:xfrm>
          <a:off x="1488966" y="3306379"/>
          <a:ext cx="1116724" cy="197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180974</xdr:colOff>
      <xdr:row>1</xdr:row>
      <xdr:rowOff>95250</xdr:rowOff>
    </xdr:from>
    <xdr:to>
      <xdr:col>2</xdr:col>
      <xdr:colOff>571500</xdr:colOff>
      <xdr:row>7</xdr:row>
      <xdr:rowOff>66676</xdr:rowOff>
    </xdr:to>
    <xdr:sp macro="" textlink="">
      <xdr:nvSpPr>
        <xdr:cNvPr id="2" name="Rectangular Callout 1">
          <a:extLst>
            <a:ext uri="{FF2B5EF4-FFF2-40B4-BE49-F238E27FC236}">
              <a16:creationId xmlns:a16="http://schemas.microsoft.com/office/drawing/2014/main" id="{00000000-0008-0000-0600-000002000000}"/>
            </a:ext>
          </a:extLst>
        </xdr:cNvPr>
        <xdr:cNvSpPr/>
      </xdr:nvSpPr>
      <xdr:spPr>
        <a:xfrm>
          <a:off x="180974" y="295275"/>
          <a:ext cx="1371601" cy="1628776"/>
        </a:xfrm>
        <a:prstGeom prst="wedgeRectCallout">
          <a:avLst>
            <a:gd name="adj1" fmla="val -2073"/>
            <a:gd name="adj2" fmla="val 273058"/>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latin typeface="+mn-lt"/>
              <a:cs typeface="Arial" panose="020B0604020202020204" pitchFamily="34" charset="0"/>
            </a:rPr>
            <a:t>TIP:  </a:t>
          </a:r>
          <a:r>
            <a:rPr lang="en-US" sz="1100">
              <a:solidFill>
                <a:sysClr val="windowText" lastClr="000000"/>
              </a:solidFill>
              <a:latin typeface="+mn-lt"/>
              <a:cs typeface="Arial" panose="020B0604020202020204" pitchFamily="34" charset="0"/>
            </a:rPr>
            <a:t>Under</a:t>
          </a:r>
          <a:r>
            <a:rPr lang="en-US" sz="1100" baseline="0">
              <a:solidFill>
                <a:sysClr val="windowText" lastClr="000000"/>
              </a:solidFill>
              <a:latin typeface="+mn-lt"/>
              <a:cs typeface="Arial" panose="020B0604020202020204" pitchFamily="34" charset="0"/>
            </a:rPr>
            <a:t> "Name of Participating Agency," list all districts from which funds are being assigned to your district for administration.</a:t>
          </a:r>
          <a:endParaRPr lang="en-US" sz="11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from T1 ESSER Calculat"/>
      <sheetName val="3A. Private School Services"/>
    </sheetNames>
    <sheetDataSet>
      <sheetData sheetId="0"/>
      <sheetData sheetId="1">
        <row r="30">
          <cell r="V30" t="e">
            <v>#REF!</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354182-F171-47A8-AC91-1010EA1BDC8C}" name="Table1" displayName="Table1" ref="S17:S20" totalsRowShown="0" headerRowDxfId="3" dataDxfId="2" tableBorderDxfId="1">
  <tableColumns count="1">
    <tableColumn id="1" xr3:uid="{46664D06-8832-4A26-9D05-F7867005517D}" name="Select from Drop Down Lis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dgrants.eoe.mass.edu/grantium/frontOffice.js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vRFGrant@mass.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BAAC2-F209-4054-A1AF-2FCC4B7CAF08}">
  <dimension ref="A1:N527"/>
  <sheetViews>
    <sheetView showGridLines="0" workbookViewId="0">
      <selection activeCell="B13" sqref="B13"/>
    </sheetView>
  </sheetViews>
  <sheetFormatPr defaultRowHeight="14.5" x14ac:dyDescent="0.35"/>
  <cols>
    <col min="2" max="2" width="36.54296875" bestFit="1" customWidth="1"/>
    <col min="4" max="4" width="19.7265625" bestFit="1" customWidth="1"/>
    <col min="5" max="5" width="20.54296875" bestFit="1" customWidth="1"/>
    <col min="6" max="6" width="28.1796875" bestFit="1" customWidth="1"/>
    <col min="7" max="7" width="32" bestFit="1" customWidth="1"/>
    <col min="8" max="8" width="36.54296875" bestFit="1" customWidth="1"/>
    <col min="9" max="9" width="18.7265625" bestFit="1" customWidth="1"/>
    <col min="10" max="10" width="5.54296875" bestFit="1" customWidth="1"/>
    <col min="11" max="11" width="6" bestFit="1" customWidth="1"/>
    <col min="12" max="13" width="12.453125" bestFit="1" customWidth="1"/>
    <col min="14" max="14" width="36.54296875" bestFit="1" customWidth="1"/>
  </cols>
  <sheetData>
    <row r="1" spans="1:14" s="6" customFormat="1" x14ac:dyDescent="0.35">
      <c r="A1" s="462" t="s">
        <v>4443</v>
      </c>
      <c r="B1" s="462" t="s">
        <v>3221</v>
      </c>
      <c r="C1" s="462" t="s">
        <v>2180</v>
      </c>
      <c r="D1" s="462" t="s">
        <v>184</v>
      </c>
      <c r="E1" s="462" t="s">
        <v>185</v>
      </c>
      <c r="F1" s="462" t="s">
        <v>186</v>
      </c>
      <c r="G1" s="462" t="s">
        <v>3222</v>
      </c>
      <c r="H1" s="462" t="s">
        <v>3223</v>
      </c>
      <c r="I1" s="462" t="s">
        <v>3224</v>
      </c>
      <c r="J1" s="462" t="s">
        <v>190</v>
      </c>
      <c r="K1" s="462" t="s">
        <v>191</v>
      </c>
      <c r="L1" s="462" t="s">
        <v>158</v>
      </c>
      <c r="M1" s="462" t="s">
        <v>3225</v>
      </c>
      <c r="N1" s="462" t="s">
        <v>3226</v>
      </c>
    </row>
    <row r="2" spans="1:14" ht="29" x14ac:dyDescent="0.35">
      <c r="A2" s="463" t="s">
        <v>2953</v>
      </c>
      <c r="B2" s="318" t="s">
        <v>199</v>
      </c>
      <c r="C2" s="461" t="s">
        <v>198</v>
      </c>
      <c r="D2" s="318" t="s">
        <v>200</v>
      </c>
      <c r="E2" s="318" t="s">
        <v>201</v>
      </c>
      <c r="F2" s="318" t="s">
        <v>3227</v>
      </c>
      <c r="G2" s="318" t="s">
        <v>203</v>
      </c>
      <c r="H2" s="318"/>
      <c r="I2" s="318" t="s">
        <v>205</v>
      </c>
      <c r="J2" s="318" t="s">
        <v>206</v>
      </c>
      <c r="K2" s="461" t="s">
        <v>207</v>
      </c>
      <c r="L2" s="318" t="s">
        <v>3228</v>
      </c>
      <c r="M2" s="318" t="s">
        <v>3229</v>
      </c>
      <c r="N2" s="318" t="s">
        <v>3230</v>
      </c>
    </row>
    <row r="3" spans="1:14" ht="29" x14ac:dyDescent="0.35">
      <c r="A3" s="463" t="s">
        <v>4444</v>
      </c>
      <c r="B3" s="318" t="s">
        <v>3231</v>
      </c>
      <c r="C3" s="461" t="s">
        <v>3232</v>
      </c>
      <c r="D3" s="318" t="s">
        <v>208</v>
      </c>
      <c r="E3" s="318" t="s">
        <v>209</v>
      </c>
      <c r="F3" s="318" t="s">
        <v>3233</v>
      </c>
      <c r="G3" s="318" t="s">
        <v>3234</v>
      </c>
      <c r="H3" s="318"/>
      <c r="I3" s="318" t="s">
        <v>3231</v>
      </c>
      <c r="J3" s="318" t="s">
        <v>206</v>
      </c>
      <c r="K3" s="461" t="s">
        <v>3235</v>
      </c>
      <c r="L3" s="318" t="s">
        <v>3236</v>
      </c>
      <c r="M3" s="318" t="s">
        <v>3237</v>
      </c>
      <c r="N3" s="318" t="s">
        <v>3238</v>
      </c>
    </row>
    <row r="4" spans="1:14" ht="29" x14ac:dyDescent="0.35">
      <c r="A4" s="463" t="s">
        <v>2909</v>
      </c>
      <c r="B4" s="318" t="s">
        <v>211</v>
      </c>
      <c r="C4" s="461" t="s">
        <v>210</v>
      </c>
      <c r="D4" s="318" t="s">
        <v>200</v>
      </c>
      <c r="E4" s="318" t="s">
        <v>201</v>
      </c>
      <c r="F4" s="318" t="s">
        <v>212</v>
      </c>
      <c r="G4" s="318" t="s">
        <v>213</v>
      </c>
      <c r="H4" s="318"/>
      <c r="I4" s="318" t="s">
        <v>214</v>
      </c>
      <c r="J4" s="318" t="s">
        <v>206</v>
      </c>
      <c r="K4" s="461" t="s">
        <v>215</v>
      </c>
      <c r="L4" s="318" t="s">
        <v>3239</v>
      </c>
      <c r="M4" s="318" t="s">
        <v>3240</v>
      </c>
      <c r="N4" s="318" t="s">
        <v>3241</v>
      </c>
    </row>
    <row r="5" spans="1:14" ht="29" x14ac:dyDescent="0.35">
      <c r="A5" s="463" t="s">
        <v>4445</v>
      </c>
      <c r="B5" s="318" t="s">
        <v>3242</v>
      </c>
      <c r="C5" s="461" t="s">
        <v>3243</v>
      </c>
      <c r="D5" s="318" t="s">
        <v>208</v>
      </c>
      <c r="E5" s="318" t="s">
        <v>209</v>
      </c>
      <c r="F5" s="318" t="s">
        <v>218</v>
      </c>
      <c r="G5" s="318" t="s">
        <v>3244</v>
      </c>
      <c r="H5" s="318"/>
      <c r="I5" s="318" t="s">
        <v>220</v>
      </c>
      <c r="J5" s="318" t="s">
        <v>206</v>
      </c>
      <c r="K5" s="461" t="s">
        <v>221</v>
      </c>
      <c r="L5" s="318" t="s">
        <v>3245</v>
      </c>
      <c r="M5" s="318" t="s">
        <v>3246</v>
      </c>
      <c r="N5" s="318" t="s">
        <v>3247</v>
      </c>
    </row>
    <row r="6" spans="1:14" ht="29" x14ac:dyDescent="0.35">
      <c r="A6" s="463" t="s">
        <v>3023</v>
      </c>
      <c r="B6" s="318" t="s">
        <v>217</v>
      </c>
      <c r="C6" s="461" t="s">
        <v>216</v>
      </c>
      <c r="D6" s="318" t="s">
        <v>208</v>
      </c>
      <c r="E6" s="318" t="s">
        <v>209</v>
      </c>
      <c r="F6" s="318" t="s">
        <v>218</v>
      </c>
      <c r="G6" s="318" t="s">
        <v>219</v>
      </c>
      <c r="H6" s="318"/>
      <c r="I6" s="318" t="s">
        <v>220</v>
      </c>
      <c r="J6" s="318" t="s">
        <v>206</v>
      </c>
      <c r="K6" s="461" t="s">
        <v>221</v>
      </c>
      <c r="L6" s="318" t="s">
        <v>3245</v>
      </c>
      <c r="M6" s="318" t="s">
        <v>3246</v>
      </c>
      <c r="N6" s="318" t="s">
        <v>3238</v>
      </c>
    </row>
    <row r="7" spans="1:14" ht="29" x14ac:dyDescent="0.35">
      <c r="A7" s="463" t="s">
        <v>2490</v>
      </c>
      <c r="B7" s="318" t="s">
        <v>223</v>
      </c>
      <c r="C7" s="461" t="s">
        <v>222</v>
      </c>
      <c r="D7" s="318" t="s">
        <v>208</v>
      </c>
      <c r="E7" s="318" t="s">
        <v>209</v>
      </c>
      <c r="F7" s="318" t="s">
        <v>224</v>
      </c>
      <c r="G7" s="318" t="s">
        <v>225</v>
      </c>
      <c r="H7" s="318" t="s">
        <v>226</v>
      </c>
      <c r="I7" s="318" t="s">
        <v>223</v>
      </c>
      <c r="J7" s="318" t="s">
        <v>206</v>
      </c>
      <c r="K7" s="461" t="s">
        <v>227</v>
      </c>
      <c r="L7" s="318" t="s">
        <v>3248</v>
      </c>
      <c r="M7" s="318" t="s">
        <v>3249</v>
      </c>
      <c r="N7" s="318" t="s">
        <v>3250</v>
      </c>
    </row>
    <row r="8" spans="1:14" ht="29" x14ac:dyDescent="0.35">
      <c r="A8" s="463" t="s">
        <v>4446</v>
      </c>
      <c r="B8" s="318" t="s">
        <v>3251</v>
      </c>
      <c r="C8" s="461" t="s">
        <v>3252</v>
      </c>
      <c r="D8" s="318" t="s">
        <v>208</v>
      </c>
      <c r="E8" s="318" t="s">
        <v>209</v>
      </c>
      <c r="F8" s="318" t="s">
        <v>3253</v>
      </c>
      <c r="G8" s="318" t="s">
        <v>3254</v>
      </c>
      <c r="H8" s="318"/>
      <c r="I8" s="318" t="s">
        <v>231</v>
      </c>
      <c r="J8" s="318" t="s">
        <v>206</v>
      </c>
      <c r="K8" s="461" t="s">
        <v>232</v>
      </c>
      <c r="L8" s="318" t="s">
        <v>3255</v>
      </c>
      <c r="M8" s="318" t="s">
        <v>3256</v>
      </c>
      <c r="N8" s="318" t="s">
        <v>3247</v>
      </c>
    </row>
    <row r="9" spans="1:14" ht="29" x14ac:dyDescent="0.35">
      <c r="A9" s="463" t="s">
        <v>2931</v>
      </c>
      <c r="B9" s="318" t="s">
        <v>234</v>
      </c>
      <c r="C9" s="461" t="s">
        <v>233</v>
      </c>
      <c r="D9" s="318" t="s">
        <v>200</v>
      </c>
      <c r="E9" s="318" t="s">
        <v>201</v>
      </c>
      <c r="F9" s="318" t="s">
        <v>2210</v>
      </c>
      <c r="G9" s="318" t="s">
        <v>235</v>
      </c>
      <c r="H9" s="318"/>
      <c r="I9" s="318" t="s">
        <v>236</v>
      </c>
      <c r="J9" s="318" t="s">
        <v>206</v>
      </c>
      <c r="K9" s="461" t="s">
        <v>237</v>
      </c>
      <c r="L9" s="318" t="s">
        <v>3257</v>
      </c>
      <c r="M9" s="318" t="s">
        <v>3258</v>
      </c>
      <c r="N9" s="318" t="s">
        <v>3259</v>
      </c>
    </row>
    <row r="10" spans="1:14" ht="29" x14ac:dyDescent="0.35">
      <c r="A10" s="463" t="s">
        <v>2492</v>
      </c>
      <c r="B10" s="318" t="s">
        <v>239</v>
      </c>
      <c r="C10" s="461" t="s">
        <v>238</v>
      </c>
      <c r="D10" s="318" t="s">
        <v>208</v>
      </c>
      <c r="E10" s="318" t="s">
        <v>209</v>
      </c>
      <c r="F10" s="318" t="s">
        <v>3260</v>
      </c>
      <c r="G10" s="318" t="s">
        <v>241</v>
      </c>
      <c r="H10" s="318" t="s">
        <v>226</v>
      </c>
      <c r="I10" s="318" t="s">
        <v>242</v>
      </c>
      <c r="J10" s="318" t="s">
        <v>206</v>
      </c>
      <c r="K10" s="461" t="s">
        <v>243</v>
      </c>
      <c r="L10" s="318" t="s">
        <v>3261</v>
      </c>
      <c r="M10" s="318" t="s">
        <v>3262</v>
      </c>
      <c r="N10" s="318" t="s">
        <v>3238</v>
      </c>
    </row>
    <row r="11" spans="1:14" ht="29" x14ac:dyDescent="0.35">
      <c r="A11" s="463" t="s">
        <v>4447</v>
      </c>
      <c r="B11" s="318" t="s">
        <v>3263</v>
      </c>
      <c r="C11" s="461" t="s">
        <v>3264</v>
      </c>
      <c r="D11" s="318" t="s">
        <v>208</v>
      </c>
      <c r="E11" s="318" t="s">
        <v>209</v>
      </c>
      <c r="F11" s="318" t="s">
        <v>1628</v>
      </c>
      <c r="G11" s="318" t="s">
        <v>3265</v>
      </c>
      <c r="H11" s="318"/>
      <c r="I11" s="318" t="s">
        <v>1630</v>
      </c>
      <c r="J11" s="318" t="s">
        <v>206</v>
      </c>
      <c r="K11" s="461" t="s">
        <v>1631</v>
      </c>
      <c r="L11" s="318" t="s">
        <v>3266</v>
      </c>
      <c r="M11" s="318" t="s">
        <v>3267</v>
      </c>
      <c r="N11" s="318" t="s">
        <v>3247</v>
      </c>
    </row>
    <row r="12" spans="1:14" ht="29" x14ac:dyDescent="0.35">
      <c r="A12" s="463" t="s">
        <v>2905</v>
      </c>
      <c r="B12" s="318" t="s">
        <v>247</v>
      </c>
      <c r="C12" s="461" t="s">
        <v>246</v>
      </c>
      <c r="D12" s="318" t="s">
        <v>200</v>
      </c>
      <c r="E12" s="318" t="s">
        <v>201</v>
      </c>
      <c r="F12" s="318" t="s">
        <v>2211</v>
      </c>
      <c r="G12" s="318" t="s">
        <v>2212</v>
      </c>
      <c r="H12" s="318"/>
      <c r="I12" s="318" t="s">
        <v>248</v>
      </c>
      <c r="J12" s="318" t="s">
        <v>206</v>
      </c>
      <c r="K12" s="461" t="s">
        <v>249</v>
      </c>
      <c r="L12" s="318" t="s">
        <v>3268</v>
      </c>
      <c r="M12" s="318" t="s">
        <v>3269</v>
      </c>
      <c r="N12" s="318" t="s">
        <v>3270</v>
      </c>
    </row>
    <row r="13" spans="1:14" ht="29" x14ac:dyDescent="0.35">
      <c r="A13" s="463" t="s">
        <v>2494</v>
      </c>
      <c r="B13" s="318" t="s">
        <v>251</v>
      </c>
      <c r="C13" s="461" t="s">
        <v>250</v>
      </c>
      <c r="D13" s="318" t="s">
        <v>208</v>
      </c>
      <c r="E13" s="318" t="s">
        <v>209</v>
      </c>
      <c r="F13" s="318" t="s">
        <v>252</v>
      </c>
      <c r="G13" s="318" t="s">
        <v>253</v>
      </c>
      <c r="H13" s="318"/>
      <c r="I13" s="318" t="s">
        <v>251</v>
      </c>
      <c r="J13" s="318" t="s">
        <v>206</v>
      </c>
      <c r="K13" s="461" t="s">
        <v>254</v>
      </c>
      <c r="L13" s="318" t="s">
        <v>3271</v>
      </c>
      <c r="M13" s="318" t="s">
        <v>3272</v>
      </c>
      <c r="N13" s="318" t="s">
        <v>3238</v>
      </c>
    </row>
    <row r="14" spans="1:14" ht="29" x14ac:dyDescent="0.35">
      <c r="A14" s="463" t="s">
        <v>2496</v>
      </c>
      <c r="B14" s="318" t="s">
        <v>256</v>
      </c>
      <c r="C14" s="461" t="s">
        <v>255</v>
      </c>
      <c r="D14" s="318" t="s">
        <v>208</v>
      </c>
      <c r="E14" s="318" t="s">
        <v>209</v>
      </c>
      <c r="F14" s="318" t="s">
        <v>257</v>
      </c>
      <c r="G14" s="318" t="s">
        <v>258</v>
      </c>
      <c r="H14" s="318"/>
      <c r="I14" s="318" t="s">
        <v>256</v>
      </c>
      <c r="J14" s="318" t="s">
        <v>206</v>
      </c>
      <c r="K14" s="461" t="s">
        <v>259</v>
      </c>
      <c r="L14" s="318" t="s">
        <v>3273</v>
      </c>
      <c r="M14" s="318" t="s">
        <v>3274</v>
      </c>
      <c r="N14" s="318" t="s">
        <v>3275</v>
      </c>
    </row>
    <row r="15" spans="1:14" ht="29" x14ac:dyDescent="0.35">
      <c r="A15" s="463" t="s">
        <v>3027</v>
      </c>
      <c r="B15" s="318" t="s">
        <v>261</v>
      </c>
      <c r="C15" s="461" t="s">
        <v>260</v>
      </c>
      <c r="D15" s="318" t="s">
        <v>208</v>
      </c>
      <c r="E15" s="318" t="s">
        <v>209</v>
      </c>
      <c r="F15" s="318" t="s">
        <v>257</v>
      </c>
      <c r="G15" s="318" t="s">
        <v>258</v>
      </c>
      <c r="H15" s="318"/>
      <c r="I15" s="318" t="s">
        <v>256</v>
      </c>
      <c r="J15" s="318" t="s">
        <v>206</v>
      </c>
      <c r="K15" s="461" t="s">
        <v>259</v>
      </c>
      <c r="L15" s="318" t="s">
        <v>3273</v>
      </c>
      <c r="M15" s="318" t="s">
        <v>3274</v>
      </c>
      <c r="N15" s="318" t="s">
        <v>3276</v>
      </c>
    </row>
    <row r="16" spans="1:14" ht="29" x14ac:dyDescent="0.35">
      <c r="A16" s="463" t="s">
        <v>2498</v>
      </c>
      <c r="B16" s="318" t="s">
        <v>263</v>
      </c>
      <c r="C16" s="461" t="s">
        <v>262</v>
      </c>
      <c r="D16" s="318" t="s">
        <v>208</v>
      </c>
      <c r="E16" s="318" t="s">
        <v>209</v>
      </c>
      <c r="F16" s="318" t="s">
        <v>264</v>
      </c>
      <c r="G16" s="318" t="s">
        <v>265</v>
      </c>
      <c r="H16" s="318"/>
      <c r="I16" s="318" t="s">
        <v>263</v>
      </c>
      <c r="J16" s="318" t="s">
        <v>206</v>
      </c>
      <c r="K16" s="461" t="s">
        <v>266</v>
      </c>
      <c r="L16" s="318" t="s">
        <v>3277</v>
      </c>
      <c r="M16" s="318" t="s">
        <v>3278</v>
      </c>
      <c r="N16" s="318" t="s">
        <v>3238</v>
      </c>
    </row>
    <row r="17" spans="1:14" ht="29" x14ac:dyDescent="0.35">
      <c r="A17" s="463" t="s">
        <v>4448</v>
      </c>
      <c r="B17" s="318" t="s">
        <v>3279</v>
      </c>
      <c r="C17" s="461" t="s">
        <v>3280</v>
      </c>
      <c r="D17" s="318" t="s">
        <v>208</v>
      </c>
      <c r="E17" s="318" t="s">
        <v>209</v>
      </c>
      <c r="F17" s="318" t="s">
        <v>698</v>
      </c>
      <c r="G17" s="318" t="s">
        <v>699</v>
      </c>
      <c r="H17" s="318"/>
      <c r="I17" s="318" t="s">
        <v>700</v>
      </c>
      <c r="J17" s="318" t="s">
        <v>206</v>
      </c>
      <c r="K17" s="461" t="s">
        <v>701</v>
      </c>
      <c r="L17" s="318" t="s">
        <v>3281</v>
      </c>
      <c r="M17" s="318" t="s">
        <v>3282</v>
      </c>
      <c r="N17" s="318" t="s">
        <v>3247</v>
      </c>
    </row>
    <row r="18" spans="1:14" ht="29" x14ac:dyDescent="0.35">
      <c r="A18" s="463" t="s">
        <v>3203</v>
      </c>
      <c r="B18" s="318" t="s">
        <v>268</v>
      </c>
      <c r="C18" s="461" t="s">
        <v>267</v>
      </c>
      <c r="D18" s="318" t="s">
        <v>200</v>
      </c>
      <c r="E18" s="318" t="s">
        <v>201</v>
      </c>
      <c r="F18" s="318" t="s">
        <v>269</v>
      </c>
      <c r="G18" s="318" t="s">
        <v>270</v>
      </c>
      <c r="H18" s="318"/>
      <c r="I18" s="318" t="s">
        <v>271</v>
      </c>
      <c r="J18" s="318" t="s">
        <v>206</v>
      </c>
      <c r="K18" s="461" t="s">
        <v>272</v>
      </c>
      <c r="L18" s="318" t="s">
        <v>3283</v>
      </c>
      <c r="M18" s="318" t="s">
        <v>3284</v>
      </c>
      <c r="N18" s="318" t="s">
        <v>3285</v>
      </c>
    </row>
    <row r="19" spans="1:14" ht="29" x14ac:dyDescent="0.35">
      <c r="A19" s="463" t="s">
        <v>2500</v>
      </c>
      <c r="B19" s="318" t="s">
        <v>274</v>
      </c>
      <c r="C19" s="461" t="s">
        <v>273</v>
      </c>
      <c r="D19" s="318" t="s">
        <v>208</v>
      </c>
      <c r="E19" s="318" t="s">
        <v>209</v>
      </c>
      <c r="F19" s="318" t="s">
        <v>275</v>
      </c>
      <c r="G19" s="318" t="s">
        <v>276</v>
      </c>
      <c r="H19" s="318"/>
      <c r="I19" s="318" t="s">
        <v>274</v>
      </c>
      <c r="J19" s="318" t="s">
        <v>206</v>
      </c>
      <c r="K19" s="461" t="s">
        <v>277</v>
      </c>
      <c r="L19" s="318" t="s">
        <v>3286</v>
      </c>
      <c r="M19" s="318" t="s">
        <v>3287</v>
      </c>
      <c r="N19" s="318" t="s">
        <v>3238</v>
      </c>
    </row>
    <row r="20" spans="1:14" ht="29" x14ac:dyDescent="0.35">
      <c r="A20" s="463" t="s">
        <v>4449</v>
      </c>
      <c r="B20" s="318" t="s">
        <v>3288</v>
      </c>
      <c r="C20" s="461" t="s">
        <v>3289</v>
      </c>
      <c r="D20" s="318" t="s">
        <v>208</v>
      </c>
      <c r="E20" s="318" t="s">
        <v>209</v>
      </c>
      <c r="F20" s="318" t="s">
        <v>2213</v>
      </c>
      <c r="G20" s="318" t="s">
        <v>280</v>
      </c>
      <c r="H20" s="318"/>
      <c r="I20" s="318" t="s">
        <v>281</v>
      </c>
      <c r="J20" s="318" t="s">
        <v>206</v>
      </c>
      <c r="K20" s="461" t="s">
        <v>282</v>
      </c>
      <c r="L20" s="318" t="s">
        <v>3290</v>
      </c>
      <c r="M20" s="318" t="s">
        <v>3291</v>
      </c>
      <c r="N20" s="318" t="s">
        <v>3247</v>
      </c>
    </row>
    <row r="21" spans="1:14" ht="29" x14ac:dyDescent="0.35">
      <c r="A21" s="463" t="s">
        <v>3029</v>
      </c>
      <c r="B21" s="318" t="s">
        <v>279</v>
      </c>
      <c r="C21" s="461" t="s">
        <v>278</v>
      </c>
      <c r="D21" s="318" t="s">
        <v>208</v>
      </c>
      <c r="E21" s="318" t="s">
        <v>209</v>
      </c>
      <c r="F21" s="318" t="s">
        <v>3292</v>
      </c>
      <c r="G21" s="318" t="s">
        <v>280</v>
      </c>
      <c r="H21" s="318"/>
      <c r="I21" s="318" t="s">
        <v>281</v>
      </c>
      <c r="J21" s="318" t="s">
        <v>206</v>
      </c>
      <c r="K21" s="461" t="s">
        <v>282</v>
      </c>
      <c r="L21" s="318" t="s">
        <v>3290</v>
      </c>
      <c r="M21" s="318" t="s">
        <v>3291</v>
      </c>
      <c r="N21" s="318" t="s">
        <v>3238</v>
      </c>
    </row>
    <row r="22" spans="1:14" ht="29" x14ac:dyDescent="0.35">
      <c r="A22" s="463" t="s">
        <v>4450</v>
      </c>
      <c r="B22" s="318" t="s">
        <v>3293</v>
      </c>
      <c r="C22" s="461" t="s">
        <v>3294</v>
      </c>
      <c r="D22" s="318" t="s">
        <v>208</v>
      </c>
      <c r="E22" s="318" t="s">
        <v>209</v>
      </c>
      <c r="F22" s="318" t="s">
        <v>1323</v>
      </c>
      <c r="G22" s="318" t="s">
        <v>1551</v>
      </c>
      <c r="H22" s="318"/>
      <c r="I22" s="318" t="s">
        <v>3295</v>
      </c>
      <c r="J22" s="318" t="s">
        <v>206</v>
      </c>
      <c r="K22" s="461" t="s">
        <v>1326</v>
      </c>
      <c r="L22" s="318" t="s">
        <v>3296</v>
      </c>
      <c r="M22" s="318" t="s">
        <v>3297</v>
      </c>
      <c r="N22" s="318" t="s">
        <v>3247</v>
      </c>
    </row>
    <row r="23" spans="1:14" ht="29" x14ac:dyDescent="0.35">
      <c r="A23" s="463" t="s">
        <v>4451</v>
      </c>
      <c r="B23" s="318" t="s">
        <v>3298</v>
      </c>
      <c r="C23" s="461" t="s">
        <v>3299</v>
      </c>
      <c r="D23" s="318" t="s">
        <v>208</v>
      </c>
      <c r="E23" s="318" t="s">
        <v>209</v>
      </c>
      <c r="F23" s="318" t="s">
        <v>3300</v>
      </c>
      <c r="G23" s="318" t="s">
        <v>3301</v>
      </c>
      <c r="H23" s="318"/>
      <c r="I23" s="318" t="s">
        <v>920</v>
      </c>
      <c r="J23" s="318" t="s">
        <v>206</v>
      </c>
      <c r="K23" s="461" t="s">
        <v>921</v>
      </c>
      <c r="L23" s="318" t="s">
        <v>3302</v>
      </c>
      <c r="M23" s="318" t="s">
        <v>3303</v>
      </c>
      <c r="N23" s="318" t="s">
        <v>3247</v>
      </c>
    </row>
    <row r="24" spans="1:14" ht="29" x14ac:dyDescent="0.35">
      <c r="A24" s="463" t="s">
        <v>2502</v>
      </c>
      <c r="B24" s="318" t="s">
        <v>284</v>
      </c>
      <c r="C24" s="461" t="s">
        <v>283</v>
      </c>
      <c r="D24" s="318" t="s">
        <v>208</v>
      </c>
      <c r="E24" s="318" t="s">
        <v>209</v>
      </c>
      <c r="F24" s="318" t="s">
        <v>285</v>
      </c>
      <c r="G24" s="318" t="s">
        <v>286</v>
      </c>
      <c r="H24" s="318"/>
      <c r="I24" s="318" t="s">
        <v>284</v>
      </c>
      <c r="J24" s="318" t="s">
        <v>206</v>
      </c>
      <c r="K24" s="461" t="s">
        <v>287</v>
      </c>
      <c r="L24" s="318" t="s">
        <v>3304</v>
      </c>
      <c r="M24" s="318" t="s">
        <v>3305</v>
      </c>
      <c r="N24" s="318" t="s">
        <v>3238</v>
      </c>
    </row>
    <row r="25" spans="1:14" ht="29" x14ac:dyDescent="0.35">
      <c r="A25" s="463" t="s">
        <v>3133</v>
      </c>
      <c r="B25" s="318" t="s">
        <v>289</v>
      </c>
      <c r="C25" s="461" t="s">
        <v>288</v>
      </c>
      <c r="D25" s="318" t="s">
        <v>208</v>
      </c>
      <c r="E25" s="318" t="s">
        <v>209</v>
      </c>
      <c r="F25" s="318" t="s">
        <v>290</v>
      </c>
      <c r="G25" s="318" t="s">
        <v>291</v>
      </c>
      <c r="H25" s="318"/>
      <c r="I25" s="318" t="s">
        <v>236</v>
      </c>
      <c r="J25" s="318" t="s">
        <v>206</v>
      </c>
      <c r="K25" s="461" t="s">
        <v>237</v>
      </c>
      <c r="L25" s="318" t="s">
        <v>3306</v>
      </c>
      <c r="M25" s="318" t="s">
        <v>3307</v>
      </c>
      <c r="N25" s="318" t="s">
        <v>3308</v>
      </c>
    </row>
    <row r="26" spans="1:14" ht="29" x14ac:dyDescent="0.35">
      <c r="A26" s="463" t="s">
        <v>4452</v>
      </c>
      <c r="B26" s="318" t="s">
        <v>3309</v>
      </c>
      <c r="C26" s="461" t="s">
        <v>3310</v>
      </c>
      <c r="D26" s="318" t="s">
        <v>208</v>
      </c>
      <c r="E26" s="318" t="s">
        <v>209</v>
      </c>
      <c r="F26" s="318" t="s">
        <v>294</v>
      </c>
      <c r="G26" s="318" t="s">
        <v>3311</v>
      </c>
      <c r="H26" s="318"/>
      <c r="I26" s="318" t="s">
        <v>296</v>
      </c>
      <c r="J26" s="318" t="s">
        <v>206</v>
      </c>
      <c r="K26" s="461" t="s">
        <v>297</v>
      </c>
      <c r="L26" s="318" t="s">
        <v>3312</v>
      </c>
      <c r="M26" s="318" t="s">
        <v>3313</v>
      </c>
      <c r="N26" s="318" t="s">
        <v>3247</v>
      </c>
    </row>
    <row r="27" spans="1:14" ht="29" x14ac:dyDescent="0.35">
      <c r="A27" s="463" t="s">
        <v>3031</v>
      </c>
      <c r="B27" s="318" t="s">
        <v>293</v>
      </c>
      <c r="C27" s="461" t="s">
        <v>292</v>
      </c>
      <c r="D27" s="318" t="s">
        <v>208</v>
      </c>
      <c r="E27" s="318" t="s">
        <v>209</v>
      </c>
      <c r="F27" s="318" t="s">
        <v>294</v>
      </c>
      <c r="G27" s="318" t="s">
        <v>295</v>
      </c>
      <c r="H27" s="318"/>
      <c r="I27" s="318" t="s">
        <v>296</v>
      </c>
      <c r="J27" s="318" t="s">
        <v>206</v>
      </c>
      <c r="K27" s="461" t="s">
        <v>297</v>
      </c>
      <c r="L27" s="318" t="s">
        <v>3312</v>
      </c>
      <c r="M27" s="318" t="s">
        <v>3313</v>
      </c>
      <c r="N27" s="318" t="s">
        <v>3238</v>
      </c>
    </row>
    <row r="28" spans="1:14" ht="29" x14ac:dyDescent="0.35">
      <c r="A28" s="463" t="s">
        <v>3007</v>
      </c>
      <c r="B28" s="318" t="s">
        <v>299</v>
      </c>
      <c r="C28" s="461" t="s">
        <v>298</v>
      </c>
      <c r="D28" s="318" t="s">
        <v>200</v>
      </c>
      <c r="E28" s="318" t="s">
        <v>201</v>
      </c>
      <c r="F28" s="318" t="s">
        <v>300</v>
      </c>
      <c r="G28" s="318" t="s">
        <v>301</v>
      </c>
      <c r="H28" s="318"/>
      <c r="I28" s="318" t="s">
        <v>271</v>
      </c>
      <c r="J28" s="318" t="s">
        <v>206</v>
      </c>
      <c r="K28" s="461" t="s">
        <v>302</v>
      </c>
      <c r="L28" s="318" t="s">
        <v>3314</v>
      </c>
      <c r="M28" s="318" t="s">
        <v>3315</v>
      </c>
      <c r="N28" s="318" t="s">
        <v>3230</v>
      </c>
    </row>
    <row r="29" spans="1:14" ht="29" x14ac:dyDescent="0.35">
      <c r="A29" s="463" t="s">
        <v>2504</v>
      </c>
      <c r="B29" s="318" t="s">
        <v>304</v>
      </c>
      <c r="C29" s="461" t="s">
        <v>303</v>
      </c>
      <c r="D29" s="318" t="s">
        <v>208</v>
      </c>
      <c r="E29" s="318" t="s">
        <v>209</v>
      </c>
      <c r="F29" s="318" t="s">
        <v>305</v>
      </c>
      <c r="G29" s="318" t="s">
        <v>306</v>
      </c>
      <c r="H29" s="318"/>
      <c r="I29" s="318" t="s">
        <v>304</v>
      </c>
      <c r="J29" s="318" t="s">
        <v>206</v>
      </c>
      <c r="K29" s="461" t="s">
        <v>307</v>
      </c>
      <c r="L29" s="318" t="s">
        <v>3316</v>
      </c>
      <c r="M29" s="318" t="s">
        <v>3317</v>
      </c>
      <c r="N29" s="318" t="s">
        <v>3238</v>
      </c>
    </row>
    <row r="30" spans="1:14" ht="29" x14ac:dyDescent="0.35">
      <c r="A30" s="463" t="s">
        <v>2506</v>
      </c>
      <c r="B30" s="318" t="s">
        <v>309</v>
      </c>
      <c r="C30" s="461" t="s">
        <v>308</v>
      </c>
      <c r="D30" s="318" t="s">
        <v>208</v>
      </c>
      <c r="E30" s="318" t="s">
        <v>209</v>
      </c>
      <c r="F30" s="318" t="s">
        <v>3318</v>
      </c>
      <c r="G30" s="318" t="s">
        <v>311</v>
      </c>
      <c r="H30" s="318"/>
      <c r="I30" s="318" t="s">
        <v>309</v>
      </c>
      <c r="J30" s="318" t="s">
        <v>206</v>
      </c>
      <c r="K30" s="461" t="s">
        <v>312</v>
      </c>
      <c r="L30" s="318" t="s">
        <v>3319</v>
      </c>
      <c r="M30" s="318" t="s">
        <v>3320</v>
      </c>
      <c r="N30" s="318" t="s">
        <v>3238</v>
      </c>
    </row>
    <row r="31" spans="1:14" ht="29" x14ac:dyDescent="0.35">
      <c r="A31" s="463" t="s">
        <v>2508</v>
      </c>
      <c r="B31" s="318" t="s">
        <v>314</v>
      </c>
      <c r="C31" s="461" t="s">
        <v>313</v>
      </c>
      <c r="D31" s="318" t="s">
        <v>208</v>
      </c>
      <c r="E31" s="318" t="s">
        <v>209</v>
      </c>
      <c r="F31" s="318" t="s">
        <v>315</v>
      </c>
      <c r="G31" s="318" t="s">
        <v>316</v>
      </c>
      <c r="H31" s="318"/>
      <c r="I31" s="318" t="s">
        <v>314</v>
      </c>
      <c r="J31" s="318" t="s">
        <v>206</v>
      </c>
      <c r="K31" s="461" t="s">
        <v>317</v>
      </c>
      <c r="L31" s="318" t="s">
        <v>3321</v>
      </c>
      <c r="M31" s="318" t="s">
        <v>3322</v>
      </c>
      <c r="N31" s="318" t="s">
        <v>3238</v>
      </c>
    </row>
    <row r="32" spans="1:14" ht="29" x14ac:dyDescent="0.35">
      <c r="A32" s="463" t="s">
        <v>4453</v>
      </c>
      <c r="B32" s="318" t="s">
        <v>3323</v>
      </c>
      <c r="C32" s="461" t="s">
        <v>3324</v>
      </c>
      <c r="D32" s="318" t="s">
        <v>208</v>
      </c>
      <c r="E32" s="318" t="s">
        <v>209</v>
      </c>
      <c r="F32" s="318" t="s">
        <v>320</v>
      </c>
      <c r="G32" s="318" t="s">
        <v>3325</v>
      </c>
      <c r="H32" s="318"/>
      <c r="I32" s="318" t="s">
        <v>322</v>
      </c>
      <c r="J32" s="318" t="s">
        <v>206</v>
      </c>
      <c r="K32" s="461" t="s">
        <v>323</v>
      </c>
      <c r="L32" s="318" t="s">
        <v>3326</v>
      </c>
      <c r="M32" s="318" t="s">
        <v>3327</v>
      </c>
      <c r="N32" s="318" t="s">
        <v>3247</v>
      </c>
    </row>
    <row r="33" spans="1:14" ht="29" x14ac:dyDescent="0.35">
      <c r="A33" s="463" t="s">
        <v>3033</v>
      </c>
      <c r="B33" s="318" t="s">
        <v>319</v>
      </c>
      <c r="C33" s="461" t="s">
        <v>318</v>
      </c>
      <c r="D33" s="318" t="s">
        <v>208</v>
      </c>
      <c r="E33" s="318" t="s">
        <v>209</v>
      </c>
      <c r="F33" s="318" t="s">
        <v>320</v>
      </c>
      <c r="G33" s="318" t="s">
        <v>321</v>
      </c>
      <c r="H33" s="318"/>
      <c r="I33" s="318" t="s">
        <v>322</v>
      </c>
      <c r="J33" s="318" t="s">
        <v>206</v>
      </c>
      <c r="K33" s="461" t="s">
        <v>323</v>
      </c>
      <c r="L33" s="318" t="s">
        <v>3326</v>
      </c>
      <c r="M33" s="318" t="s">
        <v>3328</v>
      </c>
      <c r="N33" s="318" t="s">
        <v>3238</v>
      </c>
    </row>
    <row r="34" spans="1:14" ht="29" x14ac:dyDescent="0.35">
      <c r="A34" s="463" t="s">
        <v>2510</v>
      </c>
      <c r="B34" s="318" t="s">
        <v>325</v>
      </c>
      <c r="C34" s="461" t="s">
        <v>324</v>
      </c>
      <c r="D34" s="318" t="s">
        <v>208</v>
      </c>
      <c r="E34" s="318" t="s">
        <v>209</v>
      </c>
      <c r="F34" s="318" t="s">
        <v>326</v>
      </c>
      <c r="G34" s="318" t="s">
        <v>327</v>
      </c>
      <c r="H34" s="318"/>
      <c r="I34" s="318" t="s">
        <v>328</v>
      </c>
      <c r="J34" s="318" t="s">
        <v>206</v>
      </c>
      <c r="K34" s="461" t="s">
        <v>329</v>
      </c>
      <c r="L34" s="318" t="s">
        <v>3329</v>
      </c>
      <c r="M34" s="318" t="s">
        <v>3330</v>
      </c>
      <c r="N34" s="318" t="s">
        <v>3238</v>
      </c>
    </row>
    <row r="35" spans="1:14" ht="29" x14ac:dyDescent="0.35">
      <c r="A35" s="463" t="s">
        <v>4454</v>
      </c>
      <c r="B35" s="318" t="s">
        <v>3331</v>
      </c>
      <c r="C35" s="461" t="s">
        <v>3332</v>
      </c>
      <c r="D35" s="318" t="s">
        <v>208</v>
      </c>
      <c r="E35" s="318" t="s">
        <v>209</v>
      </c>
      <c r="F35" s="318" t="s">
        <v>1478</v>
      </c>
      <c r="G35" s="318" t="s">
        <v>1479</v>
      </c>
      <c r="H35" s="318"/>
      <c r="I35" s="318" t="s">
        <v>1480</v>
      </c>
      <c r="J35" s="318" t="s">
        <v>206</v>
      </c>
      <c r="K35" s="461" t="s">
        <v>1481</v>
      </c>
      <c r="L35" s="318" t="s">
        <v>3333</v>
      </c>
      <c r="M35" s="318" t="s">
        <v>3334</v>
      </c>
      <c r="N35" s="318" t="s">
        <v>3247</v>
      </c>
    </row>
    <row r="36" spans="1:14" ht="29" x14ac:dyDescent="0.35">
      <c r="A36" s="463" t="s">
        <v>3191</v>
      </c>
      <c r="B36" s="318" t="s">
        <v>331</v>
      </c>
      <c r="C36" s="461" t="s">
        <v>330</v>
      </c>
      <c r="D36" s="318" t="s">
        <v>200</v>
      </c>
      <c r="E36" s="318" t="s">
        <v>201</v>
      </c>
      <c r="F36" s="318" t="s">
        <v>332</v>
      </c>
      <c r="G36" s="318" t="s">
        <v>333</v>
      </c>
      <c r="H36" s="318"/>
      <c r="I36" s="318" t="s">
        <v>334</v>
      </c>
      <c r="J36" s="318" t="s">
        <v>206</v>
      </c>
      <c r="K36" s="461" t="s">
        <v>335</v>
      </c>
      <c r="L36" s="318" t="s">
        <v>3335</v>
      </c>
      <c r="M36" s="318" t="s">
        <v>3336</v>
      </c>
      <c r="N36" s="318" t="s">
        <v>3259</v>
      </c>
    </row>
    <row r="37" spans="1:14" ht="29" x14ac:dyDescent="0.35">
      <c r="A37" s="463" t="s">
        <v>4455</v>
      </c>
      <c r="B37" s="318" t="s">
        <v>3337</v>
      </c>
      <c r="C37" s="461" t="s">
        <v>3338</v>
      </c>
      <c r="D37" s="318" t="s">
        <v>208</v>
      </c>
      <c r="E37" s="318" t="s">
        <v>209</v>
      </c>
      <c r="F37" s="318" t="s">
        <v>540</v>
      </c>
      <c r="G37" s="318" t="s">
        <v>541</v>
      </c>
      <c r="H37" s="318"/>
      <c r="I37" s="318" t="s">
        <v>543</v>
      </c>
      <c r="J37" s="318" t="s">
        <v>206</v>
      </c>
      <c r="K37" s="461" t="s">
        <v>544</v>
      </c>
      <c r="L37" s="318" t="s">
        <v>3339</v>
      </c>
      <c r="M37" s="318" t="s">
        <v>3340</v>
      </c>
      <c r="N37" s="318" t="s">
        <v>3247</v>
      </c>
    </row>
    <row r="38" spans="1:14" ht="29" x14ac:dyDescent="0.35">
      <c r="A38" s="463" t="s">
        <v>2512</v>
      </c>
      <c r="B38" s="318" t="s">
        <v>337</v>
      </c>
      <c r="C38" s="461" t="s">
        <v>336</v>
      </c>
      <c r="D38" s="318" t="s">
        <v>208</v>
      </c>
      <c r="E38" s="318" t="s">
        <v>209</v>
      </c>
      <c r="F38" s="318" t="s">
        <v>338</v>
      </c>
      <c r="G38" s="318" t="s">
        <v>339</v>
      </c>
      <c r="H38" s="318"/>
      <c r="I38" s="318" t="s">
        <v>337</v>
      </c>
      <c r="J38" s="318" t="s">
        <v>206</v>
      </c>
      <c r="K38" s="461" t="s">
        <v>340</v>
      </c>
      <c r="L38" s="318" t="s">
        <v>3341</v>
      </c>
      <c r="M38" s="318" t="s">
        <v>3342</v>
      </c>
      <c r="N38" s="318" t="s">
        <v>3238</v>
      </c>
    </row>
    <row r="39" spans="1:14" ht="29" x14ac:dyDescent="0.35">
      <c r="A39" s="463" t="s">
        <v>2514</v>
      </c>
      <c r="B39" s="318" t="s">
        <v>342</v>
      </c>
      <c r="C39" s="461" t="s">
        <v>341</v>
      </c>
      <c r="D39" s="318" t="s">
        <v>208</v>
      </c>
      <c r="E39" s="318" t="s">
        <v>209</v>
      </c>
      <c r="F39" s="318" t="s">
        <v>2214</v>
      </c>
      <c r="G39" s="318" t="s">
        <v>343</v>
      </c>
      <c r="H39" s="318"/>
      <c r="I39" s="318" t="s">
        <v>342</v>
      </c>
      <c r="J39" s="318" t="s">
        <v>206</v>
      </c>
      <c r="K39" s="461" t="s">
        <v>344</v>
      </c>
      <c r="L39" s="318" t="s">
        <v>3343</v>
      </c>
      <c r="M39" s="318" t="s">
        <v>3344</v>
      </c>
      <c r="N39" s="318" t="s">
        <v>3238</v>
      </c>
    </row>
    <row r="40" spans="1:14" ht="29" x14ac:dyDescent="0.35">
      <c r="A40" s="463" t="s">
        <v>2516</v>
      </c>
      <c r="B40" s="318" t="s">
        <v>346</v>
      </c>
      <c r="C40" s="461" t="s">
        <v>345</v>
      </c>
      <c r="D40" s="318" t="s">
        <v>208</v>
      </c>
      <c r="E40" s="318" t="s">
        <v>209</v>
      </c>
      <c r="F40" s="318" t="s">
        <v>347</v>
      </c>
      <c r="G40" s="318" t="s">
        <v>348</v>
      </c>
      <c r="H40" s="318"/>
      <c r="I40" s="318" t="s">
        <v>346</v>
      </c>
      <c r="J40" s="318" t="s">
        <v>206</v>
      </c>
      <c r="K40" s="461" t="s">
        <v>349</v>
      </c>
      <c r="L40" s="318" t="s">
        <v>3345</v>
      </c>
      <c r="M40" s="318" t="s">
        <v>3346</v>
      </c>
      <c r="N40" s="318" t="s">
        <v>3238</v>
      </c>
    </row>
    <row r="41" spans="1:14" ht="29" x14ac:dyDescent="0.35">
      <c r="A41" s="463" t="s">
        <v>2518</v>
      </c>
      <c r="B41" s="318" t="s">
        <v>351</v>
      </c>
      <c r="C41" s="461" t="s">
        <v>350</v>
      </c>
      <c r="D41" s="318" t="s">
        <v>208</v>
      </c>
      <c r="E41" s="318" t="s">
        <v>209</v>
      </c>
      <c r="F41" s="318" t="s">
        <v>352</v>
      </c>
      <c r="G41" s="318" t="s">
        <v>353</v>
      </c>
      <c r="H41" s="318"/>
      <c r="I41" s="318" t="s">
        <v>351</v>
      </c>
      <c r="J41" s="318" t="s">
        <v>206</v>
      </c>
      <c r="K41" s="461" t="s">
        <v>354</v>
      </c>
      <c r="L41" s="318" t="s">
        <v>3347</v>
      </c>
      <c r="M41" s="318" t="s">
        <v>3348</v>
      </c>
      <c r="N41" s="318" t="s">
        <v>3238</v>
      </c>
    </row>
    <row r="42" spans="1:14" ht="29" x14ac:dyDescent="0.35">
      <c r="A42" s="463" t="s">
        <v>2923</v>
      </c>
      <c r="B42" s="318" t="s">
        <v>356</v>
      </c>
      <c r="C42" s="461" t="s">
        <v>355</v>
      </c>
      <c r="D42" s="318" t="s">
        <v>200</v>
      </c>
      <c r="E42" s="318" t="s">
        <v>201</v>
      </c>
      <c r="F42" s="318" t="s">
        <v>357</v>
      </c>
      <c r="G42" s="318" t="s">
        <v>358</v>
      </c>
      <c r="H42" s="318"/>
      <c r="I42" s="318" t="s">
        <v>359</v>
      </c>
      <c r="J42" s="318" t="s">
        <v>206</v>
      </c>
      <c r="K42" s="461" t="s">
        <v>360</v>
      </c>
      <c r="L42" s="318" t="s">
        <v>3349</v>
      </c>
      <c r="M42" s="318" t="s">
        <v>3350</v>
      </c>
      <c r="N42" s="318" t="s">
        <v>3275</v>
      </c>
    </row>
    <row r="43" spans="1:14" ht="29" x14ac:dyDescent="0.35">
      <c r="A43" s="463" t="s">
        <v>2957</v>
      </c>
      <c r="B43" s="318" t="s">
        <v>362</v>
      </c>
      <c r="C43" s="461" t="s">
        <v>361</v>
      </c>
      <c r="D43" s="318" t="s">
        <v>200</v>
      </c>
      <c r="E43" s="318" t="s">
        <v>201</v>
      </c>
      <c r="F43" s="318" t="s">
        <v>363</v>
      </c>
      <c r="G43" s="318" t="s">
        <v>2215</v>
      </c>
      <c r="H43" s="318"/>
      <c r="I43" s="318" t="s">
        <v>364</v>
      </c>
      <c r="J43" s="318" t="s">
        <v>206</v>
      </c>
      <c r="K43" s="461" t="s">
        <v>365</v>
      </c>
      <c r="L43" s="318" t="s">
        <v>3351</v>
      </c>
      <c r="M43" s="318" t="s">
        <v>3352</v>
      </c>
      <c r="N43" s="318" t="s">
        <v>3270</v>
      </c>
    </row>
    <row r="44" spans="1:14" ht="29" x14ac:dyDescent="0.35">
      <c r="A44" s="463" t="s">
        <v>4456</v>
      </c>
      <c r="B44" s="318" t="s">
        <v>3353</v>
      </c>
      <c r="C44" s="461" t="s">
        <v>3354</v>
      </c>
      <c r="D44" s="318" t="s">
        <v>200</v>
      </c>
      <c r="E44" s="318" t="s">
        <v>201</v>
      </c>
      <c r="F44" s="318" t="s">
        <v>3355</v>
      </c>
      <c r="G44" s="318" t="s">
        <v>3356</v>
      </c>
      <c r="H44" s="318"/>
      <c r="I44" s="318" t="s">
        <v>366</v>
      </c>
      <c r="J44" s="318" t="s">
        <v>206</v>
      </c>
      <c r="K44" s="461" t="s">
        <v>367</v>
      </c>
      <c r="L44" s="318" t="s">
        <v>3357</v>
      </c>
      <c r="M44" s="318" t="s">
        <v>3358</v>
      </c>
      <c r="N44" s="318" t="s">
        <v>3359</v>
      </c>
    </row>
    <row r="45" spans="1:14" ht="29" x14ac:dyDescent="0.35">
      <c r="A45" s="463" t="s">
        <v>2520</v>
      </c>
      <c r="B45" s="318" t="s">
        <v>369</v>
      </c>
      <c r="C45" s="461" t="s">
        <v>368</v>
      </c>
      <c r="D45" s="318" t="s">
        <v>208</v>
      </c>
      <c r="E45" s="318" t="s">
        <v>209</v>
      </c>
      <c r="F45" s="318" t="s">
        <v>370</v>
      </c>
      <c r="G45" s="318" t="s">
        <v>371</v>
      </c>
      <c r="H45" s="318"/>
      <c r="I45" s="318" t="s">
        <v>369</v>
      </c>
      <c r="J45" s="318" t="s">
        <v>206</v>
      </c>
      <c r="K45" s="461" t="s">
        <v>372</v>
      </c>
      <c r="L45" s="318" t="s">
        <v>3360</v>
      </c>
      <c r="M45" s="318" t="s">
        <v>3361</v>
      </c>
      <c r="N45" s="318" t="s">
        <v>3250</v>
      </c>
    </row>
    <row r="46" spans="1:14" ht="29" x14ac:dyDescent="0.35">
      <c r="A46" s="463" t="s">
        <v>2913</v>
      </c>
      <c r="B46" s="318" t="s">
        <v>374</v>
      </c>
      <c r="C46" s="461" t="s">
        <v>373</v>
      </c>
      <c r="D46" s="318" t="s">
        <v>200</v>
      </c>
      <c r="E46" s="318" t="s">
        <v>201</v>
      </c>
      <c r="F46" s="318" t="s">
        <v>375</v>
      </c>
      <c r="G46" s="318" t="s">
        <v>376</v>
      </c>
      <c r="H46" s="318" t="s">
        <v>377</v>
      </c>
      <c r="I46" s="318" t="s">
        <v>378</v>
      </c>
      <c r="J46" s="318" t="s">
        <v>206</v>
      </c>
      <c r="K46" s="461" t="s">
        <v>379</v>
      </c>
      <c r="L46" s="318" t="s">
        <v>3362</v>
      </c>
      <c r="M46" s="318" t="s">
        <v>3363</v>
      </c>
      <c r="N46" s="318" t="s">
        <v>3259</v>
      </c>
    </row>
    <row r="47" spans="1:14" ht="29" x14ac:dyDescent="0.35">
      <c r="A47" s="463" t="s">
        <v>3035</v>
      </c>
      <c r="B47" s="318" t="s">
        <v>381</v>
      </c>
      <c r="C47" s="461" t="s">
        <v>380</v>
      </c>
      <c r="D47" s="318" t="s">
        <v>208</v>
      </c>
      <c r="E47" s="318" t="s">
        <v>209</v>
      </c>
      <c r="F47" s="318" t="s">
        <v>382</v>
      </c>
      <c r="G47" s="318" t="s">
        <v>383</v>
      </c>
      <c r="H47" s="318" t="s">
        <v>384</v>
      </c>
      <c r="I47" s="318" t="s">
        <v>385</v>
      </c>
      <c r="J47" s="318" t="s">
        <v>206</v>
      </c>
      <c r="K47" s="461" t="s">
        <v>386</v>
      </c>
      <c r="L47" s="318" t="s">
        <v>3364</v>
      </c>
      <c r="M47" s="318" t="s">
        <v>3365</v>
      </c>
      <c r="N47" s="318" t="s">
        <v>3238</v>
      </c>
    </row>
    <row r="48" spans="1:14" ht="29" x14ac:dyDescent="0.35">
      <c r="A48" s="463" t="s">
        <v>4457</v>
      </c>
      <c r="B48" s="318" t="s">
        <v>3366</v>
      </c>
      <c r="C48" s="461" t="s">
        <v>3367</v>
      </c>
      <c r="D48" s="318" t="s">
        <v>208</v>
      </c>
      <c r="E48" s="318" t="s">
        <v>209</v>
      </c>
      <c r="F48" s="318" t="s">
        <v>389</v>
      </c>
      <c r="G48" s="318" t="s">
        <v>390</v>
      </c>
      <c r="H48" s="318"/>
      <c r="I48" s="318" t="s">
        <v>391</v>
      </c>
      <c r="J48" s="318" t="s">
        <v>206</v>
      </c>
      <c r="K48" s="461" t="s">
        <v>392</v>
      </c>
      <c r="L48" s="318" t="s">
        <v>3368</v>
      </c>
      <c r="M48" s="318" t="s">
        <v>3369</v>
      </c>
      <c r="N48" s="318" t="s">
        <v>3247</v>
      </c>
    </row>
    <row r="49" spans="1:14" ht="29" x14ac:dyDescent="0.35">
      <c r="A49" s="463" t="s">
        <v>3037</v>
      </c>
      <c r="B49" s="318" t="s">
        <v>388</v>
      </c>
      <c r="C49" s="461" t="s">
        <v>387</v>
      </c>
      <c r="D49" s="318" t="s">
        <v>208</v>
      </c>
      <c r="E49" s="318" t="s">
        <v>209</v>
      </c>
      <c r="F49" s="318" t="s">
        <v>389</v>
      </c>
      <c r="G49" s="318" t="s">
        <v>390</v>
      </c>
      <c r="H49" s="318"/>
      <c r="I49" s="318" t="s">
        <v>391</v>
      </c>
      <c r="J49" s="318" t="s">
        <v>206</v>
      </c>
      <c r="K49" s="461" t="s">
        <v>392</v>
      </c>
      <c r="L49" s="318" t="s">
        <v>3368</v>
      </c>
      <c r="M49" s="318" t="s">
        <v>3369</v>
      </c>
      <c r="N49" s="318" t="s">
        <v>3238</v>
      </c>
    </row>
    <row r="50" spans="1:14" ht="29" x14ac:dyDescent="0.35">
      <c r="A50" s="463" t="s">
        <v>4458</v>
      </c>
      <c r="B50" s="318" t="s">
        <v>3370</v>
      </c>
      <c r="C50" s="461" t="s">
        <v>3371</v>
      </c>
      <c r="D50" s="318" t="s">
        <v>208</v>
      </c>
      <c r="E50" s="318" t="s">
        <v>209</v>
      </c>
      <c r="F50" s="318" t="s">
        <v>1444</v>
      </c>
      <c r="G50" s="318" t="s">
        <v>3372</v>
      </c>
      <c r="H50" s="318"/>
      <c r="I50" s="318" t="s">
        <v>1446</v>
      </c>
      <c r="J50" s="318" t="s">
        <v>206</v>
      </c>
      <c r="K50" s="461" t="s">
        <v>1447</v>
      </c>
      <c r="L50" s="318" t="s">
        <v>3373</v>
      </c>
      <c r="M50" s="318" t="s">
        <v>3374</v>
      </c>
      <c r="N50" s="318" t="s">
        <v>3247</v>
      </c>
    </row>
    <row r="51" spans="1:14" ht="29" x14ac:dyDescent="0.35">
      <c r="A51" s="463" t="s">
        <v>2522</v>
      </c>
      <c r="B51" s="318" t="s">
        <v>394</v>
      </c>
      <c r="C51" s="461" t="s">
        <v>393</v>
      </c>
      <c r="D51" s="318" t="s">
        <v>208</v>
      </c>
      <c r="E51" s="318" t="s">
        <v>209</v>
      </c>
      <c r="F51" s="318" t="s">
        <v>2216</v>
      </c>
      <c r="G51" s="318" t="s">
        <v>395</v>
      </c>
      <c r="H51" s="318"/>
      <c r="I51" s="318" t="s">
        <v>394</v>
      </c>
      <c r="J51" s="318" t="s">
        <v>206</v>
      </c>
      <c r="K51" s="461" t="s">
        <v>396</v>
      </c>
      <c r="L51" s="318" t="s">
        <v>3375</v>
      </c>
      <c r="M51" s="318" t="s">
        <v>3376</v>
      </c>
      <c r="N51" s="318" t="s">
        <v>3238</v>
      </c>
    </row>
    <row r="52" spans="1:14" ht="29" x14ac:dyDescent="0.35">
      <c r="A52" s="463" t="s">
        <v>2524</v>
      </c>
      <c r="B52" s="318" t="s">
        <v>398</v>
      </c>
      <c r="C52" s="461" t="s">
        <v>397</v>
      </c>
      <c r="D52" s="318" t="s">
        <v>208</v>
      </c>
      <c r="E52" s="318" t="s">
        <v>209</v>
      </c>
      <c r="F52" s="318" t="s">
        <v>399</v>
      </c>
      <c r="G52" s="318" t="s">
        <v>400</v>
      </c>
      <c r="H52" s="318"/>
      <c r="I52" s="318" t="s">
        <v>398</v>
      </c>
      <c r="J52" s="318" t="s">
        <v>206</v>
      </c>
      <c r="K52" s="461" t="s">
        <v>401</v>
      </c>
      <c r="L52" s="318" t="s">
        <v>3377</v>
      </c>
      <c r="M52" s="318" t="s">
        <v>3378</v>
      </c>
      <c r="N52" s="318" t="s">
        <v>3238</v>
      </c>
    </row>
    <row r="53" spans="1:14" ht="29" x14ac:dyDescent="0.35">
      <c r="A53" s="463" t="s">
        <v>4459</v>
      </c>
      <c r="B53" s="318" t="s">
        <v>3379</v>
      </c>
      <c r="C53" s="461" t="s">
        <v>3380</v>
      </c>
      <c r="D53" s="318" t="s">
        <v>208</v>
      </c>
      <c r="E53" s="318" t="s">
        <v>209</v>
      </c>
      <c r="F53" s="318" t="s">
        <v>410</v>
      </c>
      <c r="G53" s="318" t="s">
        <v>411</v>
      </c>
      <c r="H53" s="318"/>
      <c r="I53" s="318" t="s">
        <v>412</v>
      </c>
      <c r="J53" s="318" t="s">
        <v>206</v>
      </c>
      <c r="K53" s="461" t="s">
        <v>413</v>
      </c>
      <c r="L53" s="318" t="s">
        <v>3381</v>
      </c>
      <c r="M53" s="318" t="s">
        <v>3382</v>
      </c>
      <c r="N53" s="318" t="s">
        <v>3247</v>
      </c>
    </row>
    <row r="54" spans="1:14" ht="29" x14ac:dyDescent="0.35">
      <c r="A54" s="463" t="s">
        <v>3135</v>
      </c>
      <c r="B54" s="318" t="s">
        <v>403</v>
      </c>
      <c r="C54" s="461" t="s">
        <v>402</v>
      </c>
      <c r="D54" s="318" t="s">
        <v>208</v>
      </c>
      <c r="E54" s="318" t="s">
        <v>209</v>
      </c>
      <c r="F54" s="318" t="s">
        <v>404</v>
      </c>
      <c r="G54" s="318" t="s">
        <v>405</v>
      </c>
      <c r="H54" s="318"/>
      <c r="I54" s="318" t="s">
        <v>406</v>
      </c>
      <c r="J54" s="318" t="s">
        <v>206</v>
      </c>
      <c r="K54" s="461" t="s">
        <v>407</v>
      </c>
      <c r="L54" s="318" t="s">
        <v>3383</v>
      </c>
      <c r="M54" s="318" t="s">
        <v>3384</v>
      </c>
      <c r="N54" s="318" t="s">
        <v>3308</v>
      </c>
    </row>
    <row r="55" spans="1:14" ht="29" x14ac:dyDescent="0.35">
      <c r="A55" s="463" t="s">
        <v>3039</v>
      </c>
      <c r="B55" s="318" t="s">
        <v>409</v>
      </c>
      <c r="C55" s="461" t="s">
        <v>408</v>
      </c>
      <c r="D55" s="318" t="s">
        <v>208</v>
      </c>
      <c r="E55" s="318" t="s">
        <v>209</v>
      </c>
      <c r="F55" s="318" t="s">
        <v>410</v>
      </c>
      <c r="G55" s="318" t="s">
        <v>411</v>
      </c>
      <c r="H55" s="318"/>
      <c r="I55" s="318" t="s">
        <v>412</v>
      </c>
      <c r="J55" s="318" t="s">
        <v>206</v>
      </c>
      <c r="K55" s="461" t="s">
        <v>413</v>
      </c>
      <c r="L55" s="318" t="s">
        <v>3381</v>
      </c>
      <c r="M55" s="318" t="s">
        <v>3382</v>
      </c>
      <c r="N55" s="318" t="s">
        <v>3238</v>
      </c>
    </row>
    <row r="56" spans="1:14" ht="29" x14ac:dyDescent="0.35">
      <c r="A56" s="463" t="s">
        <v>4460</v>
      </c>
      <c r="B56" s="318" t="s">
        <v>3385</v>
      </c>
      <c r="C56" s="461" t="s">
        <v>3386</v>
      </c>
      <c r="D56" s="318" t="s">
        <v>208</v>
      </c>
      <c r="E56" s="318" t="s">
        <v>209</v>
      </c>
      <c r="F56" s="318" t="s">
        <v>805</v>
      </c>
      <c r="G56" s="318" t="s">
        <v>806</v>
      </c>
      <c r="H56" s="318"/>
      <c r="I56" s="318" t="s">
        <v>807</v>
      </c>
      <c r="J56" s="318" t="s">
        <v>206</v>
      </c>
      <c r="K56" s="461" t="s">
        <v>808</v>
      </c>
      <c r="L56" s="318" t="s">
        <v>3387</v>
      </c>
      <c r="M56" s="318" t="s">
        <v>3388</v>
      </c>
      <c r="N56" s="318" t="s">
        <v>3247</v>
      </c>
    </row>
    <row r="57" spans="1:14" ht="29" x14ac:dyDescent="0.35">
      <c r="A57" s="463" t="s">
        <v>3137</v>
      </c>
      <c r="B57" s="318" t="s">
        <v>415</v>
      </c>
      <c r="C57" s="461" t="s">
        <v>414</v>
      </c>
      <c r="D57" s="318" t="s">
        <v>208</v>
      </c>
      <c r="E57" s="318" t="s">
        <v>209</v>
      </c>
      <c r="F57" s="318" t="s">
        <v>2217</v>
      </c>
      <c r="G57" s="318" t="s">
        <v>416</v>
      </c>
      <c r="H57" s="318"/>
      <c r="I57" s="318" t="s">
        <v>417</v>
      </c>
      <c r="J57" s="318" t="s">
        <v>206</v>
      </c>
      <c r="K57" s="461" t="s">
        <v>418</v>
      </c>
      <c r="L57" s="318" t="s">
        <v>3389</v>
      </c>
      <c r="M57" s="318" t="s">
        <v>3390</v>
      </c>
      <c r="N57" s="318" t="s">
        <v>3308</v>
      </c>
    </row>
    <row r="58" spans="1:14" ht="29" x14ac:dyDescent="0.35">
      <c r="A58" s="463" t="s">
        <v>4461</v>
      </c>
      <c r="B58" s="318" t="s">
        <v>3391</v>
      </c>
      <c r="C58" s="461" t="s">
        <v>3392</v>
      </c>
      <c r="D58" s="318" t="s">
        <v>208</v>
      </c>
      <c r="E58" s="318" t="s">
        <v>209</v>
      </c>
      <c r="F58" s="318" t="s">
        <v>1245</v>
      </c>
      <c r="G58" s="318" t="s">
        <v>1246</v>
      </c>
      <c r="H58" s="318"/>
      <c r="I58" s="318" t="s">
        <v>1247</v>
      </c>
      <c r="J58" s="318" t="s">
        <v>206</v>
      </c>
      <c r="K58" s="461" t="s">
        <v>1248</v>
      </c>
      <c r="L58" s="318" t="s">
        <v>3393</v>
      </c>
      <c r="M58" s="318" t="s">
        <v>3394</v>
      </c>
      <c r="N58" s="318" t="s">
        <v>3247</v>
      </c>
    </row>
    <row r="59" spans="1:14" ht="29" x14ac:dyDescent="0.35">
      <c r="A59" s="463" t="s">
        <v>4462</v>
      </c>
      <c r="B59" s="318" t="s">
        <v>419</v>
      </c>
      <c r="C59" s="461" t="s">
        <v>3395</v>
      </c>
      <c r="D59" s="318" t="s">
        <v>208</v>
      </c>
      <c r="E59" s="318" t="s">
        <v>209</v>
      </c>
      <c r="F59" s="318" t="s">
        <v>3396</v>
      </c>
      <c r="G59" s="318" t="s">
        <v>3397</v>
      </c>
      <c r="H59" s="318"/>
      <c r="I59" s="318" t="s">
        <v>420</v>
      </c>
      <c r="J59" s="318" t="s">
        <v>206</v>
      </c>
      <c r="K59" s="461" t="s">
        <v>421</v>
      </c>
      <c r="L59" s="318" t="s">
        <v>3398</v>
      </c>
      <c r="M59" s="318" t="s">
        <v>3399</v>
      </c>
      <c r="N59" s="318" t="s">
        <v>3238</v>
      </c>
    </row>
    <row r="60" spans="1:14" ht="29" x14ac:dyDescent="0.35">
      <c r="A60" s="463" t="s">
        <v>2959</v>
      </c>
      <c r="B60" s="318" t="s">
        <v>423</v>
      </c>
      <c r="C60" s="461" t="s">
        <v>422</v>
      </c>
      <c r="D60" s="318" t="s">
        <v>200</v>
      </c>
      <c r="E60" s="318" t="s">
        <v>201</v>
      </c>
      <c r="F60" s="318" t="s">
        <v>424</v>
      </c>
      <c r="G60" s="318" t="s">
        <v>425</v>
      </c>
      <c r="H60" s="318"/>
      <c r="I60" s="318" t="s">
        <v>426</v>
      </c>
      <c r="J60" s="318" t="s">
        <v>206</v>
      </c>
      <c r="K60" s="461" t="s">
        <v>427</v>
      </c>
      <c r="L60" s="318" t="s">
        <v>3400</v>
      </c>
      <c r="M60" s="318" t="s">
        <v>3401</v>
      </c>
      <c r="N60" s="318" t="s">
        <v>3241</v>
      </c>
    </row>
    <row r="61" spans="1:14" ht="29" x14ac:dyDescent="0.35">
      <c r="A61" s="463" t="s">
        <v>4463</v>
      </c>
      <c r="B61" s="318" t="s">
        <v>429</v>
      </c>
      <c r="C61" s="461" t="s">
        <v>428</v>
      </c>
      <c r="D61" s="318" t="s">
        <v>200</v>
      </c>
      <c r="E61" s="318" t="s">
        <v>201</v>
      </c>
      <c r="F61" s="318" t="s">
        <v>430</v>
      </c>
      <c r="G61" s="318" t="s">
        <v>431</v>
      </c>
      <c r="H61" s="318"/>
      <c r="I61" s="318" t="s">
        <v>420</v>
      </c>
      <c r="J61" s="318" t="s">
        <v>206</v>
      </c>
      <c r="K61" s="461" t="s">
        <v>421</v>
      </c>
      <c r="L61" s="318" t="s">
        <v>3402</v>
      </c>
      <c r="M61" s="318" t="s">
        <v>3403</v>
      </c>
      <c r="N61" s="318" t="s">
        <v>3308</v>
      </c>
    </row>
    <row r="62" spans="1:14" ht="29" x14ac:dyDescent="0.35">
      <c r="A62" s="463" t="s">
        <v>4464</v>
      </c>
      <c r="B62" s="318" t="s">
        <v>433</v>
      </c>
      <c r="C62" s="461" t="s">
        <v>432</v>
      </c>
      <c r="D62" s="318" t="s">
        <v>200</v>
      </c>
      <c r="E62" s="318" t="s">
        <v>201</v>
      </c>
      <c r="F62" s="318" t="s">
        <v>434</v>
      </c>
      <c r="G62" s="318" t="s">
        <v>435</v>
      </c>
      <c r="H62" s="318"/>
      <c r="I62" s="318" t="s">
        <v>436</v>
      </c>
      <c r="J62" s="318" t="s">
        <v>206</v>
      </c>
      <c r="K62" s="461" t="s">
        <v>437</v>
      </c>
      <c r="L62" s="318" t="s">
        <v>3404</v>
      </c>
      <c r="M62" s="318" t="s">
        <v>3405</v>
      </c>
      <c r="N62" s="318" t="s">
        <v>3259</v>
      </c>
    </row>
    <row r="63" spans="1:14" ht="29" x14ac:dyDescent="0.35">
      <c r="A63" s="463" t="s">
        <v>2915</v>
      </c>
      <c r="B63" s="318" t="s">
        <v>439</v>
      </c>
      <c r="C63" s="461" t="s">
        <v>438</v>
      </c>
      <c r="D63" s="318" t="s">
        <v>200</v>
      </c>
      <c r="E63" s="318" t="s">
        <v>201</v>
      </c>
      <c r="F63" s="318" t="s">
        <v>440</v>
      </c>
      <c r="G63" s="318" t="s">
        <v>441</v>
      </c>
      <c r="H63" s="318"/>
      <c r="I63" s="318" t="s">
        <v>214</v>
      </c>
      <c r="J63" s="318" t="s">
        <v>206</v>
      </c>
      <c r="K63" s="461" t="s">
        <v>215</v>
      </c>
      <c r="L63" s="318" t="s">
        <v>3406</v>
      </c>
      <c r="M63" s="318" t="s">
        <v>3407</v>
      </c>
      <c r="N63" s="318" t="s">
        <v>3259</v>
      </c>
    </row>
    <row r="64" spans="1:14" ht="29" x14ac:dyDescent="0.35">
      <c r="A64" s="463" t="s">
        <v>2989</v>
      </c>
      <c r="B64" s="318" t="s">
        <v>443</v>
      </c>
      <c r="C64" s="461" t="s">
        <v>442</v>
      </c>
      <c r="D64" s="318" t="s">
        <v>200</v>
      </c>
      <c r="E64" s="318" t="s">
        <v>201</v>
      </c>
      <c r="F64" s="318" t="s">
        <v>444</v>
      </c>
      <c r="G64" s="318" t="s">
        <v>445</v>
      </c>
      <c r="H64" s="318"/>
      <c r="I64" s="318" t="s">
        <v>214</v>
      </c>
      <c r="J64" s="318" t="s">
        <v>206</v>
      </c>
      <c r="K64" s="461" t="s">
        <v>215</v>
      </c>
      <c r="L64" s="318" t="s">
        <v>3408</v>
      </c>
      <c r="M64" s="318" t="s">
        <v>3409</v>
      </c>
      <c r="N64" s="318" t="s">
        <v>3275</v>
      </c>
    </row>
    <row r="65" spans="1:14" ht="29" x14ac:dyDescent="0.35">
      <c r="A65" s="463" t="s">
        <v>2526</v>
      </c>
      <c r="B65" s="318" t="s">
        <v>447</v>
      </c>
      <c r="C65" s="461" t="s">
        <v>446</v>
      </c>
      <c r="D65" s="318" t="s">
        <v>208</v>
      </c>
      <c r="E65" s="318" t="s">
        <v>209</v>
      </c>
      <c r="F65" s="318" t="s">
        <v>2218</v>
      </c>
      <c r="G65" s="318" t="s">
        <v>449</v>
      </c>
      <c r="H65" s="318"/>
      <c r="I65" s="318" t="s">
        <v>447</v>
      </c>
      <c r="J65" s="318" t="s">
        <v>206</v>
      </c>
      <c r="K65" s="461" t="s">
        <v>450</v>
      </c>
      <c r="L65" s="318" t="s">
        <v>3410</v>
      </c>
      <c r="M65" s="318" t="s">
        <v>3411</v>
      </c>
      <c r="N65" s="318" t="s">
        <v>3238</v>
      </c>
    </row>
    <row r="66" spans="1:14" ht="29" x14ac:dyDescent="0.35">
      <c r="A66" s="463" t="s">
        <v>4465</v>
      </c>
      <c r="B66" s="318" t="s">
        <v>3412</v>
      </c>
      <c r="C66" s="461" t="s">
        <v>3413</v>
      </c>
      <c r="D66" s="318" t="s">
        <v>208</v>
      </c>
      <c r="E66" s="318" t="s">
        <v>209</v>
      </c>
      <c r="F66" s="318" t="s">
        <v>218</v>
      </c>
      <c r="G66" s="318" t="s">
        <v>3414</v>
      </c>
      <c r="H66" s="318"/>
      <c r="I66" s="318" t="s">
        <v>3415</v>
      </c>
      <c r="J66" s="318" t="s">
        <v>206</v>
      </c>
      <c r="K66" s="461" t="s">
        <v>3416</v>
      </c>
      <c r="L66" s="318" t="s">
        <v>3417</v>
      </c>
      <c r="M66" s="318" t="s">
        <v>3418</v>
      </c>
      <c r="N66" s="318" t="s">
        <v>3247</v>
      </c>
    </row>
    <row r="67" spans="1:14" ht="29" x14ac:dyDescent="0.35">
      <c r="A67" s="463" t="s">
        <v>2528</v>
      </c>
      <c r="B67" s="318" t="s">
        <v>452</v>
      </c>
      <c r="C67" s="461" t="s">
        <v>451</v>
      </c>
      <c r="D67" s="318" t="s">
        <v>208</v>
      </c>
      <c r="E67" s="318" t="s">
        <v>209</v>
      </c>
      <c r="F67" s="318" t="s">
        <v>453</v>
      </c>
      <c r="G67" s="318" t="s">
        <v>454</v>
      </c>
      <c r="H67" s="318"/>
      <c r="I67" s="318" t="s">
        <v>452</v>
      </c>
      <c r="J67" s="318" t="s">
        <v>206</v>
      </c>
      <c r="K67" s="461" t="s">
        <v>455</v>
      </c>
      <c r="L67" s="318" t="s">
        <v>3419</v>
      </c>
      <c r="M67" s="318" t="s">
        <v>3420</v>
      </c>
      <c r="N67" s="318" t="s">
        <v>3275</v>
      </c>
    </row>
    <row r="68" spans="1:14" ht="29" x14ac:dyDescent="0.35">
      <c r="A68" s="463" t="s">
        <v>4466</v>
      </c>
      <c r="B68" s="318" t="s">
        <v>3421</v>
      </c>
      <c r="C68" s="461" t="s">
        <v>3422</v>
      </c>
      <c r="D68" s="318" t="s">
        <v>208</v>
      </c>
      <c r="E68" s="318" t="s">
        <v>209</v>
      </c>
      <c r="F68" s="318" t="s">
        <v>389</v>
      </c>
      <c r="G68" s="318" t="s">
        <v>390</v>
      </c>
      <c r="H68" s="318"/>
      <c r="I68" s="318" t="s">
        <v>391</v>
      </c>
      <c r="J68" s="318" t="s">
        <v>206</v>
      </c>
      <c r="K68" s="461" t="s">
        <v>392</v>
      </c>
      <c r="L68" s="318" t="s">
        <v>3368</v>
      </c>
      <c r="M68" s="318" t="s">
        <v>3369</v>
      </c>
      <c r="N68" s="318" t="s">
        <v>3247</v>
      </c>
    </row>
    <row r="69" spans="1:14" ht="29" x14ac:dyDescent="0.35">
      <c r="A69" s="463" t="s">
        <v>2530</v>
      </c>
      <c r="B69" s="318" t="s">
        <v>457</v>
      </c>
      <c r="C69" s="461" t="s">
        <v>456</v>
      </c>
      <c r="D69" s="318" t="s">
        <v>208</v>
      </c>
      <c r="E69" s="318" t="s">
        <v>209</v>
      </c>
      <c r="F69" s="318" t="s">
        <v>458</v>
      </c>
      <c r="G69" s="318" t="s">
        <v>459</v>
      </c>
      <c r="H69" s="318"/>
      <c r="I69" s="318" t="s">
        <v>457</v>
      </c>
      <c r="J69" s="318" t="s">
        <v>206</v>
      </c>
      <c r="K69" s="461" t="s">
        <v>460</v>
      </c>
      <c r="L69" s="318" t="s">
        <v>3423</v>
      </c>
      <c r="M69" s="318" t="s">
        <v>3424</v>
      </c>
      <c r="N69" s="318" t="s">
        <v>3238</v>
      </c>
    </row>
    <row r="70" spans="1:14" ht="29" x14ac:dyDescent="0.35">
      <c r="A70" s="463" t="s">
        <v>2532</v>
      </c>
      <c r="B70" s="318" t="s">
        <v>462</v>
      </c>
      <c r="C70" s="461" t="s">
        <v>461</v>
      </c>
      <c r="D70" s="318" t="s">
        <v>208</v>
      </c>
      <c r="E70" s="318" t="s">
        <v>209</v>
      </c>
      <c r="F70" s="318" t="s">
        <v>463</v>
      </c>
      <c r="G70" s="318" t="s">
        <v>464</v>
      </c>
      <c r="H70" s="318"/>
      <c r="I70" s="318" t="s">
        <v>465</v>
      </c>
      <c r="J70" s="318" t="s">
        <v>206</v>
      </c>
      <c r="K70" s="461" t="s">
        <v>466</v>
      </c>
      <c r="L70" s="318" t="s">
        <v>3425</v>
      </c>
      <c r="M70" s="318" t="s">
        <v>3426</v>
      </c>
      <c r="N70" s="318" t="s">
        <v>3427</v>
      </c>
    </row>
    <row r="71" spans="1:14" ht="29" x14ac:dyDescent="0.35">
      <c r="A71" s="463" t="s">
        <v>2917</v>
      </c>
      <c r="B71" s="318" t="s">
        <v>468</v>
      </c>
      <c r="C71" s="461" t="s">
        <v>467</v>
      </c>
      <c r="D71" s="318" t="s">
        <v>200</v>
      </c>
      <c r="E71" s="318" t="s">
        <v>201</v>
      </c>
      <c r="F71" s="318" t="s">
        <v>469</v>
      </c>
      <c r="G71" s="318" t="s">
        <v>470</v>
      </c>
      <c r="H71" s="318"/>
      <c r="I71" s="318" t="s">
        <v>420</v>
      </c>
      <c r="J71" s="318" t="s">
        <v>206</v>
      </c>
      <c r="K71" s="461" t="s">
        <v>421</v>
      </c>
      <c r="L71" s="318" t="s">
        <v>3428</v>
      </c>
      <c r="M71" s="318" t="s">
        <v>3429</v>
      </c>
      <c r="N71" s="318" t="s">
        <v>3250</v>
      </c>
    </row>
    <row r="72" spans="1:14" ht="29" x14ac:dyDescent="0.35">
      <c r="A72" s="463" t="s">
        <v>4467</v>
      </c>
      <c r="B72" s="318" t="s">
        <v>3430</v>
      </c>
      <c r="C72" s="461" t="s">
        <v>3431</v>
      </c>
      <c r="D72" s="318" t="s">
        <v>208</v>
      </c>
      <c r="E72" s="318" t="s">
        <v>209</v>
      </c>
      <c r="F72" s="318" t="s">
        <v>473</v>
      </c>
      <c r="G72" s="318" t="s">
        <v>474</v>
      </c>
      <c r="H72" s="318"/>
      <c r="I72" s="318" t="s">
        <v>475</v>
      </c>
      <c r="J72" s="318" t="s">
        <v>206</v>
      </c>
      <c r="K72" s="461" t="s">
        <v>476</v>
      </c>
      <c r="L72" s="318" t="s">
        <v>3432</v>
      </c>
      <c r="M72" s="318" t="s">
        <v>3433</v>
      </c>
      <c r="N72" s="318" t="s">
        <v>3247</v>
      </c>
    </row>
    <row r="73" spans="1:14" ht="29" x14ac:dyDescent="0.35">
      <c r="A73" s="463" t="s">
        <v>3041</v>
      </c>
      <c r="B73" s="318" t="s">
        <v>472</v>
      </c>
      <c r="C73" s="461" t="s">
        <v>471</v>
      </c>
      <c r="D73" s="318" t="s">
        <v>208</v>
      </c>
      <c r="E73" s="318" t="s">
        <v>209</v>
      </c>
      <c r="F73" s="318" t="s">
        <v>473</v>
      </c>
      <c r="G73" s="318" t="s">
        <v>474</v>
      </c>
      <c r="H73" s="318"/>
      <c r="I73" s="318" t="s">
        <v>475</v>
      </c>
      <c r="J73" s="318" t="s">
        <v>206</v>
      </c>
      <c r="K73" s="461" t="s">
        <v>476</v>
      </c>
      <c r="L73" s="318" t="s">
        <v>3432</v>
      </c>
      <c r="M73" s="318" t="s">
        <v>3433</v>
      </c>
      <c r="N73" s="318" t="s">
        <v>3238</v>
      </c>
    </row>
    <row r="74" spans="1:14" ht="29" x14ac:dyDescent="0.35">
      <c r="A74" s="463" t="s">
        <v>2534</v>
      </c>
      <c r="B74" s="318" t="s">
        <v>478</v>
      </c>
      <c r="C74" s="461" t="s">
        <v>477</v>
      </c>
      <c r="D74" s="318" t="s">
        <v>208</v>
      </c>
      <c r="E74" s="318" t="s">
        <v>209</v>
      </c>
      <c r="F74" s="318" t="s">
        <v>479</v>
      </c>
      <c r="G74" s="318" t="s">
        <v>480</v>
      </c>
      <c r="H74" s="318"/>
      <c r="I74" s="318" t="s">
        <v>481</v>
      </c>
      <c r="J74" s="318" t="s">
        <v>206</v>
      </c>
      <c r="K74" s="461" t="s">
        <v>482</v>
      </c>
      <c r="L74" s="318" t="s">
        <v>3434</v>
      </c>
      <c r="M74" s="318" t="s">
        <v>3435</v>
      </c>
      <c r="N74" s="318" t="s">
        <v>3275</v>
      </c>
    </row>
    <row r="75" spans="1:14" ht="29" x14ac:dyDescent="0.35">
      <c r="A75" s="463" t="s">
        <v>3185</v>
      </c>
      <c r="B75" s="318" t="s">
        <v>484</v>
      </c>
      <c r="C75" s="461" t="s">
        <v>483</v>
      </c>
      <c r="D75" s="318" t="s">
        <v>208</v>
      </c>
      <c r="E75" s="318" t="s">
        <v>209</v>
      </c>
      <c r="F75" s="318" t="s">
        <v>485</v>
      </c>
      <c r="G75" s="318" t="s">
        <v>486</v>
      </c>
      <c r="H75" s="318"/>
      <c r="I75" s="318" t="s">
        <v>487</v>
      </c>
      <c r="J75" s="318" t="s">
        <v>206</v>
      </c>
      <c r="K75" s="461" t="s">
        <v>488</v>
      </c>
      <c r="L75" s="318" t="s">
        <v>3436</v>
      </c>
      <c r="M75" s="318" t="s">
        <v>3437</v>
      </c>
      <c r="N75" s="318" t="s">
        <v>3308</v>
      </c>
    </row>
    <row r="76" spans="1:14" ht="29" x14ac:dyDescent="0.35">
      <c r="A76" s="463" t="s">
        <v>3139</v>
      </c>
      <c r="B76" s="318" t="s">
        <v>490</v>
      </c>
      <c r="C76" s="461" t="s">
        <v>489</v>
      </c>
      <c r="D76" s="318" t="s">
        <v>208</v>
      </c>
      <c r="E76" s="318" t="s">
        <v>209</v>
      </c>
      <c r="F76" s="318" t="s">
        <v>491</v>
      </c>
      <c r="G76" s="318" t="s">
        <v>492</v>
      </c>
      <c r="H76" s="318"/>
      <c r="I76" s="318" t="s">
        <v>493</v>
      </c>
      <c r="J76" s="318" t="s">
        <v>206</v>
      </c>
      <c r="K76" s="461" t="s">
        <v>494</v>
      </c>
      <c r="L76" s="318" t="s">
        <v>3438</v>
      </c>
      <c r="M76" s="318" t="s">
        <v>3439</v>
      </c>
      <c r="N76" s="318" t="s">
        <v>3308</v>
      </c>
    </row>
    <row r="77" spans="1:14" ht="29" x14ac:dyDescent="0.35">
      <c r="A77" s="463" t="s">
        <v>4468</v>
      </c>
      <c r="B77" s="318" t="s">
        <v>495</v>
      </c>
      <c r="C77" s="461" t="s">
        <v>3440</v>
      </c>
      <c r="D77" s="318" t="s">
        <v>208</v>
      </c>
      <c r="E77" s="318" t="s">
        <v>209</v>
      </c>
      <c r="F77" s="318" t="s">
        <v>3441</v>
      </c>
      <c r="G77" s="318" t="s">
        <v>3442</v>
      </c>
      <c r="H77" s="318"/>
      <c r="I77" s="318" t="s">
        <v>495</v>
      </c>
      <c r="J77" s="318" t="s">
        <v>206</v>
      </c>
      <c r="K77" s="461" t="s">
        <v>497</v>
      </c>
      <c r="L77" s="318" t="s">
        <v>3443</v>
      </c>
      <c r="M77" s="318" t="s">
        <v>3444</v>
      </c>
      <c r="N77" s="318" t="s">
        <v>3238</v>
      </c>
    </row>
    <row r="78" spans="1:14" ht="29" x14ac:dyDescent="0.35">
      <c r="A78" s="463" t="s">
        <v>2927</v>
      </c>
      <c r="B78" s="318" t="s">
        <v>499</v>
      </c>
      <c r="C78" s="461" t="s">
        <v>498</v>
      </c>
      <c r="D78" s="318" t="s">
        <v>200</v>
      </c>
      <c r="E78" s="318" t="s">
        <v>201</v>
      </c>
      <c r="F78" s="318" t="s">
        <v>3445</v>
      </c>
      <c r="G78" s="318" t="s">
        <v>501</v>
      </c>
      <c r="H78" s="318"/>
      <c r="I78" s="318" t="s">
        <v>502</v>
      </c>
      <c r="J78" s="318" t="s">
        <v>206</v>
      </c>
      <c r="K78" s="461" t="s">
        <v>503</v>
      </c>
      <c r="L78" s="318" t="s">
        <v>3446</v>
      </c>
      <c r="M78" s="318" t="s">
        <v>3447</v>
      </c>
      <c r="N78" s="318" t="s">
        <v>3230</v>
      </c>
    </row>
    <row r="79" spans="1:14" ht="29" x14ac:dyDescent="0.35">
      <c r="A79" s="463" t="s">
        <v>2536</v>
      </c>
      <c r="B79" s="318" t="s">
        <v>505</v>
      </c>
      <c r="C79" s="461" t="s">
        <v>504</v>
      </c>
      <c r="D79" s="318" t="s">
        <v>208</v>
      </c>
      <c r="E79" s="318" t="s">
        <v>209</v>
      </c>
      <c r="F79" s="318" t="s">
        <v>479</v>
      </c>
      <c r="G79" s="318" t="s">
        <v>506</v>
      </c>
      <c r="H79" s="318"/>
      <c r="I79" s="318" t="s">
        <v>481</v>
      </c>
      <c r="J79" s="318" t="s">
        <v>206</v>
      </c>
      <c r="K79" s="461" t="s">
        <v>482</v>
      </c>
      <c r="L79" s="318" t="s">
        <v>3434</v>
      </c>
      <c r="M79" s="318" t="s">
        <v>3435</v>
      </c>
      <c r="N79" s="318" t="s">
        <v>3275</v>
      </c>
    </row>
    <row r="80" spans="1:14" ht="29" x14ac:dyDescent="0.35">
      <c r="A80" s="463" t="s">
        <v>2538</v>
      </c>
      <c r="B80" s="318" t="s">
        <v>508</v>
      </c>
      <c r="C80" s="461" t="s">
        <v>507</v>
      </c>
      <c r="D80" s="318" t="s">
        <v>208</v>
      </c>
      <c r="E80" s="318" t="s">
        <v>209</v>
      </c>
      <c r="F80" s="318" t="s">
        <v>3448</v>
      </c>
      <c r="G80" s="318" t="s">
        <v>509</v>
      </c>
      <c r="H80" s="318"/>
      <c r="I80" s="318" t="s">
        <v>508</v>
      </c>
      <c r="J80" s="318" t="s">
        <v>206</v>
      </c>
      <c r="K80" s="461" t="s">
        <v>510</v>
      </c>
      <c r="L80" s="318" t="s">
        <v>3449</v>
      </c>
      <c r="M80" s="318" t="s">
        <v>3450</v>
      </c>
      <c r="N80" s="318" t="s">
        <v>3238</v>
      </c>
    </row>
    <row r="81" spans="1:14" ht="29" x14ac:dyDescent="0.35">
      <c r="A81" s="463" t="s">
        <v>4469</v>
      </c>
      <c r="B81" s="318" t="s">
        <v>3451</v>
      </c>
      <c r="C81" s="461" t="s">
        <v>3452</v>
      </c>
      <c r="D81" s="318" t="s">
        <v>208</v>
      </c>
      <c r="E81" s="318" t="s">
        <v>209</v>
      </c>
      <c r="F81" s="318" t="s">
        <v>3300</v>
      </c>
      <c r="G81" s="318" t="s">
        <v>919</v>
      </c>
      <c r="H81" s="318"/>
      <c r="I81" s="318" t="s">
        <v>920</v>
      </c>
      <c r="J81" s="318" t="s">
        <v>206</v>
      </c>
      <c r="K81" s="461" t="s">
        <v>921</v>
      </c>
      <c r="L81" s="318" t="s">
        <v>3302</v>
      </c>
      <c r="M81" s="318" t="s">
        <v>3303</v>
      </c>
      <c r="N81" s="318" t="s">
        <v>3247</v>
      </c>
    </row>
    <row r="82" spans="1:14" ht="29" x14ac:dyDescent="0.35">
      <c r="A82" s="463" t="s">
        <v>2540</v>
      </c>
      <c r="B82" s="318" t="s">
        <v>512</v>
      </c>
      <c r="C82" s="461" t="s">
        <v>511</v>
      </c>
      <c r="D82" s="318" t="s">
        <v>208</v>
      </c>
      <c r="E82" s="318" t="s">
        <v>209</v>
      </c>
      <c r="F82" s="318" t="s">
        <v>513</v>
      </c>
      <c r="G82" s="318" t="s">
        <v>514</v>
      </c>
      <c r="H82" s="318"/>
      <c r="I82" s="318" t="s">
        <v>512</v>
      </c>
      <c r="J82" s="318" t="s">
        <v>206</v>
      </c>
      <c r="K82" s="461" t="s">
        <v>515</v>
      </c>
      <c r="L82" s="318" t="s">
        <v>3453</v>
      </c>
      <c r="M82" s="318" t="s">
        <v>3454</v>
      </c>
      <c r="N82" s="318" t="s">
        <v>3238</v>
      </c>
    </row>
    <row r="83" spans="1:14" ht="29" x14ac:dyDescent="0.35">
      <c r="A83" s="463" t="s">
        <v>2542</v>
      </c>
      <c r="B83" s="318" t="s">
        <v>359</v>
      </c>
      <c r="C83" s="461" t="s">
        <v>516</v>
      </c>
      <c r="D83" s="318" t="s">
        <v>208</v>
      </c>
      <c r="E83" s="318" t="s">
        <v>209</v>
      </c>
      <c r="F83" s="318" t="s">
        <v>517</v>
      </c>
      <c r="G83" s="318" t="s">
        <v>2220</v>
      </c>
      <c r="H83" s="318"/>
      <c r="I83" s="318" t="s">
        <v>359</v>
      </c>
      <c r="J83" s="318" t="s">
        <v>206</v>
      </c>
      <c r="K83" s="461" t="s">
        <v>518</v>
      </c>
      <c r="L83" s="318" t="s">
        <v>3455</v>
      </c>
      <c r="M83" s="318" t="s">
        <v>3456</v>
      </c>
      <c r="N83" s="318" t="s">
        <v>3238</v>
      </c>
    </row>
    <row r="84" spans="1:14" ht="29" x14ac:dyDescent="0.35">
      <c r="A84" s="463" t="s">
        <v>2544</v>
      </c>
      <c r="B84" s="318" t="s">
        <v>417</v>
      </c>
      <c r="C84" s="461" t="s">
        <v>519</v>
      </c>
      <c r="D84" s="318" t="s">
        <v>208</v>
      </c>
      <c r="E84" s="318" t="s">
        <v>209</v>
      </c>
      <c r="F84" s="318" t="s">
        <v>520</v>
      </c>
      <c r="G84" s="318" t="s">
        <v>521</v>
      </c>
      <c r="H84" s="318"/>
      <c r="I84" s="318" t="s">
        <v>417</v>
      </c>
      <c r="J84" s="318" t="s">
        <v>206</v>
      </c>
      <c r="K84" s="461" t="s">
        <v>418</v>
      </c>
      <c r="L84" s="318" t="s">
        <v>3457</v>
      </c>
      <c r="M84" s="318" t="s">
        <v>3458</v>
      </c>
      <c r="N84" s="318" t="s">
        <v>3238</v>
      </c>
    </row>
    <row r="85" spans="1:14" ht="29" x14ac:dyDescent="0.35">
      <c r="A85" s="463" t="s">
        <v>2935</v>
      </c>
      <c r="B85" s="318" t="s">
        <v>523</v>
      </c>
      <c r="C85" s="461" t="s">
        <v>522</v>
      </c>
      <c r="D85" s="318" t="s">
        <v>200</v>
      </c>
      <c r="E85" s="318" t="s">
        <v>201</v>
      </c>
      <c r="F85" s="318" t="s">
        <v>524</v>
      </c>
      <c r="G85" s="318" t="s">
        <v>525</v>
      </c>
      <c r="H85" s="318"/>
      <c r="I85" s="318" t="s">
        <v>526</v>
      </c>
      <c r="J85" s="318" t="s">
        <v>206</v>
      </c>
      <c r="K85" s="461" t="s">
        <v>527</v>
      </c>
      <c r="L85" s="318" t="s">
        <v>3459</v>
      </c>
      <c r="M85" s="318" t="s">
        <v>3460</v>
      </c>
      <c r="N85" s="318" t="s">
        <v>3461</v>
      </c>
    </row>
    <row r="86" spans="1:14" ht="29" x14ac:dyDescent="0.35">
      <c r="A86" s="463" t="s">
        <v>3141</v>
      </c>
      <c r="B86" s="318" t="s">
        <v>529</v>
      </c>
      <c r="C86" s="461" t="s">
        <v>528</v>
      </c>
      <c r="D86" s="318" t="s">
        <v>208</v>
      </c>
      <c r="E86" s="318" t="s">
        <v>209</v>
      </c>
      <c r="F86" s="318" t="s">
        <v>530</v>
      </c>
      <c r="G86" s="318" t="s">
        <v>531</v>
      </c>
      <c r="H86" s="318"/>
      <c r="I86" s="318" t="s">
        <v>532</v>
      </c>
      <c r="J86" s="318" t="s">
        <v>206</v>
      </c>
      <c r="K86" s="461" t="s">
        <v>527</v>
      </c>
      <c r="L86" s="318" t="s">
        <v>3462</v>
      </c>
      <c r="M86" s="318" t="s">
        <v>3463</v>
      </c>
      <c r="N86" s="318" t="s">
        <v>3308</v>
      </c>
    </row>
    <row r="87" spans="1:14" ht="29" x14ac:dyDescent="0.35">
      <c r="A87" s="463" t="s">
        <v>2546</v>
      </c>
      <c r="B87" s="318" t="s">
        <v>534</v>
      </c>
      <c r="C87" s="461" t="s">
        <v>533</v>
      </c>
      <c r="D87" s="318" t="s">
        <v>208</v>
      </c>
      <c r="E87" s="318" t="s">
        <v>209</v>
      </c>
      <c r="F87" s="318" t="s">
        <v>535</v>
      </c>
      <c r="G87" s="318" t="s">
        <v>536</v>
      </c>
      <c r="H87" s="318"/>
      <c r="I87" s="318" t="s">
        <v>534</v>
      </c>
      <c r="J87" s="318" t="s">
        <v>206</v>
      </c>
      <c r="K87" s="461" t="s">
        <v>537</v>
      </c>
      <c r="L87" s="318" t="s">
        <v>3464</v>
      </c>
      <c r="M87" s="318" t="s">
        <v>3465</v>
      </c>
      <c r="N87" s="318" t="s">
        <v>3250</v>
      </c>
    </row>
    <row r="88" spans="1:14" ht="29" x14ac:dyDescent="0.35">
      <c r="A88" s="463" t="s">
        <v>4470</v>
      </c>
      <c r="B88" s="318" t="s">
        <v>3466</v>
      </c>
      <c r="C88" s="461" t="s">
        <v>3467</v>
      </c>
      <c r="D88" s="318" t="s">
        <v>208</v>
      </c>
      <c r="E88" s="318" t="s">
        <v>209</v>
      </c>
      <c r="F88" s="318" t="s">
        <v>3468</v>
      </c>
      <c r="G88" s="318" t="s">
        <v>3469</v>
      </c>
      <c r="H88" s="318"/>
      <c r="I88" s="318" t="s">
        <v>3466</v>
      </c>
      <c r="J88" s="318" t="s">
        <v>206</v>
      </c>
      <c r="K88" s="461" t="s">
        <v>3470</v>
      </c>
      <c r="L88" s="318" t="s">
        <v>3471</v>
      </c>
      <c r="M88" s="318" t="s">
        <v>3472</v>
      </c>
      <c r="N88" s="318" t="s">
        <v>3238</v>
      </c>
    </row>
    <row r="89" spans="1:14" ht="29" x14ac:dyDescent="0.35">
      <c r="A89" s="463" t="s">
        <v>3045</v>
      </c>
      <c r="B89" s="318" t="s">
        <v>539</v>
      </c>
      <c r="C89" s="461" t="s">
        <v>538</v>
      </c>
      <c r="D89" s="318" t="s">
        <v>208</v>
      </c>
      <c r="E89" s="318" t="s">
        <v>209</v>
      </c>
      <c r="F89" s="318" t="s">
        <v>3473</v>
      </c>
      <c r="G89" s="318" t="s">
        <v>541</v>
      </c>
      <c r="H89" s="318" t="s">
        <v>542</v>
      </c>
      <c r="I89" s="318" t="s">
        <v>543</v>
      </c>
      <c r="J89" s="318" t="s">
        <v>206</v>
      </c>
      <c r="K89" s="461" t="s">
        <v>544</v>
      </c>
      <c r="L89" s="318" t="s">
        <v>3339</v>
      </c>
      <c r="M89" s="318" t="s">
        <v>3340</v>
      </c>
      <c r="N89" s="318" t="s">
        <v>3238</v>
      </c>
    </row>
    <row r="90" spans="1:14" ht="29" x14ac:dyDescent="0.35">
      <c r="A90" s="463" t="s">
        <v>4471</v>
      </c>
      <c r="B90" s="318" t="s">
        <v>3474</v>
      </c>
      <c r="C90" s="461" t="s">
        <v>3475</v>
      </c>
      <c r="D90" s="318" t="s">
        <v>208</v>
      </c>
      <c r="E90" s="318" t="s">
        <v>209</v>
      </c>
      <c r="F90" s="318" t="s">
        <v>3300</v>
      </c>
      <c r="G90" s="318" t="s">
        <v>919</v>
      </c>
      <c r="H90" s="318"/>
      <c r="I90" s="318" t="s">
        <v>920</v>
      </c>
      <c r="J90" s="318" t="s">
        <v>206</v>
      </c>
      <c r="K90" s="461" t="s">
        <v>921</v>
      </c>
      <c r="L90" s="318" t="s">
        <v>3302</v>
      </c>
      <c r="M90" s="318" t="s">
        <v>3303</v>
      </c>
      <c r="N90" s="318" t="s">
        <v>3247</v>
      </c>
    </row>
    <row r="91" spans="1:14" ht="29" x14ac:dyDescent="0.35">
      <c r="A91" s="463" t="s">
        <v>4472</v>
      </c>
      <c r="B91" s="318" t="s">
        <v>3476</v>
      </c>
      <c r="C91" s="461" t="s">
        <v>3477</v>
      </c>
      <c r="D91" s="318" t="s">
        <v>208</v>
      </c>
      <c r="E91" s="318" t="s">
        <v>209</v>
      </c>
      <c r="F91" s="318" t="s">
        <v>3478</v>
      </c>
      <c r="G91" s="318" t="s">
        <v>675</v>
      </c>
      <c r="H91" s="318"/>
      <c r="I91" s="318" t="s">
        <v>676</v>
      </c>
      <c r="J91" s="318" t="s">
        <v>206</v>
      </c>
      <c r="K91" s="461" t="s">
        <v>677</v>
      </c>
      <c r="L91" s="318" t="s">
        <v>3479</v>
      </c>
      <c r="M91" s="318" t="s">
        <v>3480</v>
      </c>
      <c r="N91" s="318" t="s">
        <v>3247</v>
      </c>
    </row>
    <row r="92" spans="1:14" ht="29" x14ac:dyDescent="0.35">
      <c r="A92" s="463" t="s">
        <v>4473</v>
      </c>
      <c r="B92" s="318" t="s">
        <v>3481</v>
      </c>
      <c r="C92" s="461" t="s">
        <v>3482</v>
      </c>
      <c r="D92" s="318" t="s">
        <v>208</v>
      </c>
      <c r="E92" s="318" t="s">
        <v>209</v>
      </c>
      <c r="F92" s="318" t="s">
        <v>1208</v>
      </c>
      <c r="G92" s="318" t="s">
        <v>1209</v>
      </c>
      <c r="H92" s="318"/>
      <c r="I92" s="318" t="s">
        <v>1210</v>
      </c>
      <c r="J92" s="318" t="s">
        <v>206</v>
      </c>
      <c r="K92" s="461" t="s">
        <v>1211</v>
      </c>
      <c r="L92" s="318" t="s">
        <v>3483</v>
      </c>
      <c r="M92" s="318" t="s">
        <v>3484</v>
      </c>
      <c r="N92" s="318" t="s">
        <v>3247</v>
      </c>
    </row>
    <row r="93" spans="1:14" ht="29" x14ac:dyDescent="0.35">
      <c r="A93" s="463" t="s">
        <v>2548</v>
      </c>
      <c r="B93" s="318" t="s">
        <v>546</v>
      </c>
      <c r="C93" s="461" t="s">
        <v>545</v>
      </c>
      <c r="D93" s="318" t="s">
        <v>208</v>
      </c>
      <c r="E93" s="318" t="s">
        <v>209</v>
      </c>
      <c r="F93" s="318" t="s">
        <v>547</v>
      </c>
      <c r="G93" s="318" t="s">
        <v>548</v>
      </c>
      <c r="H93" s="318"/>
      <c r="I93" s="318" t="s">
        <v>546</v>
      </c>
      <c r="J93" s="318" t="s">
        <v>206</v>
      </c>
      <c r="K93" s="461" t="s">
        <v>549</v>
      </c>
      <c r="L93" s="318" t="s">
        <v>3485</v>
      </c>
      <c r="M93" s="318" t="s">
        <v>3486</v>
      </c>
      <c r="N93" s="318" t="s">
        <v>3238</v>
      </c>
    </row>
    <row r="94" spans="1:14" ht="29" x14ac:dyDescent="0.35">
      <c r="A94" s="463" t="s">
        <v>2550</v>
      </c>
      <c r="B94" s="318" t="s">
        <v>551</v>
      </c>
      <c r="C94" s="461" t="s">
        <v>550</v>
      </c>
      <c r="D94" s="318" t="s">
        <v>208</v>
      </c>
      <c r="E94" s="318" t="s">
        <v>209</v>
      </c>
      <c r="F94" s="318" t="s">
        <v>2221</v>
      </c>
      <c r="G94" s="318" t="s">
        <v>2222</v>
      </c>
      <c r="H94" s="318" t="s">
        <v>2223</v>
      </c>
      <c r="I94" s="318" t="s">
        <v>551</v>
      </c>
      <c r="J94" s="318" t="s">
        <v>206</v>
      </c>
      <c r="K94" s="461" t="s">
        <v>552</v>
      </c>
      <c r="L94" s="318" t="s">
        <v>3487</v>
      </c>
      <c r="M94" s="318" t="s">
        <v>3488</v>
      </c>
      <c r="N94" s="318" t="s">
        <v>3238</v>
      </c>
    </row>
    <row r="95" spans="1:14" ht="29" x14ac:dyDescent="0.35">
      <c r="A95" s="463" t="s">
        <v>4474</v>
      </c>
      <c r="B95" s="318" t="s">
        <v>3489</v>
      </c>
      <c r="C95" s="461" t="s">
        <v>3490</v>
      </c>
      <c r="D95" s="318" t="s">
        <v>208</v>
      </c>
      <c r="E95" s="318" t="s">
        <v>209</v>
      </c>
      <c r="F95" s="318" t="s">
        <v>3253</v>
      </c>
      <c r="G95" s="318" t="s">
        <v>3254</v>
      </c>
      <c r="H95" s="318"/>
      <c r="I95" s="318" t="s">
        <v>231</v>
      </c>
      <c r="J95" s="318" t="s">
        <v>206</v>
      </c>
      <c r="K95" s="461" t="s">
        <v>232</v>
      </c>
      <c r="L95" s="318" t="s">
        <v>3255</v>
      </c>
      <c r="M95" s="318" t="s">
        <v>3256</v>
      </c>
      <c r="N95" s="318" t="s">
        <v>3247</v>
      </c>
    </row>
    <row r="96" spans="1:14" ht="29" x14ac:dyDescent="0.35">
      <c r="A96" s="463" t="s">
        <v>4475</v>
      </c>
      <c r="B96" s="318" t="s">
        <v>3491</v>
      </c>
      <c r="C96" s="461" t="s">
        <v>3492</v>
      </c>
      <c r="D96" s="318" t="s">
        <v>208</v>
      </c>
      <c r="E96" s="318" t="s">
        <v>209</v>
      </c>
      <c r="F96" s="318" t="s">
        <v>805</v>
      </c>
      <c r="G96" s="318" t="s">
        <v>806</v>
      </c>
      <c r="H96" s="318"/>
      <c r="I96" s="318" t="s">
        <v>807</v>
      </c>
      <c r="J96" s="318" t="s">
        <v>206</v>
      </c>
      <c r="K96" s="461" t="s">
        <v>808</v>
      </c>
      <c r="L96" s="318" t="s">
        <v>3387</v>
      </c>
      <c r="M96" s="318" t="s">
        <v>3388</v>
      </c>
      <c r="N96" s="318" t="s">
        <v>3247</v>
      </c>
    </row>
    <row r="97" spans="1:14" ht="29" x14ac:dyDescent="0.35">
      <c r="A97" s="463" t="s">
        <v>4476</v>
      </c>
      <c r="B97" s="318" t="s">
        <v>3493</v>
      </c>
      <c r="C97" s="461" t="s">
        <v>3494</v>
      </c>
      <c r="D97" s="318" t="s">
        <v>208</v>
      </c>
      <c r="E97" s="318" t="s">
        <v>209</v>
      </c>
      <c r="F97" s="318" t="s">
        <v>3495</v>
      </c>
      <c r="G97" s="318" t="s">
        <v>898</v>
      </c>
      <c r="H97" s="318"/>
      <c r="I97" s="318" t="s">
        <v>899</v>
      </c>
      <c r="J97" s="318" t="s">
        <v>206</v>
      </c>
      <c r="K97" s="461" t="s">
        <v>690</v>
      </c>
      <c r="L97" s="318" t="s">
        <v>3496</v>
      </c>
      <c r="M97" s="318" t="s">
        <v>3497</v>
      </c>
      <c r="N97" s="318" t="s">
        <v>3247</v>
      </c>
    </row>
    <row r="98" spans="1:14" ht="29" x14ac:dyDescent="0.35">
      <c r="A98" s="463" t="s">
        <v>3043</v>
      </c>
      <c r="B98" s="318" t="s">
        <v>2207</v>
      </c>
      <c r="C98" s="461" t="s">
        <v>2206</v>
      </c>
      <c r="D98" s="318" t="s">
        <v>208</v>
      </c>
      <c r="E98" s="318" t="s">
        <v>209</v>
      </c>
      <c r="F98" s="318" t="s">
        <v>553</v>
      </c>
      <c r="G98" s="318" t="s">
        <v>2224</v>
      </c>
      <c r="H98" s="318"/>
      <c r="I98" s="318" t="s">
        <v>2275</v>
      </c>
      <c r="J98" s="318" t="s">
        <v>206</v>
      </c>
      <c r="K98" s="461" t="s">
        <v>2278</v>
      </c>
      <c r="L98" s="318" t="s">
        <v>3496</v>
      </c>
      <c r="M98" s="318" t="s">
        <v>3497</v>
      </c>
      <c r="N98" s="318" t="s">
        <v>3275</v>
      </c>
    </row>
    <row r="99" spans="1:14" ht="29" x14ac:dyDescent="0.35">
      <c r="A99" s="463" t="s">
        <v>2552</v>
      </c>
      <c r="B99" s="318" t="s">
        <v>555</v>
      </c>
      <c r="C99" s="461" t="s">
        <v>554</v>
      </c>
      <c r="D99" s="318" t="s">
        <v>208</v>
      </c>
      <c r="E99" s="318" t="s">
        <v>209</v>
      </c>
      <c r="F99" s="318" t="s">
        <v>2225</v>
      </c>
      <c r="G99" s="318" t="s">
        <v>556</v>
      </c>
      <c r="H99" s="318"/>
      <c r="I99" s="318" t="s">
        <v>555</v>
      </c>
      <c r="J99" s="318" t="s">
        <v>206</v>
      </c>
      <c r="K99" s="461" t="s">
        <v>557</v>
      </c>
      <c r="L99" s="318" t="s">
        <v>3498</v>
      </c>
      <c r="M99" s="318" t="s">
        <v>3499</v>
      </c>
      <c r="N99" s="318" t="s">
        <v>3238</v>
      </c>
    </row>
    <row r="100" spans="1:14" ht="29" x14ac:dyDescent="0.35">
      <c r="A100" s="463" t="s">
        <v>4477</v>
      </c>
      <c r="B100" s="318" t="s">
        <v>3500</v>
      </c>
      <c r="C100" s="461" t="s">
        <v>3501</v>
      </c>
      <c r="D100" s="318" t="s">
        <v>208</v>
      </c>
      <c r="E100" s="318" t="s">
        <v>209</v>
      </c>
      <c r="F100" s="318" t="s">
        <v>698</v>
      </c>
      <c r="G100" s="318" t="s">
        <v>699</v>
      </c>
      <c r="H100" s="318"/>
      <c r="I100" s="318" t="s">
        <v>700</v>
      </c>
      <c r="J100" s="318" t="s">
        <v>206</v>
      </c>
      <c r="K100" s="461" t="s">
        <v>701</v>
      </c>
      <c r="L100" s="318" t="s">
        <v>3281</v>
      </c>
      <c r="M100" s="318" t="s">
        <v>3282</v>
      </c>
      <c r="N100" s="318" t="s">
        <v>3247</v>
      </c>
    </row>
    <row r="101" spans="1:14" ht="29" x14ac:dyDescent="0.35">
      <c r="A101" s="463" t="s">
        <v>2919</v>
      </c>
      <c r="B101" s="318" t="s">
        <v>559</v>
      </c>
      <c r="C101" s="461" t="s">
        <v>558</v>
      </c>
      <c r="D101" s="318" t="s">
        <v>200</v>
      </c>
      <c r="E101" s="318" t="s">
        <v>201</v>
      </c>
      <c r="F101" s="318" t="s">
        <v>3502</v>
      </c>
      <c r="G101" s="318" t="s">
        <v>560</v>
      </c>
      <c r="H101" s="318"/>
      <c r="I101" s="318" t="s">
        <v>561</v>
      </c>
      <c r="J101" s="318" t="s">
        <v>206</v>
      </c>
      <c r="K101" s="461" t="s">
        <v>562</v>
      </c>
      <c r="L101" s="318" t="s">
        <v>3503</v>
      </c>
      <c r="M101" s="318" t="s">
        <v>3504</v>
      </c>
      <c r="N101" s="318" t="s">
        <v>3461</v>
      </c>
    </row>
    <row r="102" spans="1:14" ht="29" x14ac:dyDescent="0.35">
      <c r="A102" s="463" t="s">
        <v>2941</v>
      </c>
      <c r="B102" s="318" t="s">
        <v>564</v>
      </c>
      <c r="C102" s="461" t="s">
        <v>563</v>
      </c>
      <c r="D102" s="318" t="s">
        <v>200</v>
      </c>
      <c r="E102" s="318" t="s">
        <v>201</v>
      </c>
      <c r="F102" s="318" t="s">
        <v>565</v>
      </c>
      <c r="G102" s="318" t="s">
        <v>566</v>
      </c>
      <c r="H102" s="318" t="s">
        <v>226</v>
      </c>
      <c r="I102" s="318" t="s">
        <v>420</v>
      </c>
      <c r="J102" s="318" t="s">
        <v>206</v>
      </c>
      <c r="K102" s="461" t="s">
        <v>421</v>
      </c>
      <c r="L102" s="318" t="s">
        <v>3505</v>
      </c>
      <c r="M102" s="318" t="s">
        <v>3429</v>
      </c>
      <c r="N102" s="318" t="s">
        <v>3308</v>
      </c>
    </row>
    <row r="103" spans="1:14" ht="29" x14ac:dyDescent="0.35">
      <c r="A103" s="463" t="s">
        <v>3195</v>
      </c>
      <c r="B103" s="318" t="s">
        <v>568</v>
      </c>
      <c r="C103" s="461" t="s">
        <v>567</v>
      </c>
      <c r="D103" s="318" t="s">
        <v>200</v>
      </c>
      <c r="E103" s="318" t="s">
        <v>201</v>
      </c>
      <c r="F103" s="318" t="s">
        <v>565</v>
      </c>
      <c r="G103" s="318" t="s">
        <v>3506</v>
      </c>
      <c r="H103" s="318"/>
      <c r="I103" s="318" t="s">
        <v>420</v>
      </c>
      <c r="J103" s="318" t="s">
        <v>206</v>
      </c>
      <c r="K103" s="461" t="s">
        <v>421</v>
      </c>
      <c r="L103" s="318" t="s">
        <v>3507</v>
      </c>
      <c r="M103" s="318" t="s">
        <v>3429</v>
      </c>
      <c r="N103" s="318" t="s">
        <v>3308</v>
      </c>
    </row>
    <row r="104" spans="1:14" ht="29" x14ac:dyDescent="0.35">
      <c r="A104" s="463" t="s">
        <v>3199</v>
      </c>
      <c r="B104" s="318" t="s">
        <v>3508</v>
      </c>
      <c r="C104" s="461" t="s">
        <v>3509</v>
      </c>
      <c r="D104" s="318" t="s">
        <v>200</v>
      </c>
      <c r="E104" s="318" t="s">
        <v>201</v>
      </c>
      <c r="F104" s="318" t="s">
        <v>565</v>
      </c>
      <c r="G104" s="318" t="s">
        <v>3506</v>
      </c>
      <c r="H104" s="318"/>
      <c r="I104" s="318" t="s">
        <v>419</v>
      </c>
      <c r="J104" s="318" t="s">
        <v>206</v>
      </c>
      <c r="K104" s="461" t="s">
        <v>421</v>
      </c>
      <c r="L104" s="318" t="s">
        <v>3507</v>
      </c>
      <c r="M104" s="318" t="s">
        <v>3429</v>
      </c>
      <c r="N104" s="318" t="s">
        <v>3308</v>
      </c>
    </row>
    <row r="105" spans="1:14" ht="29" x14ac:dyDescent="0.35">
      <c r="A105" s="463" t="s">
        <v>2554</v>
      </c>
      <c r="B105" s="318" t="s">
        <v>571</v>
      </c>
      <c r="C105" s="461" t="s">
        <v>570</v>
      </c>
      <c r="D105" s="318" t="s">
        <v>208</v>
      </c>
      <c r="E105" s="318" t="s">
        <v>209</v>
      </c>
      <c r="F105" s="318" t="s">
        <v>1526</v>
      </c>
      <c r="G105" s="318" t="s">
        <v>572</v>
      </c>
      <c r="H105" s="318"/>
      <c r="I105" s="318" t="s">
        <v>571</v>
      </c>
      <c r="J105" s="318" t="s">
        <v>206</v>
      </c>
      <c r="K105" s="461" t="s">
        <v>573</v>
      </c>
      <c r="L105" s="318" t="s">
        <v>3510</v>
      </c>
      <c r="M105" s="318" t="s">
        <v>3510</v>
      </c>
      <c r="N105" s="318" t="s">
        <v>3270</v>
      </c>
    </row>
    <row r="106" spans="1:14" ht="29" x14ac:dyDescent="0.35">
      <c r="A106" s="463" t="s">
        <v>2556</v>
      </c>
      <c r="B106" s="318" t="s">
        <v>575</v>
      </c>
      <c r="C106" s="461" t="s">
        <v>574</v>
      </c>
      <c r="D106" s="318" t="s">
        <v>208</v>
      </c>
      <c r="E106" s="318" t="s">
        <v>209</v>
      </c>
      <c r="F106" s="318" t="s">
        <v>576</v>
      </c>
      <c r="G106" s="318" t="s">
        <v>577</v>
      </c>
      <c r="H106" s="318"/>
      <c r="I106" s="318" t="s">
        <v>575</v>
      </c>
      <c r="J106" s="318" t="s">
        <v>206</v>
      </c>
      <c r="K106" s="461" t="s">
        <v>578</v>
      </c>
      <c r="L106" s="318" t="s">
        <v>3511</v>
      </c>
      <c r="M106" s="318" t="s">
        <v>3512</v>
      </c>
      <c r="N106" s="318" t="s">
        <v>3238</v>
      </c>
    </row>
    <row r="107" spans="1:14" ht="29" x14ac:dyDescent="0.35">
      <c r="A107" s="463" t="s">
        <v>2943</v>
      </c>
      <c r="B107" s="318" t="s">
        <v>580</v>
      </c>
      <c r="C107" s="461" t="s">
        <v>579</v>
      </c>
      <c r="D107" s="318" t="s">
        <v>200</v>
      </c>
      <c r="E107" s="318" t="s">
        <v>201</v>
      </c>
      <c r="F107" s="318" t="s">
        <v>581</v>
      </c>
      <c r="G107" s="318" t="s">
        <v>582</v>
      </c>
      <c r="H107" s="318"/>
      <c r="I107" s="318" t="s">
        <v>426</v>
      </c>
      <c r="J107" s="318" t="s">
        <v>206</v>
      </c>
      <c r="K107" s="461" t="s">
        <v>583</v>
      </c>
      <c r="L107" s="318" t="s">
        <v>3513</v>
      </c>
      <c r="M107" s="318" t="s">
        <v>3514</v>
      </c>
      <c r="N107" s="318" t="s">
        <v>3238</v>
      </c>
    </row>
    <row r="108" spans="1:14" ht="29" x14ac:dyDescent="0.35">
      <c r="A108" s="463" t="s">
        <v>2558</v>
      </c>
      <c r="B108" s="318" t="s">
        <v>585</v>
      </c>
      <c r="C108" s="461" t="s">
        <v>584</v>
      </c>
      <c r="D108" s="318" t="s">
        <v>208</v>
      </c>
      <c r="E108" s="318" t="s">
        <v>209</v>
      </c>
      <c r="F108" s="318" t="s">
        <v>2227</v>
      </c>
      <c r="G108" s="318" t="s">
        <v>586</v>
      </c>
      <c r="H108" s="318"/>
      <c r="I108" s="318" t="s">
        <v>585</v>
      </c>
      <c r="J108" s="318" t="s">
        <v>206</v>
      </c>
      <c r="K108" s="461" t="s">
        <v>587</v>
      </c>
      <c r="L108" s="318" t="s">
        <v>3515</v>
      </c>
      <c r="M108" s="318" t="s">
        <v>3516</v>
      </c>
      <c r="N108" s="318" t="s">
        <v>3238</v>
      </c>
    </row>
    <row r="109" spans="1:14" ht="29" x14ac:dyDescent="0.35">
      <c r="A109" s="463" t="s">
        <v>3193</v>
      </c>
      <c r="B109" s="318" t="s">
        <v>589</v>
      </c>
      <c r="C109" s="461" t="s">
        <v>588</v>
      </c>
      <c r="D109" s="318" t="s">
        <v>200</v>
      </c>
      <c r="E109" s="318" t="s">
        <v>201</v>
      </c>
      <c r="F109" s="318" t="s">
        <v>590</v>
      </c>
      <c r="G109" s="318" t="s">
        <v>591</v>
      </c>
      <c r="H109" s="318"/>
      <c r="I109" s="318" t="s">
        <v>592</v>
      </c>
      <c r="J109" s="318" t="s">
        <v>206</v>
      </c>
      <c r="K109" s="461" t="s">
        <v>593</v>
      </c>
      <c r="L109" s="318" t="s">
        <v>3517</v>
      </c>
      <c r="M109" s="318" t="s">
        <v>3518</v>
      </c>
      <c r="N109" s="318" t="s">
        <v>3519</v>
      </c>
    </row>
    <row r="110" spans="1:14" ht="29" x14ac:dyDescent="0.35">
      <c r="A110" s="463" t="s">
        <v>4478</v>
      </c>
      <c r="B110" s="318" t="s">
        <v>3520</v>
      </c>
      <c r="C110" s="461" t="s">
        <v>3521</v>
      </c>
      <c r="D110" s="318" t="s">
        <v>208</v>
      </c>
      <c r="E110" s="318" t="s">
        <v>209</v>
      </c>
      <c r="F110" s="318" t="s">
        <v>3300</v>
      </c>
      <c r="G110" s="318" t="s">
        <v>919</v>
      </c>
      <c r="H110" s="318"/>
      <c r="I110" s="318" t="s">
        <v>920</v>
      </c>
      <c r="J110" s="318" t="s">
        <v>206</v>
      </c>
      <c r="K110" s="461" t="s">
        <v>921</v>
      </c>
      <c r="L110" s="318" t="s">
        <v>3302</v>
      </c>
      <c r="M110" s="318" t="s">
        <v>3303</v>
      </c>
      <c r="N110" s="318" t="s">
        <v>3247</v>
      </c>
    </row>
    <row r="111" spans="1:14" ht="29" x14ac:dyDescent="0.35">
      <c r="A111" s="463" t="s">
        <v>2939</v>
      </c>
      <c r="B111" s="318" t="s">
        <v>595</v>
      </c>
      <c r="C111" s="461" t="s">
        <v>594</v>
      </c>
      <c r="D111" s="318" t="s">
        <v>200</v>
      </c>
      <c r="E111" s="318" t="s">
        <v>201</v>
      </c>
      <c r="F111" s="318" t="s">
        <v>2228</v>
      </c>
      <c r="G111" s="318" t="s">
        <v>596</v>
      </c>
      <c r="H111" s="318"/>
      <c r="I111" s="318" t="s">
        <v>359</v>
      </c>
      <c r="J111" s="318" t="s">
        <v>206</v>
      </c>
      <c r="K111" s="461" t="s">
        <v>518</v>
      </c>
      <c r="L111" s="318" t="s">
        <v>3522</v>
      </c>
      <c r="M111" s="318" t="s">
        <v>3523</v>
      </c>
      <c r="N111" s="318" t="s">
        <v>3259</v>
      </c>
    </row>
    <row r="112" spans="1:14" ht="29" x14ac:dyDescent="0.35">
      <c r="A112" s="463" t="s">
        <v>2925</v>
      </c>
      <c r="B112" s="318" t="s">
        <v>598</v>
      </c>
      <c r="C112" s="461" t="s">
        <v>597</v>
      </c>
      <c r="D112" s="318" t="s">
        <v>200</v>
      </c>
      <c r="E112" s="318" t="s">
        <v>201</v>
      </c>
      <c r="F112" s="318" t="s">
        <v>599</v>
      </c>
      <c r="G112" s="318" t="s">
        <v>600</v>
      </c>
      <c r="H112" s="318"/>
      <c r="I112" s="318" t="s">
        <v>601</v>
      </c>
      <c r="J112" s="318" t="s">
        <v>206</v>
      </c>
      <c r="K112" s="461" t="s">
        <v>602</v>
      </c>
      <c r="L112" s="318" t="s">
        <v>3524</v>
      </c>
      <c r="M112" s="318" t="s">
        <v>3525</v>
      </c>
      <c r="N112" s="318" t="s">
        <v>3250</v>
      </c>
    </row>
    <row r="113" spans="1:14" ht="29" x14ac:dyDescent="0.35">
      <c r="A113" s="463" t="s">
        <v>2947</v>
      </c>
      <c r="B113" s="318" t="s">
        <v>604</v>
      </c>
      <c r="C113" s="461" t="s">
        <v>603</v>
      </c>
      <c r="D113" s="318" t="s">
        <v>200</v>
      </c>
      <c r="E113" s="318" t="s">
        <v>201</v>
      </c>
      <c r="F113" s="318" t="s">
        <v>599</v>
      </c>
      <c r="G113" s="318" t="s">
        <v>600</v>
      </c>
      <c r="H113" s="318"/>
      <c r="I113" s="318" t="s">
        <v>601</v>
      </c>
      <c r="J113" s="318" t="s">
        <v>206</v>
      </c>
      <c r="K113" s="461" t="s">
        <v>602</v>
      </c>
      <c r="L113" s="318" t="s">
        <v>3524</v>
      </c>
      <c r="M113" s="318" t="s">
        <v>3526</v>
      </c>
      <c r="N113" s="318" t="s">
        <v>3250</v>
      </c>
    </row>
    <row r="114" spans="1:14" ht="29" x14ac:dyDescent="0.35">
      <c r="A114" s="463" t="s">
        <v>2933</v>
      </c>
      <c r="B114" s="318" t="s">
        <v>606</v>
      </c>
      <c r="C114" s="461" t="s">
        <v>605</v>
      </c>
      <c r="D114" s="318" t="s">
        <v>200</v>
      </c>
      <c r="E114" s="318" t="s">
        <v>201</v>
      </c>
      <c r="F114" s="318" t="s">
        <v>599</v>
      </c>
      <c r="G114" s="318" t="s">
        <v>600</v>
      </c>
      <c r="H114" s="318"/>
      <c r="I114" s="318" t="s">
        <v>601</v>
      </c>
      <c r="J114" s="318" t="s">
        <v>206</v>
      </c>
      <c r="K114" s="461" t="s">
        <v>602</v>
      </c>
      <c r="L114" s="318" t="s">
        <v>3527</v>
      </c>
      <c r="M114" s="318" t="s">
        <v>3528</v>
      </c>
      <c r="N114" s="318" t="s">
        <v>3250</v>
      </c>
    </row>
    <row r="115" spans="1:14" ht="29" x14ac:dyDescent="0.35">
      <c r="A115" s="463" t="s">
        <v>2560</v>
      </c>
      <c r="B115" s="318" t="s">
        <v>608</v>
      </c>
      <c r="C115" s="461" t="s">
        <v>607</v>
      </c>
      <c r="D115" s="318" t="s">
        <v>208</v>
      </c>
      <c r="E115" s="318" t="s">
        <v>209</v>
      </c>
      <c r="F115" s="318" t="s">
        <v>609</v>
      </c>
      <c r="G115" s="318" t="s">
        <v>610</v>
      </c>
      <c r="H115" s="318"/>
      <c r="I115" s="318" t="s">
        <v>608</v>
      </c>
      <c r="J115" s="318" t="s">
        <v>206</v>
      </c>
      <c r="K115" s="461" t="s">
        <v>611</v>
      </c>
      <c r="L115" s="318" t="s">
        <v>3529</v>
      </c>
      <c r="M115" s="318" t="s">
        <v>3530</v>
      </c>
      <c r="N115" s="318" t="s">
        <v>3250</v>
      </c>
    </row>
    <row r="116" spans="1:14" ht="29" x14ac:dyDescent="0.35">
      <c r="A116" s="463" t="s">
        <v>3047</v>
      </c>
      <c r="B116" s="318" t="s">
        <v>613</v>
      </c>
      <c r="C116" s="461" t="s">
        <v>612</v>
      </c>
      <c r="D116" s="318" t="s">
        <v>208</v>
      </c>
      <c r="E116" s="318" t="s">
        <v>209</v>
      </c>
      <c r="F116" s="318" t="s">
        <v>609</v>
      </c>
      <c r="G116" s="318" t="s">
        <v>610</v>
      </c>
      <c r="H116" s="318"/>
      <c r="I116" s="318" t="s">
        <v>608</v>
      </c>
      <c r="J116" s="318" t="s">
        <v>206</v>
      </c>
      <c r="K116" s="461" t="s">
        <v>611</v>
      </c>
      <c r="L116" s="318" t="s">
        <v>3531</v>
      </c>
      <c r="M116" s="318" t="s">
        <v>3530</v>
      </c>
      <c r="N116" s="318" t="s">
        <v>3308</v>
      </c>
    </row>
    <row r="117" spans="1:14" ht="29" x14ac:dyDescent="0.35">
      <c r="A117" s="463" t="s">
        <v>2945</v>
      </c>
      <c r="B117" s="318" t="s">
        <v>615</v>
      </c>
      <c r="C117" s="461" t="s">
        <v>614</v>
      </c>
      <c r="D117" s="318" t="s">
        <v>200</v>
      </c>
      <c r="E117" s="318" t="s">
        <v>201</v>
      </c>
      <c r="F117" s="318" t="s">
        <v>616</v>
      </c>
      <c r="G117" s="318" t="s">
        <v>617</v>
      </c>
      <c r="H117" s="318"/>
      <c r="I117" s="318" t="s">
        <v>426</v>
      </c>
      <c r="J117" s="318" t="s">
        <v>206</v>
      </c>
      <c r="K117" s="461" t="s">
        <v>583</v>
      </c>
      <c r="L117" s="318" t="s">
        <v>3532</v>
      </c>
      <c r="M117" s="318" t="s">
        <v>3533</v>
      </c>
      <c r="N117" s="318" t="s">
        <v>3250</v>
      </c>
    </row>
    <row r="118" spans="1:14" ht="29" x14ac:dyDescent="0.35">
      <c r="A118" s="463" t="s">
        <v>2562</v>
      </c>
      <c r="B118" s="318" t="s">
        <v>2182</v>
      </c>
      <c r="C118" s="461" t="s">
        <v>2181</v>
      </c>
      <c r="D118" s="318" t="s">
        <v>208</v>
      </c>
      <c r="E118" s="318" t="s">
        <v>209</v>
      </c>
      <c r="F118" s="318" t="s">
        <v>618</v>
      </c>
      <c r="G118" s="318" t="s">
        <v>619</v>
      </c>
      <c r="H118" s="318"/>
      <c r="I118" s="318" t="s">
        <v>620</v>
      </c>
      <c r="J118" s="318" t="s">
        <v>206</v>
      </c>
      <c r="K118" s="461" t="s">
        <v>621</v>
      </c>
      <c r="L118" s="318" t="s">
        <v>3534</v>
      </c>
      <c r="M118" s="318" t="s">
        <v>3535</v>
      </c>
      <c r="N118" s="318" t="s">
        <v>3275</v>
      </c>
    </row>
    <row r="119" spans="1:14" ht="29" x14ac:dyDescent="0.35">
      <c r="A119" s="463" t="s">
        <v>4479</v>
      </c>
      <c r="B119" s="318" t="s">
        <v>3536</v>
      </c>
      <c r="C119" s="461" t="s">
        <v>3537</v>
      </c>
      <c r="D119" s="318" t="s">
        <v>208</v>
      </c>
      <c r="E119" s="318" t="s">
        <v>209</v>
      </c>
      <c r="F119" s="318" t="s">
        <v>540</v>
      </c>
      <c r="G119" s="318" t="s">
        <v>3538</v>
      </c>
      <c r="H119" s="318" t="s">
        <v>3539</v>
      </c>
      <c r="I119" s="318" t="s">
        <v>543</v>
      </c>
      <c r="J119" s="318" t="s">
        <v>206</v>
      </c>
      <c r="K119" s="461" t="s">
        <v>544</v>
      </c>
      <c r="L119" s="318" t="s">
        <v>3339</v>
      </c>
      <c r="M119" s="318" t="s">
        <v>3340</v>
      </c>
      <c r="N119" s="318" t="s">
        <v>3247</v>
      </c>
    </row>
    <row r="120" spans="1:14" ht="29" x14ac:dyDescent="0.35">
      <c r="A120" s="463" t="s">
        <v>4480</v>
      </c>
      <c r="B120" s="318" t="s">
        <v>3540</v>
      </c>
      <c r="C120" s="461" t="s">
        <v>3541</v>
      </c>
      <c r="D120" s="318" t="s">
        <v>208</v>
      </c>
      <c r="E120" s="318" t="s">
        <v>209</v>
      </c>
      <c r="F120" s="318" t="s">
        <v>540</v>
      </c>
      <c r="G120" s="318" t="s">
        <v>541</v>
      </c>
      <c r="H120" s="318"/>
      <c r="I120" s="318" t="s">
        <v>543</v>
      </c>
      <c r="J120" s="318" t="s">
        <v>206</v>
      </c>
      <c r="K120" s="461" t="s">
        <v>544</v>
      </c>
      <c r="L120" s="318" t="s">
        <v>3339</v>
      </c>
      <c r="M120" s="318" t="s">
        <v>3340</v>
      </c>
      <c r="N120" s="318" t="s">
        <v>3247</v>
      </c>
    </row>
    <row r="121" spans="1:14" ht="29" x14ac:dyDescent="0.35">
      <c r="A121" s="463" t="s">
        <v>2564</v>
      </c>
      <c r="B121" s="318" t="s">
        <v>623</v>
      </c>
      <c r="C121" s="461" t="s">
        <v>622</v>
      </c>
      <c r="D121" s="318" t="s">
        <v>208</v>
      </c>
      <c r="E121" s="318" t="s">
        <v>209</v>
      </c>
      <c r="F121" s="318" t="s">
        <v>624</v>
      </c>
      <c r="G121" s="318" t="s">
        <v>625</v>
      </c>
      <c r="H121" s="318"/>
      <c r="I121" s="318" t="s">
        <v>623</v>
      </c>
      <c r="J121" s="318" t="s">
        <v>206</v>
      </c>
      <c r="K121" s="461" t="s">
        <v>626</v>
      </c>
      <c r="L121" s="318" t="s">
        <v>3542</v>
      </c>
      <c r="M121" s="318" t="s">
        <v>3543</v>
      </c>
      <c r="N121" s="318" t="s">
        <v>3238</v>
      </c>
    </row>
    <row r="122" spans="1:14" ht="29" x14ac:dyDescent="0.35">
      <c r="A122" s="463" t="s">
        <v>2566</v>
      </c>
      <c r="B122" s="318" t="s">
        <v>628</v>
      </c>
      <c r="C122" s="461" t="s">
        <v>627</v>
      </c>
      <c r="D122" s="318" t="s">
        <v>208</v>
      </c>
      <c r="E122" s="318" t="s">
        <v>209</v>
      </c>
      <c r="F122" s="318" t="s">
        <v>629</v>
      </c>
      <c r="G122" s="318" t="s">
        <v>630</v>
      </c>
      <c r="H122" s="318"/>
      <c r="I122" s="318" t="s">
        <v>628</v>
      </c>
      <c r="J122" s="318" t="s">
        <v>206</v>
      </c>
      <c r="K122" s="461" t="s">
        <v>631</v>
      </c>
      <c r="L122" s="318" t="s">
        <v>3544</v>
      </c>
      <c r="M122" s="318" t="s">
        <v>3545</v>
      </c>
      <c r="N122" s="318" t="s">
        <v>3238</v>
      </c>
    </row>
    <row r="123" spans="1:14" ht="29" x14ac:dyDescent="0.35">
      <c r="A123" s="463" t="s">
        <v>2568</v>
      </c>
      <c r="B123" s="318" t="s">
        <v>633</v>
      </c>
      <c r="C123" s="461" t="s">
        <v>632</v>
      </c>
      <c r="D123" s="318" t="s">
        <v>208</v>
      </c>
      <c r="E123" s="318" t="s">
        <v>209</v>
      </c>
      <c r="F123" s="318" t="s">
        <v>634</v>
      </c>
      <c r="G123" s="318" t="s">
        <v>635</v>
      </c>
      <c r="H123" s="318"/>
      <c r="I123" s="318" t="s">
        <v>633</v>
      </c>
      <c r="J123" s="318" t="s">
        <v>206</v>
      </c>
      <c r="K123" s="461" t="s">
        <v>636</v>
      </c>
      <c r="L123" s="318" t="s">
        <v>3546</v>
      </c>
      <c r="M123" s="318" t="s">
        <v>3547</v>
      </c>
      <c r="N123" s="318" t="s">
        <v>3238</v>
      </c>
    </row>
    <row r="124" spans="1:14" ht="29" x14ac:dyDescent="0.35">
      <c r="A124" s="463" t="s">
        <v>2570</v>
      </c>
      <c r="B124" s="318" t="s">
        <v>638</v>
      </c>
      <c r="C124" s="461" t="s">
        <v>637</v>
      </c>
      <c r="D124" s="318" t="s">
        <v>208</v>
      </c>
      <c r="E124" s="318" t="s">
        <v>209</v>
      </c>
      <c r="F124" s="318" t="s">
        <v>618</v>
      </c>
      <c r="G124" s="318" t="s">
        <v>619</v>
      </c>
      <c r="H124" s="318"/>
      <c r="I124" s="318" t="s">
        <v>620</v>
      </c>
      <c r="J124" s="318" t="s">
        <v>206</v>
      </c>
      <c r="K124" s="461" t="s">
        <v>621</v>
      </c>
      <c r="L124" s="318" t="s">
        <v>3534</v>
      </c>
      <c r="M124" s="318" t="s">
        <v>3535</v>
      </c>
      <c r="N124" s="318" t="s">
        <v>3275</v>
      </c>
    </row>
    <row r="125" spans="1:14" ht="29" x14ac:dyDescent="0.35">
      <c r="A125" s="463" t="s">
        <v>4481</v>
      </c>
      <c r="B125" s="318" t="s">
        <v>3548</v>
      </c>
      <c r="C125" s="461" t="s">
        <v>3549</v>
      </c>
      <c r="D125" s="318" t="s">
        <v>208</v>
      </c>
      <c r="E125" s="318" t="s">
        <v>209</v>
      </c>
      <c r="F125" s="318" t="s">
        <v>641</v>
      </c>
      <c r="G125" s="318" t="s">
        <v>642</v>
      </c>
      <c r="H125" s="318"/>
      <c r="I125" s="318" t="s">
        <v>643</v>
      </c>
      <c r="J125" s="318" t="s">
        <v>206</v>
      </c>
      <c r="K125" s="461" t="s">
        <v>644</v>
      </c>
      <c r="L125" s="318" t="s">
        <v>3550</v>
      </c>
      <c r="M125" s="318" t="s">
        <v>3551</v>
      </c>
      <c r="N125" s="318" t="s">
        <v>3247</v>
      </c>
    </row>
    <row r="126" spans="1:14" ht="29" x14ac:dyDescent="0.35">
      <c r="A126" s="463" t="s">
        <v>3049</v>
      </c>
      <c r="B126" s="318" t="s">
        <v>640</v>
      </c>
      <c r="C126" s="461" t="s">
        <v>639</v>
      </c>
      <c r="D126" s="318" t="s">
        <v>208</v>
      </c>
      <c r="E126" s="318" t="s">
        <v>209</v>
      </c>
      <c r="F126" s="318" t="s">
        <v>641</v>
      </c>
      <c r="G126" s="318" t="s">
        <v>642</v>
      </c>
      <c r="H126" s="318"/>
      <c r="I126" s="318" t="s">
        <v>643</v>
      </c>
      <c r="J126" s="318" t="s">
        <v>206</v>
      </c>
      <c r="K126" s="461" t="s">
        <v>644</v>
      </c>
      <c r="L126" s="318" t="s">
        <v>3552</v>
      </c>
      <c r="M126" s="318" t="s">
        <v>3551</v>
      </c>
      <c r="N126" s="318" t="s">
        <v>3238</v>
      </c>
    </row>
    <row r="127" spans="1:14" ht="29" x14ac:dyDescent="0.35">
      <c r="A127" s="463" t="s">
        <v>4482</v>
      </c>
      <c r="B127" s="318" t="s">
        <v>3553</v>
      </c>
      <c r="C127" s="461" t="s">
        <v>3554</v>
      </c>
      <c r="D127" s="318" t="s">
        <v>208</v>
      </c>
      <c r="E127" s="318" t="s">
        <v>209</v>
      </c>
      <c r="F127" s="318" t="s">
        <v>904</v>
      </c>
      <c r="G127" s="318" t="s">
        <v>3555</v>
      </c>
      <c r="H127" s="318"/>
      <c r="I127" s="318" t="s">
        <v>2276</v>
      </c>
      <c r="J127" s="318" t="s">
        <v>206</v>
      </c>
      <c r="K127" s="461" t="s">
        <v>323</v>
      </c>
      <c r="L127" s="318" t="s">
        <v>3556</v>
      </c>
      <c r="M127" s="318" t="s">
        <v>3557</v>
      </c>
      <c r="N127" s="318" t="s">
        <v>3247</v>
      </c>
    </row>
    <row r="128" spans="1:14" ht="29" x14ac:dyDescent="0.35">
      <c r="A128" s="463" t="s">
        <v>4483</v>
      </c>
      <c r="B128" s="318" t="s">
        <v>3558</v>
      </c>
      <c r="C128" s="461" t="s">
        <v>3559</v>
      </c>
      <c r="D128" s="318" t="s">
        <v>208</v>
      </c>
      <c r="E128" s="318" t="s">
        <v>209</v>
      </c>
      <c r="F128" s="318" t="s">
        <v>647</v>
      </c>
      <c r="G128" s="318" t="s">
        <v>648</v>
      </c>
      <c r="H128" s="318"/>
      <c r="I128" s="318" t="s">
        <v>649</v>
      </c>
      <c r="J128" s="318" t="s">
        <v>206</v>
      </c>
      <c r="K128" s="461" t="s">
        <v>650</v>
      </c>
      <c r="L128" s="318" t="s">
        <v>3560</v>
      </c>
      <c r="M128" s="318" t="s">
        <v>3561</v>
      </c>
      <c r="N128" s="318" t="s">
        <v>3247</v>
      </c>
    </row>
    <row r="129" spans="1:14" ht="29" x14ac:dyDescent="0.35">
      <c r="A129" s="463" t="s">
        <v>3051</v>
      </c>
      <c r="B129" s="318" t="s">
        <v>646</v>
      </c>
      <c r="C129" s="461" t="s">
        <v>645</v>
      </c>
      <c r="D129" s="318" t="s">
        <v>208</v>
      </c>
      <c r="E129" s="318" t="s">
        <v>209</v>
      </c>
      <c r="F129" s="318" t="s">
        <v>647</v>
      </c>
      <c r="G129" s="318" t="s">
        <v>648</v>
      </c>
      <c r="H129" s="318"/>
      <c r="I129" s="318" t="s">
        <v>649</v>
      </c>
      <c r="J129" s="318" t="s">
        <v>206</v>
      </c>
      <c r="K129" s="461" t="s">
        <v>650</v>
      </c>
      <c r="L129" s="318" t="s">
        <v>3560</v>
      </c>
      <c r="M129" s="318" t="s">
        <v>3561</v>
      </c>
      <c r="N129" s="318" t="s">
        <v>3238</v>
      </c>
    </row>
    <row r="130" spans="1:14" ht="29" x14ac:dyDescent="0.35">
      <c r="A130" s="463" t="s">
        <v>2572</v>
      </c>
      <c r="B130" s="318" t="s">
        <v>652</v>
      </c>
      <c r="C130" s="461" t="s">
        <v>651</v>
      </c>
      <c r="D130" s="318" t="s">
        <v>208</v>
      </c>
      <c r="E130" s="318" t="s">
        <v>209</v>
      </c>
      <c r="F130" s="318" t="s">
        <v>3562</v>
      </c>
      <c r="G130" s="318" t="s">
        <v>654</v>
      </c>
      <c r="H130" s="318"/>
      <c r="I130" s="318" t="s">
        <v>652</v>
      </c>
      <c r="J130" s="318" t="s">
        <v>206</v>
      </c>
      <c r="K130" s="461" t="s">
        <v>655</v>
      </c>
      <c r="L130" s="318" t="s">
        <v>3563</v>
      </c>
      <c r="M130" s="318" t="s">
        <v>3564</v>
      </c>
      <c r="N130" s="318" t="s">
        <v>3238</v>
      </c>
    </row>
    <row r="131" spans="1:14" ht="29" x14ac:dyDescent="0.35">
      <c r="A131" s="463" t="s">
        <v>2574</v>
      </c>
      <c r="B131" s="318" t="s">
        <v>657</v>
      </c>
      <c r="C131" s="461" t="s">
        <v>656</v>
      </c>
      <c r="D131" s="318" t="s">
        <v>208</v>
      </c>
      <c r="E131" s="318" t="s">
        <v>209</v>
      </c>
      <c r="F131" s="318" t="s">
        <v>658</v>
      </c>
      <c r="G131" s="318" t="s">
        <v>659</v>
      </c>
      <c r="H131" s="318"/>
      <c r="I131" s="318" t="s">
        <v>657</v>
      </c>
      <c r="J131" s="318" t="s">
        <v>206</v>
      </c>
      <c r="K131" s="461" t="s">
        <v>660</v>
      </c>
      <c r="L131" s="318" t="s">
        <v>3565</v>
      </c>
      <c r="M131" s="318" t="s">
        <v>3566</v>
      </c>
      <c r="N131" s="318" t="s">
        <v>3427</v>
      </c>
    </row>
    <row r="132" spans="1:14" ht="29" x14ac:dyDescent="0.35">
      <c r="A132" s="463" t="s">
        <v>3053</v>
      </c>
      <c r="B132" s="318" t="s">
        <v>662</v>
      </c>
      <c r="C132" s="461" t="s">
        <v>661</v>
      </c>
      <c r="D132" s="318" t="s">
        <v>208</v>
      </c>
      <c r="E132" s="318" t="s">
        <v>209</v>
      </c>
      <c r="F132" s="318" t="s">
        <v>658</v>
      </c>
      <c r="G132" s="318" t="s">
        <v>659</v>
      </c>
      <c r="H132" s="318"/>
      <c r="I132" s="318" t="s">
        <v>657</v>
      </c>
      <c r="J132" s="318" t="s">
        <v>206</v>
      </c>
      <c r="K132" s="461" t="s">
        <v>660</v>
      </c>
      <c r="L132" s="318" t="s">
        <v>3565</v>
      </c>
      <c r="M132" s="318" t="s">
        <v>3566</v>
      </c>
      <c r="N132" s="318" t="s">
        <v>3259</v>
      </c>
    </row>
    <row r="133" spans="1:14" ht="29" x14ac:dyDescent="0.35">
      <c r="A133" s="463" t="s">
        <v>2576</v>
      </c>
      <c r="B133" s="318" t="s">
        <v>664</v>
      </c>
      <c r="C133" s="461" t="s">
        <v>663</v>
      </c>
      <c r="D133" s="318" t="s">
        <v>208</v>
      </c>
      <c r="E133" s="318" t="s">
        <v>209</v>
      </c>
      <c r="F133" s="318" t="s">
        <v>665</v>
      </c>
      <c r="G133" s="318" t="s">
        <v>666</v>
      </c>
      <c r="H133" s="318"/>
      <c r="I133" s="318" t="s">
        <v>664</v>
      </c>
      <c r="J133" s="318" t="s">
        <v>206</v>
      </c>
      <c r="K133" s="461" t="s">
        <v>667</v>
      </c>
      <c r="L133" s="318" t="s">
        <v>3567</v>
      </c>
      <c r="M133" s="318" t="s">
        <v>3568</v>
      </c>
      <c r="N133" s="318" t="s">
        <v>3238</v>
      </c>
    </row>
    <row r="134" spans="1:14" ht="29" x14ac:dyDescent="0.35">
      <c r="A134" s="463" t="s">
        <v>4484</v>
      </c>
      <c r="B134" s="318" t="s">
        <v>3569</v>
      </c>
      <c r="C134" s="461" t="s">
        <v>3570</v>
      </c>
      <c r="D134" s="318" t="s">
        <v>208</v>
      </c>
      <c r="E134" s="318" t="s">
        <v>209</v>
      </c>
      <c r="F134" s="318" t="s">
        <v>3478</v>
      </c>
      <c r="G134" s="318" t="s">
        <v>675</v>
      </c>
      <c r="H134" s="318"/>
      <c r="I134" s="318" t="s">
        <v>676</v>
      </c>
      <c r="J134" s="318" t="s">
        <v>206</v>
      </c>
      <c r="K134" s="461" t="s">
        <v>677</v>
      </c>
      <c r="L134" s="318" t="s">
        <v>3479</v>
      </c>
      <c r="M134" s="318" t="s">
        <v>3480</v>
      </c>
      <c r="N134" s="318" t="s">
        <v>3247</v>
      </c>
    </row>
    <row r="135" spans="1:14" ht="29" x14ac:dyDescent="0.35">
      <c r="A135" s="463" t="s">
        <v>4485</v>
      </c>
      <c r="B135" s="318" t="s">
        <v>669</v>
      </c>
      <c r="C135" s="461" t="s">
        <v>668</v>
      </c>
      <c r="D135" s="318" t="s">
        <v>200</v>
      </c>
      <c r="E135" s="318" t="s">
        <v>201</v>
      </c>
      <c r="F135" s="318" t="s">
        <v>670</v>
      </c>
      <c r="G135" s="318" t="s">
        <v>671</v>
      </c>
      <c r="H135" s="318"/>
      <c r="I135" s="318" t="s">
        <v>419</v>
      </c>
      <c r="J135" s="318" t="s">
        <v>206</v>
      </c>
      <c r="K135" s="461" t="s">
        <v>421</v>
      </c>
      <c r="L135" s="318" t="s">
        <v>3571</v>
      </c>
      <c r="M135" s="318" t="s">
        <v>3572</v>
      </c>
      <c r="N135" s="318" t="s">
        <v>3427</v>
      </c>
    </row>
    <row r="136" spans="1:14" ht="29" x14ac:dyDescent="0.35">
      <c r="A136" s="463" t="s">
        <v>3055</v>
      </c>
      <c r="B136" s="318" t="s">
        <v>673</v>
      </c>
      <c r="C136" s="461" t="s">
        <v>672</v>
      </c>
      <c r="D136" s="318" t="s">
        <v>208</v>
      </c>
      <c r="E136" s="318" t="s">
        <v>209</v>
      </c>
      <c r="F136" s="318" t="s">
        <v>448</v>
      </c>
      <c r="G136" s="318" t="s">
        <v>675</v>
      </c>
      <c r="H136" s="318"/>
      <c r="I136" s="318" t="s">
        <v>676</v>
      </c>
      <c r="J136" s="318" t="s">
        <v>206</v>
      </c>
      <c r="K136" s="461" t="s">
        <v>677</v>
      </c>
      <c r="L136" s="318" t="s">
        <v>3479</v>
      </c>
      <c r="M136" s="318" t="s">
        <v>3480</v>
      </c>
      <c r="N136" s="318" t="s">
        <v>3238</v>
      </c>
    </row>
    <row r="137" spans="1:14" ht="29" x14ac:dyDescent="0.35">
      <c r="A137" s="463" t="s">
        <v>4486</v>
      </c>
      <c r="B137" s="318" t="s">
        <v>3573</v>
      </c>
      <c r="C137" s="461" t="s">
        <v>3574</v>
      </c>
      <c r="D137" s="318" t="s">
        <v>208</v>
      </c>
      <c r="E137" s="318" t="s">
        <v>209</v>
      </c>
      <c r="F137" s="318" t="s">
        <v>866</v>
      </c>
      <c r="G137" s="318" t="s">
        <v>2235</v>
      </c>
      <c r="H137" s="318"/>
      <c r="I137" s="318" t="s">
        <v>867</v>
      </c>
      <c r="J137" s="318" t="s">
        <v>206</v>
      </c>
      <c r="K137" s="461" t="s">
        <v>868</v>
      </c>
      <c r="L137" s="318" t="s">
        <v>3575</v>
      </c>
      <c r="M137" s="318" t="s">
        <v>3576</v>
      </c>
      <c r="N137" s="318" t="s">
        <v>3247</v>
      </c>
    </row>
    <row r="138" spans="1:14" ht="29" x14ac:dyDescent="0.35">
      <c r="A138" s="463" t="s">
        <v>4487</v>
      </c>
      <c r="B138" s="318" t="s">
        <v>3577</v>
      </c>
      <c r="C138" s="461" t="s">
        <v>3578</v>
      </c>
      <c r="D138" s="318" t="s">
        <v>208</v>
      </c>
      <c r="E138" s="318" t="s">
        <v>209</v>
      </c>
      <c r="F138" s="318" t="s">
        <v>3579</v>
      </c>
      <c r="G138" s="318" t="s">
        <v>3580</v>
      </c>
      <c r="H138" s="318"/>
      <c r="I138" s="318" t="s">
        <v>3577</v>
      </c>
      <c r="J138" s="318" t="s">
        <v>206</v>
      </c>
      <c r="K138" s="461" t="s">
        <v>3581</v>
      </c>
      <c r="L138" s="318" t="s">
        <v>3582</v>
      </c>
      <c r="M138" s="318" t="s">
        <v>3583</v>
      </c>
      <c r="N138" s="318" t="s">
        <v>3238</v>
      </c>
    </row>
    <row r="139" spans="1:14" ht="29" x14ac:dyDescent="0.35">
      <c r="A139" s="463" t="s">
        <v>4488</v>
      </c>
      <c r="B139" s="318" t="s">
        <v>3584</v>
      </c>
      <c r="C139" s="461" t="s">
        <v>3585</v>
      </c>
      <c r="D139" s="318" t="s">
        <v>208</v>
      </c>
      <c r="E139" s="318" t="s">
        <v>209</v>
      </c>
      <c r="F139" s="318" t="s">
        <v>3586</v>
      </c>
      <c r="G139" s="318" t="s">
        <v>3587</v>
      </c>
      <c r="H139" s="318"/>
      <c r="I139" s="318" t="s">
        <v>3584</v>
      </c>
      <c r="J139" s="318" t="s">
        <v>206</v>
      </c>
      <c r="K139" s="461" t="s">
        <v>3588</v>
      </c>
      <c r="L139" s="318" t="s">
        <v>3589</v>
      </c>
      <c r="M139" s="318" t="s">
        <v>3590</v>
      </c>
      <c r="N139" s="318" t="s">
        <v>3238</v>
      </c>
    </row>
    <row r="140" spans="1:14" ht="29" x14ac:dyDescent="0.35">
      <c r="A140" s="463" t="s">
        <v>4489</v>
      </c>
      <c r="B140" s="318" t="s">
        <v>3591</v>
      </c>
      <c r="C140" s="461" t="s">
        <v>3592</v>
      </c>
      <c r="D140" s="318" t="s">
        <v>208</v>
      </c>
      <c r="E140" s="318" t="s">
        <v>209</v>
      </c>
      <c r="F140" s="318" t="s">
        <v>1646</v>
      </c>
      <c r="G140" s="318" t="s">
        <v>1647</v>
      </c>
      <c r="H140" s="318"/>
      <c r="I140" s="318" t="s">
        <v>1648</v>
      </c>
      <c r="J140" s="318" t="s">
        <v>206</v>
      </c>
      <c r="K140" s="461" t="s">
        <v>1649</v>
      </c>
      <c r="L140" s="318" t="s">
        <v>3593</v>
      </c>
      <c r="M140" s="318" t="s">
        <v>3594</v>
      </c>
      <c r="N140" s="318" t="s">
        <v>3247</v>
      </c>
    </row>
    <row r="141" spans="1:14" ht="29" x14ac:dyDescent="0.35">
      <c r="A141" s="463" t="s">
        <v>2582</v>
      </c>
      <c r="B141" s="318" t="s">
        <v>679</v>
      </c>
      <c r="C141" s="461" t="s">
        <v>678</v>
      </c>
      <c r="D141" s="318" t="s">
        <v>208</v>
      </c>
      <c r="E141" s="318" t="s">
        <v>209</v>
      </c>
      <c r="F141" s="318" t="s">
        <v>680</v>
      </c>
      <c r="G141" s="318" t="s">
        <v>681</v>
      </c>
      <c r="H141" s="318"/>
      <c r="I141" s="318" t="s">
        <v>679</v>
      </c>
      <c r="J141" s="318" t="s">
        <v>206</v>
      </c>
      <c r="K141" s="461" t="s">
        <v>682</v>
      </c>
      <c r="L141" s="318" t="s">
        <v>3595</v>
      </c>
      <c r="M141" s="318" t="s">
        <v>3596</v>
      </c>
      <c r="N141" s="318" t="s">
        <v>3238</v>
      </c>
    </row>
    <row r="142" spans="1:14" ht="29" x14ac:dyDescent="0.35">
      <c r="A142" s="463" t="s">
        <v>2578</v>
      </c>
      <c r="B142" s="318" t="s">
        <v>684</v>
      </c>
      <c r="C142" s="461" t="s">
        <v>683</v>
      </c>
      <c r="D142" s="318" t="s">
        <v>208</v>
      </c>
      <c r="E142" s="318" t="s">
        <v>209</v>
      </c>
      <c r="F142" s="318" t="s">
        <v>463</v>
      </c>
      <c r="G142" s="318" t="s">
        <v>464</v>
      </c>
      <c r="H142" s="318"/>
      <c r="I142" s="318" t="s">
        <v>465</v>
      </c>
      <c r="J142" s="318" t="s">
        <v>206</v>
      </c>
      <c r="K142" s="461" t="s">
        <v>466</v>
      </c>
      <c r="L142" s="318" t="s">
        <v>3425</v>
      </c>
      <c r="M142" s="318" t="s">
        <v>3426</v>
      </c>
      <c r="N142" s="318" t="s">
        <v>3427</v>
      </c>
    </row>
    <row r="143" spans="1:14" ht="29" x14ac:dyDescent="0.35">
      <c r="A143" s="463" t="s">
        <v>2580</v>
      </c>
      <c r="B143" s="318" t="s">
        <v>686</v>
      </c>
      <c r="C143" s="461" t="s">
        <v>685</v>
      </c>
      <c r="D143" s="318" t="s">
        <v>208</v>
      </c>
      <c r="E143" s="318" t="s">
        <v>209</v>
      </c>
      <c r="F143" s="318" t="s">
        <v>687</v>
      </c>
      <c r="G143" s="318" t="s">
        <v>688</v>
      </c>
      <c r="H143" s="318" t="s">
        <v>689</v>
      </c>
      <c r="I143" s="318" t="s">
        <v>686</v>
      </c>
      <c r="J143" s="318" t="s">
        <v>206</v>
      </c>
      <c r="K143" s="461" t="s">
        <v>690</v>
      </c>
      <c r="L143" s="318" t="s">
        <v>3597</v>
      </c>
      <c r="M143" s="318" t="s">
        <v>3598</v>
      </c>
      <c r="N143" s="318" t="s">
        <v>3238</v>
      </c>
    </row>
    <row r="144" spans="1:14" ht="29" x14ac:dyDescent="0.35">
      <c r="A144" s="463" t="s">
        <v>2584</v>
      </c>
      <c r="B144" s="318" t="s">
        <v>692</v>
      </c>
      <c r="C144" s="461" t="s">
        <v>691</v>
      </c>
      <c r="D144" s="318" t="s">
        <v>208</v>
      </c>
      <c r="E144" s="318" t="s">
        <v>209</v>
      </c>
      <c r="F144" s="318" t="s">
        <v>693</v>
      </c>
      <c r="G144" s="318" t="s">
        <v>2229</v>
      </c>
      <c r="H144" s="318"/>
      <c r="I144" s="318" t="s">
        <v>694</v>
      </c>
      <c r="J144" s="318" t="s">
        <v>206</v>
      </c>
      <c r="K144" s="461" t="s">
        <v>695</v>
      </c>
      <c r="L144" s="318" t="s">
        <v>3599</v>
      </c>
      <c r="M144" s="318" t="s">
        <v>3600</v>
      </c>
      <c r="N144" s="318" t="s">
        <v>3238</v>
      </c>
    </row>
    <row r="145" spans="1:14" ht="29" x14ac:dyDescent="0.35">
      <c r="A145" s="463" t="s">
        <v>2586</v>
      </c>
      <c r="B145" s="318" t="s">
        <v>697</v>
      </c>
      <c r="C145" s="461" t="s">
        <v>696</v>
      </c>
      <c r="D145" s="318" t="s">
        <v>208</v>
      </c>
      <c r="E145" s="318" t="s">
        <v>209</v>
      </c>
      <c r="F145" s="318" t="s">
        <v>698</v>
      </c>
      <c r="G145" s="318" t="s">
        <v>699</v>
      </c>
      <c r="H145" s="318"/>
      <c r="I145" s="318" t="s">
        <v>700</v>
      </c>
      <c r="J145" s="318" t="s">
        <v>206</v>
      </c>
      <c r="K145" s="461" t="s">
        <v>701</v>
      </c>
      <c r="L145" s="318" t="s">
        <v>3281</v>
      </c>
      <c r="M145" s="318" t="s">
        <v>3282</v>
      </c>
      <c r="N145" s="318" t="s">
        <v>3250</v>
      </c>
    </row>
    <row r="146" spans="1:14" ht="29" x14ac:dyDescent="0.35">
      <c r="A146" s="463" t="s">
        <v>4490</v>
      </c>
      <c r="B146" s="318" t="s">
        <v>703</v>
      </c>
      <c r="C146" s="461" t="s">
        <v>702</v>
      </c>
      <c r="D146" s="318" t="s">
        <v>200</v>
      </c>
      <c r="E146" s="318" t="s">
        <v>201</v>
      </c>
      <c r="F146" s="318" t="s">
        <v>704</v>
      </c>
      <c r="G146" s="318" t="s">
        <v>705</v>
      </c>
      <c r="H146" s="318" t="s">
        <v>706</v>
      </c>
      <c r="I146" s="318" t="s">
        <v>419</v>
      </c>
      <c r="J146" s="318" t="s">
        <v>206</v>
      </c>
      <c r="K146" s="461" t="s">
        <v>707</v>
      </c>
      <c r="L146" s="318" t="s">
        <v>3601</v>
      </c>
      <c r="M146" s="318" t="s">
        <v>3602</v>
      </c>
      <c r="N146" s="318" t="s">
        <v>3308</v>
      </c>
    </row>
    <row r="147" spans="1:14" ht="29" x14ac:dyDescent="0.35">
      <c r="A147" s="463" t="s">
        <v>4491</v>
      </c>
      <c r="B147" s="318" t="s">
        <v>3603</v>
      </c>
      <c r="C147" s="461" t="s">
        <v>3604</v>
      </c>
      <c r="D147" s="318" t="s">
        <v>208</v>
      </c>
      <c r="E147" s="318" t="s">
        <v>209</v>
      </c>
      <c r="F147" s="318" t="s">
        <v>1628</v>
      </c>
      <c r="G147" s="318" t="s">
        <v>3265</v>
      </c>
      <c r="H147" s="318"/>
      <c r="I147" s="318" t="s">
        <v>1630</v>
      </c>
      <c r="J147" s="318" t="s">
        <v>206</v>
      </c>
      <c r="K147" s="461" t="s">
        <v>1631</v>
      </c>
      <c r="L147" s="318" t="s">
        <v>3605</v>
      </c>
      <c r="M147" s="318" t="s">
        <v>3267</v>
      </c>
      <c r="N147" s="318" t="s">
        <v>3247</v>
      </c>
    </row>
    <row r="148" spans="1:14" ht="29" x14ac:dyDescent="0.35">
      <c r="A148" s="463" t="s">
        <v>2588</v>
      </c>
      <c r="B148" s="318" t="s">
        <v>709</v>
      </c>
      <c r="C148" s="461" t="s">
        <v>708</v>
      </c>
      <c r="D148" s="318" t="s">
        <v>208</v>
      </c>
      <c r="E148" s="318" t="s">
        <v>209</v>
      </c>
      <c r="F148" s="318" t="s">
        <v>2230</v>
      </c>
      <c r="G148" s="318" t="s">
        <v>710</v>
      </c>
      <c r="H148" s="318"/>
      <c r="I148" s="318" t="s">
        <v>709</v>
      </c>
      <c r="J148" s="318" t="s">
        <v>206</v>
      </c>
      <c r="K148" s="461" t="s">
        <v>711</v>
      </c>
      <c r="L148" s="318" t="s">
        <v>3606</v>
      </c>
      <c r="M148" s="318" t="s">
        <v>3607</v>
      </c>
      <c r="N148" s="318" t="s">
        <v>3275</v>
      </c>
    </row>
    <row r="149" spans="1:14" ht="29" x14ac:dyDescent="0.35">
      <c r="A149" s="463" t="s">
        <v>4492</v>
      </c>
      <c r="B149" s="318" t="s">
        <v>3608</v>
      </c>
      <c r="C149" s="461" t="s">
        <v>3609</v>
      </c>
      <c r="D149" s="318" t="s">
        <v>208</v>
      </c>
      <c r="E149" s="318" t="s">
        <v>209</v>
      </c>
      <c r="F149" s="318" t="s">
        <v>1096</v>
      </c>
      <c r="G149" s="318" t="s">
        <v>3610</v>
      </c>
      <c r="H149" s="318" t="s">
        <v>3611</v>
      </c>
      <c r="I149" s="318" t="s">
        <v>1098</v>
      </c>
      <c r="J149" s="318" t="s">
        <v>206</v>
      </c>
      <c r="K149" s="461" t="s">
        <v>1099</v>
      </c>
      <c r="L149" s="318" t="s">
        <v>3612</v>
      </c>
      <c r="M149" s="318" t="s">
        <v>3429</v>
      </c>
      <c r="N149" s="318" t="s">
        <v>3247</v>
      </c>
    </row>
    <row r="150" spans="1:14" ht="29" x14ac:dyDescent="0.35">
      <c r="A150" s="463" t="s">
        <v>3143</v>
      </c>
      <c r="B150" s="318" t="s">
        <v>713</v>
      </c>
      <c r="C150" s="461" t="s">
        <v>712</v>
      </c>
      <c r="D150" s="318" t="s">
        <v>208</v>
      </c>
      <c r="E150" s="318" t="s">
        <v>209</v>
      </c>
      <c r="F150" s="318" t="s">
        <v>714</v>
      </c>
      <c r="G150" s="318" t="s">
        <v>715</v>
      </c>
      <c r="H150" s="318" t="s">
        <v>716</v>
      </c>
      <c r="I150" s="318" t="s">
        <v>717</v>
      </c>
      <c r="J150" s="318" t="s">
        <v>206</v>
      </c>
      <c r="K150" s="461" t="s">
        <v>718</v>
      </c>
      <c r="L150" s="318" t="s">
        <v>3613</v>
      </c>
      <c r="M150" s="318" t="s">
        <v>3429</v>
      </c>
      <c r="N150" s="318" t="s">
        <v>3308</v>
      </c>
    </row>
    <row r="151" spans="1:14" ht="29" x14ac:dyDescent="0.35">
      <c r="A151" s="463" t="s">
        <v>2590</v>
      </c>
      <c r="B151" s="318" t="s">
        <v>720</v>
      </c>
      <c r="C151" s="461" t="s">
        <v>719</v>
      </c>
      <c r="D151" s="318" t="s">
        <v>208</v>
      </c>
      <c r="E151" s="318" t="s">
        <v>209</v>
      </c>
      <c r="F151" s="318" t="s">
        <v>2231</v>
      </c>
      <c r="G151" s="318" t="s">
        <v>721</v>
      </c>
      <c r="H151" s="318"/>
      <c r="I151" s="318" t="s">
        <v>720</v>
      </c>
      <c r="J151" s="318" t="s">
        <v>206</v>
      </c>
      <c r="K151" s="461" t="s">
        <v>722</v>
      </c>
      <c r="L151" s="318" t="s">
        <v>3614</v>
      </c>
      <c r="M151" s="318" t="s">
        <v>3615</v>
      </c>
      <c r="N151" s="318" t="s">
        <v>3238</v>
      </c>
    </row>
    <row r="152" spans="1:14" ht="29" x14ac:dyDescent="0.35">
      <c r="A152" s="463" t="s">
        <v>2907</v>
      </c>
      <c r="B152" s="318" t="s">
        <v>724</v>
      </c>
      <c r="C152" s="461" t="s">
        <v>723</v>
      </c>
      <c r="D152" s="318" t="s">
        <v>200</v>
      </c>
      <c r="E152" s="318" t="s">
        <v>201</v>
      </c>
      <c r="F152" s="318" t="s">
        <v>725</v>
      </c>
      <c r="G152" s="318" t="s">
        <v>726</v>
      </c>
      <c r="H152" s="318"/>
      <c r="I152" s="318" t="s">
        <v>727</v>
      </c>
      <c r="J152" s="318" t="s">
        <v>206</v>
      </c>
      <c r="K152" s="461" t="s">
        <v>728</v>
      </c>
      <c r="L152" s="318" t="s">
        <v>3616</v>
      </c>
      <c r="M152" s="318" t="s">
        <v>3617</v>
      </c>
      <c r="N152" s="318" t="s">
        <v>3241</v>
      </c>
    </row>
    <row r="153" spans="1:14" ht="29" x14ac:dyDescent="0.35">
      <c r="A153" s="463" t="s">
        <v>2592</v>
      </c>
      <c r="B153" s="318" t="s">
        <v>730</v>
      </c>
      <c r="C153" s="461" t="s">
        <v>729</v>
      </c>
      <c r="D153" s="318" t="s">
        <v>208</v>
      </c>
      <c r="E153" s="318" t="s">
        <v>209</v>
      </c>
      <c r="F153" s="318" t="s">
        <v>731</v>
      </c>
      <c r="G153" s="318" t="s">
        <v>732</v>
      </c>
      <c r="H153" s="318"/>
      <c r="I153" s="318" t="s">
        <v>730</v>
      </c>
      <c r="J153" s="318" t="s">
        <v>206</v>
      </c>
      <c r="K153" s="461" t="s">
        <v>733</v>
      </c>
      <c r="L153" s="318" t="s">
        <v>3618</v>
      </c>
      <c r="M153" s="318" t="s">
        <v>3619</v>
      </c>
      <c r="N153" s="318" t="s">
        <v>3238</v>
      </c>
    </row>
    <row r="154" spans="1:14" ht="29" x14ac:dyDescent="0.35">
      <c r="A154" s="463" t="s">
        <v>2594</v>
      </c>
      <c r="B154" s="318" t="s">
        <v>271</v>
      </c>
      <c r="C154" s="461" t="s">
        <v>734</v>
      </c>
      <c r="D154" s="318" t="s">
        <v>208</v>
      </c>
      <c r="E154" s="318" t="s">
        <v>209</v>
      </c>
      <c r="F154" s="318" t="s">
        <v>735</v>
      </c>
      <c r="G154" s="318" t="s">
        <v>736</v>
      </c>
      <c r="H154" s="318"/>
      <c r="I154" s="318" t="s">
        <v>271</v>
      </c>
      <c r="J154" s="318" t="s">
        <v>206</v>
      </c>
      <c r="K154" s="461" t="s">
        <v>737</v>
      </c>
      <c r="L154" s="318" t="s">
        <v>3620</v>
      </c>
      <c r="M154" s="318" t="s">
        <v>3621</v>
      </c>
      <c r="N154" s="318" t="s">
        <v>3238</v>
      </c>
    </row>
    <row r="155" spans="1:14" ht="29" x14ac:dyDescent="0.35">
      <c r="A155" s="463" t="s">
        <v>2596</v>
      </c>
      <c r="B155" s="318" t="s">
        <v>739</v>
      </c>
      <c r="C155" s="461" t="s">
        <v>738</v>
      </c>
      <c r="D155" s="318" t="s">
        <v>208</v>
      </c>
      <c r="E155" s="318" t="s">
        <v>209</v>
      </c>
      <c r="F155" s="318" t="s">
        <v>740</v>
      </c>
      <c r="G155" s="318" t="s">
        <v>741</v>
      </c>
      <c r="H155" s="318"/>
      <c r="I155" s="318" t="s">
        <v>742</v>
      </c>
      <c r="J155" s="318" t="s">
        <v>206</v>
      </c>
      <c r="K155" s="461" t="s">
        <v>743</v>
      </c>
      <c r="L155" s="318" t="s">
        <v>3622</v>
      </c>
      <c r="M155" s="318" t="s">
        <v>3623</v>
      </c>
      <c r="N155" s="318" t="s">
        <v>3238</v>
      </c>
    </row>
    <row r="156" spans="1:14" ht="29" x14ac:dyDescent="0.35">
      <c r="A156" s="463" t="s">
        <v>3059</v>
      </c>
      <c r="B156" s="318" t="s">
        <v>745</v>
      </c>
      <c r="C156" s="461" t="s">
        <v>744</v>
      </c>
      <c r="D156" s="318" t="s">
        <v>208</v>
      </c>
      <c r="E156" s="318" t="s">
        <v>209</v>
      </c>
      <c r="F156" s="318" t="s">
        <v>746</v>
      </c>
      <c r="G156" s="318" t="s">
        <v>747</v>
      </c>
      <c r="H156" s="318" t="s">
        <v>748</v>
      </c>
      <c r="I156" s="318" t="s">
        <v>749</v>
      </c>
      <c r="J156" s="318" t="s">
        <v>206</v>
      </c>
      <c r="K156" s="461" t="s">
        <v>750</v>
      </c>
      <c r="L156" s="318" t="s">
        <v>3624</v>
      </c>
      <c r="M156" s="318" t="s">
        <v>3625</v>
      </c>
      <c r="N156" s="318" t="s">
        <v>3275</v>
      </c>
    </row>
    <row r="157" spans="1:14" ht="29" x14ac:dyDescent="0.35">
      <c r="A157" s="463" t="s">
        <v>2598</v>
      </c>
      <c r="B157" s="318" t="s">
        <v>752</v>
      </c>
      <c r="C157" s="461" t="s">
        <v>751</v>
      </c>
      <c r="D157" s="318" t="s">
        <v>208</v>
      </c>
      <c r="E157" s="318" t="s">
        <v>209</v>
      </c>
      <c r="F157" s="318" t="s">
        <v>753</v>
      </c>
      <c r="G157" s="318" t="s">
        <v>754</v>
      </c>
      <c r="H157" s="318"/>
      <c r="I157" s="318" t="s">
        <v>752</v>
      </c>
      <c r="J157" s="318" t="s">
        <v>206</v>
      </c>
      <c r="K157" s="461" t="s">
        <v>755</v>
      </c>
      <c r="L157" s="318" t="s">
        <v>3626</v>
      </c>
      <c r="M157" s="318" t="s">
        <v>3627</v>
      </c>
      <c r="N157" s="318" t="s">
        <v>3238</v>
      </c>
    </row>
    <row r="158" spans="1:14" ht="29" x14ac:dyDescent="0.35">
      <c r="A158" s="463" t="s">
        <v>2600</v>
      </c>
      <c r="B158" s="318" t="s">
        <v>757</v>
      </c>
      <c r="C158" s="461" t="s">
        <v>756</v>
      </c>
      <c r="D158" s="318" t="s">
        <v>208</v>
      </c>
      <c r="E158" s="318" t="s">
        <v>209</v>
      </c>
      <c r="F158" s="318" t="s">
        <v>1526</v>
      </c>
      <c r="G158" s="318" t="s">
        <v>758</v>
      </c>
      <c r="H158" s="318"/>
      <c r="I158" s="318" t="s">
        <v>757</v>
      </c>
      <c r="J158" s="318" t="s">
        <v>206</v>
      </c>
      <c r="K158" s="461" t="s">
        <v>573</v>
      </c>
      <c r="L158" s="318" t="s">
        <v>3628</v>
      </c>
      <c r="M158" s="318" t="s">
        <v>3629</v>
      </c>
      <c r="N158" s="318" t="s">
        <v>3250</v>
      </c>
    </row>
    <row r="159" spans="1:14" ht="29" x14ac:dyDescent="0.35">
      <c r="A159" s="463" t="s">
        <v>2911</v>
      </c>
      <c r="B159" s="318" t="s">
        <v>760</v>
      </c>
      <c r="C159" s="461" t="s">
        <v>759</v>
      </c>
      <c r="D159" s="318" t="s">
        <v>200</v>
      </c>
      <c r="E159" s="318" t="s">
        <v>201</v>
      </c>
      <c r="F159" s="318" t="s">
        <v>761</v>
      </c>
      <c r="G159" s="318" t="s">
        <v>762</v>
      </c>
      <c r="H159" s="318"/>
      <c r="I159" s="318" t="s">
        <v>763</v>
      </c>
      <c r="J159" s="318" t="s">
        <v>206</v>
      </c>
      <c r="K159" s="461" t="s">
        <v>764</v>
      </c>
      <c r="L159" s="318" t="s">
        <v>3630</v>
      </c>
      <c r="M159" s="318" t="s">
        <v>3631</v>
      </c>
      <c r="N159" s="318" t="s">
        <v>3276</v>
      </c>
    </row>
    <row r="160" spans="1:14" ht="29" x14ac:dyDescent="0.35">
      <c r="A160" s="463" t="s">
        <v>2602</v>
      </c>
      <c r="B160" s="318" t="s">
        <v>766</v>
      </c>
      <c r="C160" s="461" t="s">
        <v>765</v>
      </c>
      <c r="D160" s="318" t="s">
        <v>208</v>
      </c>
      <c r="E160" s="318" t="s">
        <v>209</v>
      </c>
      <c r="F160" s="318" t="s">
        <v>767</v>
      </c>
      <c r="G160" s="318" t="s">
        <v>768</v>
      </c>
      <c r="H160" s="318" t="s">
        <v>769</v>
      </c>
      <c r="I160" s="318" t="s">
        <v>766</v>
      </c>
      <c r="J160" s="318" t="s">
        <v>206</v>
      </c>
      <c r="K160" s="461" t="s">
        <v>770</v>
      </c>
      <c r="L160" s="318" t="s">
        <v>3632</v>
      </c>
      <c r="M160" s="318" t="s">
        <v>3633</v>
      </c>
      <c r="N160" s="318" t="s">
        <v>3238</v>
      </c>
    </row>
    <row r="161" spans="1:14" ht="29" x14ac:dyDescent="0.35">
      <c r="A161" s="463" t="s">
        <v>2955</v>
      </c>
      <c r="B161" s="318" t="s">
        <v>772</v>
      </c>
      <c r="C161" s="461" t="s">
        <v>771</v>
      </c>
      <c r="D161" s="318" t="s">
        <v>200</v>
      </c>
      <c r="E161" s="318" t="s">
        <v>201</v>
      </c>
      <c r="F161" s="318" t="s">
        <v>773</v>
      </c>
      <c r="G161" s="318" t="s">
        <v>774</v>
      </c>
      <c r="H161" s="318" t="s">
        <v>775</v>
      </c>
      <c r="I161" s="318" t="s">
        <v>766</v>
      </c>
      <c r="J161" s="318" t="s">
        <v>206</v>
      </c>
      <c r="K161" s="461" t="s">
        <v>770</v>
      </c>
      <c r="L161" s="318" t="s">
        <v>3634</v>
      </c>
      <c r="M161" s="318" t="s">
        <v>3635</v>
      </c>
      <c r="N161" s="318" t="s">
        <v>3230</v>
      </c>
    </row>
    <row r="162" spans="1:14" ht="29" x14ac:dyDescent="0.35">
      <c r="A162" s="463" t="s">
        <v>2604</v>
      </c>
      <c r="B162" s="318" t="s">
        <v>561</v>
      </c>
      <c r="C162" s="461" t="s">
        <v>776</v>
      </c>
      <c r="D162" s="318" t="s">
        <v>208</v>
      </c>
      <c r="E162" s="318" t="s">
        <v>209</v>
      </c>
      <c r="F162" s="318" t="s">
        <v>777</v>
      </c>
      <c r="G162" s="318" t="s">
        <v>778</v>
      </c>
      <c r="H162" s="318" t="s">
        <v>779</v>
      </c>
      <c r="I162" s="318" t="s">
        <v>561</v>
      </c>
      <c r="J162" s="318" t="s">
        <v>206</v>
      </c>
      <c r="K162" s="461" t="s">
        <v>780</v>
      </c>
      <c r="L162" s="318" t="s">
        <v>3636</v>
      </c>
      <c r="M162" s="318" t="s">
        <v>3637</v>
      </c>
      <c r="N162" s="318" t="s">
        <v>3238</v>
      </c>
    </row>
    <row r="163" spans="1:14" ht="29" x14ac:dyDescent="0.35">
      <c r="A163" s="463" t="s">
        <v>2985</v>
      </c>
      <c r="B163" s="318" t="s">
        <v>2203</v>
      </c>
      <c r="C163" s="461" t="s">
        <v>2202</v>
      </c>
      <c r="D163" s="318" t="s">
        <v>200</v>
      </c>
      <c r="E163" s="318" t="s">
        <v>201</v>
      </c>
      <c r="F163" s="318" t="s">
        <v>2232</v>
      </c>
      <c r="G163" s="318" t="s">
        <v>2233</v>
      </c>
      <c r="H163" s="318"/>
      <c r="I163" s="318" t="s">
        <v>2276</v>
      </c>
      <c r="J163" s="318" t="s">
        <v>206</v>
      </c>
      <c r="K163" s="461" t="s">
        <v>2279</v>
      </c>
      <c r="L163" s="318" t="s">
        <v>3638</v>
      </c>
      <c r="M163" s="318" t="s">
        <v>3639</v>
      </c>
      <c r="N163" s="318" t="s">
        <v>3276</v>
      </c>
    </row>
    <row r="164" spans="1:14" ht="29" x14ac:dyDescent="0.35">
      <c r="A164" s="463" t="s">
        <v>2606</v>
      </c>
      <c r="B164" s="318" t="s">
        <v>364</v>
      </c>
      <c r="C164" s="461" t="s">
        <v>781</v>
      </c>
      <c r="D164" s="318" t="s">
        <v>208</v>
      </c>
      <c r="E164" s="318" t="s">
        <v>209</v>
      </c>
      <c r="F164" s="318" t="s">
        <v>782</v>
      </c>
      <c r="G164" s="318" t="s">
        <v>783</v>
      </c>
      <c r="H164" s="318"/>
      <c r="I164" s="318" t="s">
        <v>364</v>
      </c>
      <c r="J164" s="318" t="s">
        <v>206</v>
      </c>
      <c r="K164" s="461" t="s">
        <v>365</v>
      </c>
      <c r="L164" s="318" t="s">
        <v>3640</v>
      </c>
      <c r="M164" s="318" t="s">
        <v>3641</v>
      </c>
      <c r="N164" s="318" t="s">
        <v>3238</v>
      </c>
    </row>
    <row r="165" spans="1:14" ht="29" x14ac:dyDescent="0.35">
      <c r="A165" s="463" t="s">
        <v>3145</v>
      </c>
      <c r="B165" s="318" t="s">
        <v>785</v>
      </c>
      <c r="C165" s="461" t="s">
        <v>784</v>
      </c>
      <c r="D165" s="318" t="s">
        <v>208</v>
      </c>
      <c r="E165" s="318" t="s">
        <v>209</v>
      </c>
      <c r="F165" s="318" t="s">
        <v>786</v>
      </c>
      <c r="G165" s="318" t="s">
        <v>787</v>
      </c>
      <c r="H165" s="318"/>
      <c r="I165" s="318" t="s">
        <v>788</v>
      </c>
      <c r="J165" s="318" t="s">
        <v>206</v>
      </c>
      <c r="K165" s="461" t="s">
        <v>789</v>
      </c>
      <c r="L165" s="318" t="s">
        <v>3642</v>
      </c>
      <c r="M165" s="318" t="s">
        <v>3643</v>
      </c>
      <c r="N165" s="318" t="s">
        <v>3308</v>
      </c>
    </row>
    <row r="166" spans="1:14" ht="29" x14ac:dyDescent="0.35">
      <c r="A166" s="463" t="s">
        <v>4493</v>
      </c>
      <c r="B166" s="318" t="s">
        <v>3644</v>
      </c>
      <c r="C166" s="461" t="s">
        <v>3645</v>
      </c>
      <c r="D166" s="318" t="s">
        <v>208</v>
      </c>
      <c r="E166" s="318" t="s">
        <v>209</v>
      </c>
      <c r="F166" s="318" t="s">
        <v>792</v>
      </c>
      <c r="G166" s="318" t="s">
        <v>793</v>
      </c>
      <c r="H166" s="318"/>
      <c r="I166" s="318" t="s">
        <v>794</v>
      </c>
      <c r="J166" s="318" t="s">
        <v>206</v>
      </c>
      <c r="K166" s="461" t="s">
        <v>795</v>
      </c>
      <c r="L166" s="318" t="s">
        <v>3646</v>
      </c>
      <c r="M166" s="318" t="s">
        <v>3647</v>
      </c>
      <c r="N166" s="318" t="s">
        <v>3247</v>
      </c>
    </row>
    <row r="167" spans="1:14" ht="29" x14ac:dyDescent="0.35">
      <c r="A167" s="463" t="s">
        <v>3061</v>
      </c>
      <c r="B167" s="318" t="s">
        <v>791</v>
      </c>
      <c r="C167" s="461" t="s">
        <v>790</v>
      </c>
      <c r="D167" s="318" t="s">
        <v>208</v>
      </c>
      <c r="E167" s="318" t="s">
        <v>209</v>
      </c>
      <c r="F167" s="318" t="s">
        <v>792</v>
      </c>
      <c r="G167" s="318" t="s">
        <v>793</v>
      </c>
      <c r="H167" s="318"/>
      <c r="I167" s="318" t="s">
        <v>794</v>
      </c>
      <c r="J167" s="318" t="s">
        <v>206</v>
      </c>
      <c r="K167" s="461" t="s">
        <v>795</v>
      </c>
      <c r="L167" s="318" t="s">
        <v>3646</v>
      </c>
      <c r="M167" s="318" t="s">
        <v>3647</v>
      </c>
      <c r="N167" s="318" t="s">
        <v>3238</v>
      </c>
    </row>
    <row r="168" spans="1:14" ht="29" x14ac:dyDescent="0.35">
      <c r="A168" s="463" t="s">
        <v>3063</v>
      </c>
      <c r="B168" s="318" t="s">
        <v>797</v>
      </c>
      <c r="C168" s="461" t="s">
        <v>796</v>
      </c>
      <c r="D168" s="318" t="s">
        <v>208</v>
      </c>
      <c r="E168" s="318" t="s">
        <v>209</v>
      </c>
      <c r="F168" s="318" t="s">
        <v>618</v>
      </c>
      <c r="G168" s="318" t="s">
        <v>619</v>
      </c>
      <c r="H168" s="318"/>
      <c r="I168" s="318" t="s">
        <v>620</v>
      </c>
      <c r="J168" s="318" t="s">
        <v>206</v>
      </c>
      <c r="K168" s="461" t="s">
        <v>621</v>
      </c>
      <c r="L168" s="318" t="s">
        <v>3534</v>
      </c>
      <c r="M168" s="318" t="s">
        <v>3535</v>
      </c>
      <c r="N168" s="318" t="s">
        <v>3276</v>
      </c>
    </row>
    <row r="169" spans="1:14" ht="29" x14ac:dyDescent="0.35">
      <c r="A169" s="463" t="s">
        <v>2608</v>
      </c>
      <c r="B169" s="318" t="s">
        <v>799</v>
      </c>
      <c r="C169" s="461" t="s">
        <v>798</v>
      </c>
      <c r="D169" s="318" t="s">
        <v>208</v>
      </c>
      <c r="E169" s="318" t="s">
        <v>209</v>
      </c>
      <c r="F169" s="318" t="s">
        <v>800</v>
      </c>
      <c r="G169" s="318" t="s">
        <v>801</v>
      </c>
      <c r="H169" s="318"/>
      <c r="I169" s="318" t="s">
        <v>799</v>
      </c>
      <c r="J169" s="318" t="s">
        <v>206</v>
      </c>
      <c r="K169" s="461" t="s">
        <v>802</v>
      </c>
      <c r="L169" s="318" t="s">
        <v>3648</v>
      </c>
      <c r="M169" s="318" t="s">
        <v>3649</v>
      </c>
      <c r="N169" s="318" t="s">
        <v>3238</v>
      </c>
    </row>
    <row r="170" spans="1:14" ht="29" x14ac:dyDescent="0.35">
      <c r="A170" s="463" t="s">
        <v>3065</v>
      </c>
      <c r="B170" s="318" t="s">
        <v>804</v>
      </c>
      <c r="C170" s="461" t="s">
        <v>803</v>
      </c>
      <c r="D170" s="318" t="s">
        <v>208</v>
      </c>
      <c r="E170" s="318" t="s">
        <v>209</v>
      </c>
      <c r="F170" s="318" t="s">
        <v>805</v>
      </c>
      <c r="G170" s="318" t="s">
        <v>806</v>
      </c>
      <c r="H170" s="318"/>
      <c r="I170" s="318" t="s">
        <v>807</v>
      </c>
      <c r="J170" s="318" t="s">
        <v>206</v>
      </c>
      <c r="K170" s="461" t="s">
        <v>808</v>
      </c>
      <c r="L170" s="318" t="s">
        <v>3650</v>
      </c>
      <c r="M170" s="318" t="s">
        <v>3388</v>
      </c>
      <c r="N170" s="318" t="s">
        <v>3238</v>
      </c>
    </row>
    <row r="171" spans="1:14" ht="29" x14ac:dyDescent="0.35">
      <c r="A171" s="463" t="s">
        <v>2610</v>
      </c>
      <c r="B171" s="318" t="s">
        <v>810</v>
      </c>
      <c r="C171" s="461" t="s">
        <v>809</v>
      </c>
      <c r="D171" s="318" t="s">
        <v>208</v>
      </c>
      <c r="E171" s="318" t="s">
        <v>209</v>
      </c>
      <c r="F171" s="318" t="s">
        <v>811</v>
      </c>
      <c r="G171" s="318" t="s">
        <v>812</v>
      </c>
      <c r="H171" s="318"/>
      <c r="I171" s="318" t="s">
        <v>810</v>
      </c>
      <c r="J171" s="318" t="s">
        <v>206</v>
      </c>
      <c r="K171" s="461" t="s">
        <v>813</v>
      </c>
      <c r="L171" s="318" t="s">
        <v>3651</v>
      </c>
      <c r="M171" s="318" t="s">
        <v>3652</v>
      </c>
      <c r="N171" s="318" t="s">
        <v>3238</v>
      </c>
    </row>
    <row r="172" spans="1:14" ht="29" x14ac:dyDescent="0.35">
      <c r="A172" s="463" t="s">
        <v>4494</v>
      </c>
      <c r="B172" s="318" t="s">
        <v>3653</v>
      </c>
      <c r="C172" s="461" t="s">
        <v>3654</v>
      </c>
      <c r="D172" s="318" t="s">
        <v>208</v>
      </c>
      <c r="E172" s="318" t="s">
        <v>209</v>
      </c>
      <c r="F172" s="318" t="s">
        <v>816</v>
      </c>
      <c r="G172" s="318" t="s">
        <v>817</v>
      </c>
      <c r="H172" s="318"/>
      <c r="I172" s="318" t="s">
        <v>788</v>
      </c>
      <c r="J172" s="318" t="s">
        <v>206</v>
      </c>
      <c r="K172" s="461" t="s">
        <v>789</v>
      </c>
      <c r="L172" s="318" t="s">
        <v>3655</v>
      </c>
      <c r="M172" s="318" t="s">
        <v>3656</v>
      </c>
      <c r="N172" s="318" t="s">
        <v>3247</v>
      </c>
    </row>
    <row r="173" spans="1:14" ht="29" x14ac:dyDescent="0.35">
      <c r="A173" s="463" t="s">
        <v>3069</v>
      </c>
      <c r="B173" s="318" t="s">
        <v>815</v>
      </c>
      <c r="C173" s="461" t="s">
        <v>814</v>
      </c>
      <c r="D173" s="318" t="s">
        <v>208</v>
      </c>
      <c r="E173" s="318" t="s">
        <v>209</v>
      </c>
      <c r="F173" s="318" t="s">
        <v>3657</v>
      </c>
      <c r="G173" s="318" t="s">
        <v>817</v>
      </c>
      <c r="H173" s="318"/>
      <c r="I173" s="318" t="s">
        <v>788</v>
      </c>
      <c r="J173" s="318" t="s">
        <v>206</v>
      </c>
      <c r="K173" s="461" t="s">
        <v>789</v>
      </c>
      <c r="L173" s="318" t="s">
        <v>3655</v>
      </c>
      <c r="M173" s="318" t="s">
        <v>3656</v>
      </c>
      <c r="N173" s="318" t="s">
        <v>3238</v>
      </c>
    </row>
    <row r="174" spans="1:14" ht="29" x14ac:dyDescent="0.35">
      <c r="A174" s="463" t="s">
        <v>3015</v>
      </c>
      <c r="B174" s="318" t="s">
        <v>819</v>
      </c>
      <c r="C174" s="461" t="s">
        <v>818</v>
      </c>
      <c r="D174" s="318" t="s">
        <v>200</v>
      </c>
      <c r="E174" s="318" t="s">
        <v>201</v>
      </c>
      <c r="F174" s="318" t="s">
        <v>820</v>
      </c>
      <c r="G174" s="318" t="s">
        <v>821</v>
      </c>
      <c r="H174" s="318"/>
      <c r="I174" s="318" t="s">
        <v>248</v>
      </c>
      <c r="J174" s="318" t="s">
        <v>206</v>
      </c>
      <c r="K174" s="461" t="s">
        <v>249</v>
      </c>
      <c r="L174" s="318" t="s">
        <v>3658</v>
      </c>
      <c r="M174" s="318" t="s">
        <v>3659</v>
      </c>
      <c r="N174" s="318" t="s">
        <v>3241</v>
      </c>
    </row>
    <row r="175" spans="1:14" ht="29" x14ac:dyDescent="0.35">
      <c r="A175" s="463" t="s">
        <v>2612</v>
      </c>
      <c r="B175" s="318" t="s">
        <v>823</v>
      </c>
      <c r="C175" s="461" t="s">
        <v>822</v>
      </c>
      <c r="D175" s="318" t="s">
        <v>208</v>
      </c>
      <c r="E175" s="318" t="s">
        <v>209</v>
      </c>
      <c r="F175" s="318" t="s">
        <v>824</v>
      </c>
      <c r="G175" s="318" t="s">
        <v>825</v>
      </c>
      <c r="H175" s="318"/>
      <c r="I175" s="318" t="s">
        <v>823</v>
      </c>
      <c r="J175" s="318" t="s">
        <v>206</v>
      </c>
      <c r="K175" s="461" t="s">
        <v>826</v>
      </c>
      <c r="L175" s="318" t="s">
        <v>3660</v>
      </c>
      <c r="M175" s="318" t="s">
        <v>3661</v>
      </c>
      <c r="N175" s="318" t="s">
        <v>3238</v>
      </c>
    </row>
    <row r="176" spans="1:14" ht="29" x14ac:dyDescent="0.35">
      <c r="A176" s="463" t="s">
        <v>4495</v>
      </c>
      <c r="B176" s="318" t="s">
        <v>3662</v>
      </c>
      <c r="C176" s="461" t="s">
        <v>3663</v>
      </c>
      <c r="D176" s="318" t="s">
        <v>208</v>
      </c>
      <c r="E176" s="318" t="s">
        <v>209</v>
      </c>
      <c r="F176" s="318" t="s">
        <v>3495</v>
      </c>
      <c r="G176" s="318" t="s">
        <v>898</v>
      </c>
      <c r="H176" s="318"/>
      <c r="I176" s="318" t="s">
        <v>899</v>
      </c>
      <c r="J176" s="318" t="s">
        <v>206</v>
      </c>
      <c r="K176" s="461" t="s">
        <v>690</v>
      </c>
      <c r="L176" s="318" t="s">
        <v>3496</v>
      </c>
      <c r="M176" s="318" t="s">
        <v>3497</v>
      </c>
      <c r="N176" s="318" t="s">
        <v>3247</v>
      </c>
    </row>
    <row r="177" spans="1:14" ht="29" x14ac:dyDescent="0.35">
      <c r="A177" s="463" t="s">
        <v>4496</v>
      </c>
      <c r="B177" s="318" t="s">
        <v>3664</v>
      </c>
      <c r="C177" s="461" t="s">
        <v>3665</v>
      </c>
      <c r="D177" s="318" t="s">
        <v>208</v>
      </c>
      <c r="E177" s="318" t="s">
        <v>209</v>
      </c>
      <c r="F177" s="318" t="s">
        <v>3666</v>
      </c>
      <c r="G177" s="318" t="s">
        <v>3667</v>
      </c>
      <c r="H177" s="318"/>
      <c r="I177" s="318" t="s">
        <v>742</v>
      </c>
      <c r="J177" s="318" t="s">
        <v>206</v>
      </c>
      <c r="K177" s="461" t="s">
        <v>743</v>
      </c>
      <c r="L177" s="318" t="s">
        <v>3668</v>
      </c>
      <c r="M177" s="318" t="s">
        <v>3429</v>
      </c>
      <c r="N177" s="318" t="s">
        <v>3669</v>
      </c>
    </row>
    <row r="178" spans="1:14" ht="29" x14ac:dyDescent="0.35">
      <c r="A178" s="463" t="s">
        <v>2614</v>
      </c>
      <c r="B178" s="318" t="s">
        <v>828</v>
      </c>
      <c r="C178" s="461" t="s">
        <v>827</v>
      </c>
      <c r="D178" s="318" t="s">
        <v>208</v>
      </c>
      <c r="E178" s="318" t="s">
        <v>209</v>
      </c>
      <c r="F178" s="318" t="s">
        <v>829</v>
      </c>
      <c r="G178" s="318" t="s">
        <v>830</v>
      </c>
      <c r="H178" s="318"/>
      <c r="I178" s="318" t="s">
        <v>828</v>
      </c>
      <c r="J178" s="318" t="s">
        <v>206</v>
      </c>
      <c r="K178" s="461" t="s">
        <v>831</v>
      </c>
      <c r="L178" s="318" t="s">
        <v>3670</v>
      </c>
      <c r="M178" s="318" t="s">
        <v>3671</v>
      </c>
      <c r="N178" s="318" t="s">
        <v>3238</v>
      </c>
    </row>
    <row r="179" spans="1:14" ht="29" x14ac:dyDescent="0.35">
      <c r="A179" s="463" t="s">
        <v>2616</v>
      </c>
      <c r="B179" s="318" t="s">
        <v>833</v>
      </c>
      <c r="C179" s="461" t="s">
        <v>832</v>
      </c>
      <c r="D179" s="318" t="s">
        <v>208</v>
      </c>
      <c r="E179" s="318" t="s">
        <v>209</v>
      </c>
      <c r="F179" s="318" t="s">
        <v>3672</v>
      </c>
      <c r="G179" s="318" t="s">
        <v>835</v>
      </c>
      <c r="H179" s="318"/>
      <c r="I179" s="318" t="s">
        <v>833</v>
      </c>
      <c r="J179" s="318" t="s">
        <v>206</v>
      </c>
      <c r="K179" s="461" t="s">
        <v>836</v>
      </c>
      <c r="L179" s="318" t="s">
        <v>3673</v>
      </c>
      <c r="M179" s="318" t="s">
        <v>3674</v>
      </c>
      <c r="N179" s="318" t="s">
        <v>3238</v>
      </c>
    </row>
    <row r="180" spans="1:14" ht="29" x14ac:dyDescent="0.35">
      <c r="A180" s="463" t="s">
        <v>4497</v>
      </c>
      <c r="B180" s="318" t="s">
        <v>3675</v>
      </c>
      <c r="C180" s="461" t="s">
        <v>3676</v>
      </c>
      <c r="D180" s="318" t="s">
        <v>208</v>
      </c>
      <c r="E180" s="318" t="s">
        <v>209</v>
      </c>
      <c r="F180" s="318" t="s">
        <v>1640</v>
      </c>
      <c r="G180" s="318" t="s">
        <v>1641</v>
      </c>
      <c r="H180" s="318"/>
      <c r="I180" s="318" t="s">
        <v>1642</v>
      </c>
      <c r="J180" s="318" t="s">
        <v>206</v>
      </c>
      <c r="K180" s="461" t="s">
        <v>1643</v>
      </c>
      <c r="L180" s="318" t="s">
        <v>3677</v>
      </c>
      <c r="M180" s="318" t="s">
        <v>3678</v>
      </c>
      <c r="N180" s="318" t="s">
        <v>3247</v>
      </c>
    </row>
    <row r="181" spans="1:14" ht="29" x14ac:dyDescent="0.35">
      <c r="A181" s="463" t="s">
        <v>4498</v>
      </c>
      <c r="B181" s="318" t="s">
        <v>3679</v>
      </c>
      <c r="C181" s="461" t="s">
        <v>3680</v>
      </c>
      <c r="D181" s="318" t="s">
        <v>208</v>
      </c>
      <c r="E181" s="318" t="s">
        <v>209</v>
      </c>
      <c r="F181" s="318" t="s">
        <v>382</v>
      </c>
      <c r="G181" s="318" t="s">
        <v>3681</v>
      </c>
      <c r="H181" s="318" t="s">
        <v>3682</v>
      </c>
      <c r="I181" s="318" t="s">
        <v>3683</v>
      </c>
      <c r="J181" s="318" t="s">
        <v>206</v>
      </c>
      <c r="K181" s="461" t="s">
        <v>3684</v>
      </c>
      <c r="L181" s="318" t="s">
        <v>3685</v>
      </c>
      <c r="M181" s="318" t="s">
        <v>3429</v>
      </c>
      <c r="N181" s="318" t="s">
        <v>3247</v>
      </c>
    </row>
    <row r="182" spans="1:14" ht="29" x14ac:dyDescent="0.35">
      <c r="A182" s="463" t="s">
        <v>3147</v>
      </c>
      <c r="B182" s="318" t="s">
        <v>838</v>
      </c>
      <c r="C182" s="461" t="s">
        <v>837</v>
      </c>
      <c r="D182" s="318" t="s">
        <v>208</v>
      </c>
      <c r="E182" s="318" t="s">
        <v>209</v>
      </c>
      <c r="F182" s="318" t="s">
        <v>839</v>
      </c>
      <c r="G182" s="318" t="s">
        <v>840</v>
      </c>
      <c r="H182" s="318"/>
      <c r="I182" s="318" t="s">
        <v>271</v>
      </c>
      <c r="J182" s="318" t="s">
        <v>206</v>
      </c>
      <c r="K182" s="461" t="s">
        <v>841</v>
      </c>
      <c r="L182" s="318" t="s">
        <v>3686</v>
      </c>
      <c r="M182" s="318" t="s">
        <v>3687</v>
      </c>
      <c r="N182" s="318" t="s">
        <v>3308</v>
      </c>
    </row>
    <row r="183" spans="1:14" ht="29" x14ac:dyDescent="0.35">
      <c r="A183" s="463" t="s">
        <v>3149</v>
      </c>
      <c r="B183" s="318" t="s">
        <v>843</v>
      </c>
      <c r="C183" s="461" t="s">
        <v>842</v>
      </c>
      <c r="D183" s="318" t="s">
        <v>208</v>
      </c>
      <c r="E183" s="318" t="s">
        <v>209</v>
      </c>
      <c r="F183" s="318" t="s">
        <v>844</v>
      </c>
      <c r="G183" s="318" t="s">
        <v>845</v>
      </c>
      <c r="H183" s="318"/>
      <c r="I183" s="318" t="s">
        <v>263</v>
      </c>
      <c r="J183" s="318" t="s">
        <v>206</v>
      </c>
      <c r="K183" s="461" t="s">
        <v>266</v>
      </c>
      <c r="L183" s="318" t="s">
        <v>3688</v>
      </c>
      <c r="M183" s="318" t="s">
        <v>3689</v>
      </c>
      <c r="N183" s="318" t="s">
        <v>3308</v>
      </c>
    </row>
    <row r="184" spans="1:14" ht="29" x14ac:dyDescent="0.35">
      <c r="A184" s="463" t="s">
        <v>3153</v>
      </c>
      <c r="B184" s="318" t="s">
        <v>847</v>
      </c>
      <c r="C184" s="461" t="s">
        <v>846</v>
      </c>
      <c r="D184" s="318" t="s">
        <v>208</v>
      </c>
      <c r="E184" s="318" t="s">
        <v>209</v>
      </c>
      <c r="F184" s="318" t="s">
        <v>2234</v>
      </c>
      <c r="G184" s="318" t="s">
        <v>848</v>
      </c>
      <c r="H184" s="318"/>
      <c r="I184" s="318" t="s">
        <v>849</v>
      </c>
      <c r="J184" s="318" t="s">
        <v>206</v>
      </c>
      <c r="K184" s="461" t="s">
        <v>850</v>
      </c>
      <c r="L184" s="318" t="s">
        <v>3690</v>
      </c>
      <c r="M184" s="318" t="s">
        <v>3691</v>
      </c>
      <c r="N184" s="318" t="s">
        <v>3308</v>
      </c>
    </row>
    <row r="185" spans="1:14" ht="29" x14ac:dyDescent="0.35">
      <c r="A185" s="463" t="s">
        <v>3151</v>
      </c>
      <c r="B185" s="318" t="s">
        <v>852</v>
      </c>
      <c r="C185" s="461" t="s">
        <v>851</v>
      </c>
      <c r="D185" s="318" t="s">
        <v>208</v>
      </c>
      <c r="E185" s="318" t="s">
        <v>209</v>
      </c>
      <c r="F185" s="318" t="s">
        <v>853</v>
      </c>
      <c r="G185" s="318" t="s">
        <v>854</v>
      </c>
      <c r="H185" s="318"/>
      <c r="I185" s="318" t="s">
        <v>248</v>
      </c>
      <c r="J185" s="318" t="s">
        <v>206</v>
      </c>
      <c r="K185" s="461" t="s">
        <v>855</v>
      </c>
      <c r="L185" s="318" t="s">
        <v>3692</v>
      </c>
      <c r="M185" s="318" t="s">
        <v>3693</v>
      </c>
      <c r="N185" s="318" t="s">
        <v>3308</v>
      </c>
    </row>
    <row r="186" spans="1:14" ht="29" x14ac:dyDescent="0.35">
      <c r="A186" s="463" t="s">
        <v>2618</v>
      </c>
      <c r="B186" s="318" t="s">
        <v>763</v>
      </c>
      <c r="C186" s="461" t="s">
        <v>856</v>
      </c>
      <c r="D186" s="318" t="s">
        <v>208</v>
      </c>
      <c r="E186" s="318" t="s">
        <v>209</v>
      </c>
      <c r="F186" s="318" t="s">
        <v>857</v>
      </c>
      <c r="G186" s="318" t="s">
        <v>858</v>
      </c>
      <c r="H186" s="318"/>
      <c r="I186" s="318" t="s">
        <v>763</v>
      </c>
      <c r="J186" s="318" t="s">
        <v>206</v>
      </c>
      <c r="K186" s="461" t="s">
        <v>764</v>
      </c>
      <c r="L186" s="318" t="s">
        <v>3694</v>
      </c>
      <c r="M186" s="318" t="s">
        <v>3695</v>
      </c>
      <c r="N186" s="318" t="s">
        <v>3238</v>
      </c>
    </row>
    <row r="187" spans="1:14" ht="29" x14ac:dyDescent="0.35">
      <c r="A187" s="463" t="s">
        <v>4499</v>
      </c>
      <c r="B187" s="318" t="s">
        <v>860</v>
      </c>
      <c r="C187" s="461" t="s">
        <v>859</v>
      </c>
      <c r="D187" s="318" t="s">
        <v>208</v>
      </c>
      <c r="E187" s="318" t="s">
        <v>209</v>
      </c>
      <c r="F187" s="318" t="s">
        <v>861</v>
      </c>
      <c r="G187" s="318" t="s">
        <v>862</v>
      </c>
      <c r="H187" s="318" t="s">
        <v>863</v>
      </c>
      <c r="I187" s="318" t="s">
        <v>763</v>
      </c>
      <c r="J187" s="318" t="s">
        <v>206</v>
      </c>
      <c r="K187" s="461" t="s">
        <v>764</v>
      </c>
      <c r="L187" s="318" t="s">
        <v>3696</v>
      </c>
      <c r="M187" s="318" t="s">
        <v>3697</v>
      </c>
      <c r="N187" s="318" t="s">
        <v>3230</v>
      </c>
    </row>
    <row r="188" spans="1:14" ht="29" x14ac:dyDescent="0.35">
      <c r="A188" s="463" t="s">
        <v>4500</v>
      </c>
      <c r="B188" s="318" t="s">
        <v>3698</v>
      </c>
      <c r="C188" s="461" t="s">
        <v>3699</v>
      </c>
      <c r="D188" s="318" t="s">
        <v>208</v>
      </c>
      <c r="E188" s="318" t="s">
        <v>209</v>
      </c>
      <c r="F188" s="318" t="s">
        <v>866</v>
      </c>
      <c r="G188" s="318" t="s">
        <v>2235</v>
      </c>
      <c r="H188" s="318"/>
      <c r="I188" s="318" t="s">
        <v>867</v>
      </c>
      <c r="J188" s="318" t="s">
        <v>206</v>
      </c>
      <c r="K188" s="461" t="s">
        <v>868</v>
      </c>
      <c r="L188" s="318" t="s">
        <v>3575</v>
      </c>
      <c r="M188" s="318" t="s">
        <v>3576</v>
      </c>
      <c r="N188" s="318" t="s">
        <v>3247</v>
      </c>
    </row>
    <row r="189" spans="1:14" ht="29" x14ac:dyDescent="0.35">
      <c r="A189" s="463" t="s">
        <v>3067</v>
      </c>
      <c r="B189" s="318" t="s">
        <v>865</v>
      </c>
      <c r="C189" s="461" t="s">
        <v>864</v>
      </c>
      <c r="D189" s="318" t="s">
        <v>208</v>
      </c>
      <c r="E189" s="318" t="s">
        <v>209</v>
      </c>
      <c r="F189" s="318" t="s">
        <v>866</v>
      </c>
      <c r="G189" s="318" t="s">
        <v>2235</v>
      </c>
      <c r="H189" s="318"/>
      <c r="I189" s="318" t="s">
        <v>867</v>
      </c>
      <c r="J189" s="318" t="s">
        <v>206</v>
      </c>
      <c r="K189" s="461" t="s">
        <v>868</v>
      </c>
      <c r="L189" s="318" t="s">
        <v>3575</v>
      </c>
      <c r="M189" s="318" t="s">
        <v>3576</v>
      </c>
      <c r="N189" s="318" t="s">
        <v>3238</v>
      </c>
    </row>
    <row r="190" spans="1:14" ht="29" x14ac:dyDescent="0.35">
      <c r="A190" s="463" t="s">
        <v>4501</v>
      </c>
      <c r="B190" s="318" t="s">
        <v>3700</v>
      </c>
      <c r="C190" s="461" t="s">
        <v>3701</v>
      </c>
      <c r="D190" s="318" t="s">
        <v>208</v>
      </c>
      <c r="E190" s="318" t="s">
        <v>209</v>
      </c>
      <c r="F190" s="318" t="s">
        <v>1418</v>
      </c>
      <c r="G190" s="318" t="s">
        <v>1419</v>
      </c>
      <c r="H190" s="318"/>
      <c r="I190" s="318" t="s">
        <v>1420</v>
      </c>
      <c r="J190" s="318" t="s">
        <v>206</v>
      </c>
      <c r="K190" s="461" t="s">
        <v>1421</v>
      </c>
      <c r="L190" s="318" t="s">
        <v>3702</v>
      </c>
      <c r="M190" s="318" t="s">
        <v>3429</v>
      </c>
      <c r="N190" s="318" t="s">
        <v>3247</v>
      </c>
    </row>
    <row r="191" spans="1:14" ht="29" x14ac:dyDescent="0.35">
      <c r="A191" s="463" t="s">
        <v>2620</v>
      </c>
      <c r="B191" s="318" t="s">
        <v>870</v>
      </c>
      <c r="C191" s="461" t="s">
        <v>869</v>
      </c>
      <c r="D191" s="318" t="s">
        <v>208</v>
      </c>
      <c r="E191" s="318" t="s">
        <v>209</v>
      </c>
      <c r="F191" s="318" t="s">
        <v>871</v>
      </c>
      <c r="G191" s="318" t="s">
        <v>872</v>
      </c>
      <c r="H191" s="318"/>
      <c r="I191" s="318" t="s">
        <v>870</v>
      </c>
      <c r="J191" s="318" t="s">
        <v>206</v>
      </c>
      <c r="K191" s="461" t="s">
        <v>873</v>
      </c>
      <c r="L191" s="318" t="s">
        <v>3703</v>
      </c>
      <c r="M191" s="318" t="s">
        <v>3704</v>
      </c>
      <c r="N191" s="318" t="s">
        <v>3238</v>
      </c>
    </row>
    <row r="192" spans="1:14" ht="29" x14ac:dyDescent="0.35">
      <c r="A192" s="463" t="s">
        <v>4502</v>
      </c>
      <c r="B192" s="318" t="s">
        <v>3705</v>
      </c>
      <c r="C192" s="461" t="s">
        <v>3706</v>
      </c>
      <c r="D192" s="318" t="s">
        <v>208</v>
      </c>
      <c r="E192" s="318" t="s">
        <v>209</v>
      </c>
      <c r="F192" s="318" t="s">
        <v>3707</v>
      </c>
      <c r="G192" s="318" t="s">
        <v>3708</v>
      </c>
      <c r="H192" s="318"/>
      <c r="I192" s="318" t="s">
        <v>3709</v>
      </c>
      <c r="J192" s="318" t="s">
        <v>206</v>
      </c>
      <c r="K192" s="461" t="s">
        <v>3710</v>
      </c>
      <c r="L192" s="318" t="s">
        <v>3711</v>
      </c>
      <c r="M192" s="318" t="s">
        <v>3712</v>
      </c>
      <c r="N192" s="318" t="s">
        <v>3713</v>
      </c>
    </row>
    <row r="193" spans="1:14" ht="29" x14ac:dyDescent="0.35">
      <c r="A193" s="463" t="s">
        <v>4503</v>
      </c>
      <c r="B193" s="318" t="s">
        <v>3714</v>
      </c>
      <c r="C193" s="461" t="s">
        <v>3715</v>
      </c>
      <c r="D193" s="318" t="s">
        <v>208</v>
      </c>
      <c r="E193" s="318" t="s">
        <v>209</v>
      </c>
      <c r="F193" s="318" t="s">
        <v>2236</v>
      </c>
      <c r="G193" s="318" t="s">
        <v>877</v>
      </c>
      <c r="H193" s="318"/>
      <c r="I193" s="318" t="s">
        <v>878</v>
      </c>
      <c r="J193" s="318" t="s">
        <v>206</v>
      </c>
      <c r="K193" s="461" t="s">
        <v>879</v>
      </c>
      <c r="L193" s="318" t="s">
        <v>3716</v>
      </c>
      <c r="M193" s="318" t="s">
        <v>3717</v>
      </c>
      <c r="N193" s="318" t="s">
        <v>3247</v>
      </c>
    </row>
    <row r="194" spans="1:14" ht="29" x14ac:dyDescent="0.35">
      <c r="A194" s="463" t="s">
        <v>3071</v>
      </c>
      <c r="B194" s="318" t="s">
        <v>875</v>
      </c>
      <c r="C194" s="461" t="s">
        <v>874</v>
      </c>
      <c r="D194" s="318" t="s">
        <v>208</v>
      </c>
      <c r="E194" s="318" t="s">
        <v>209</v>
      </c>
      <c r="F194" s="318" t="s">
        <v>2236</v>
      </c>
      <c r="G194" s="318" t="s">
        <v>877</v>
      </c>
      <c r="H194" s="318"/>
      <c r="I194" s="318" t="s">
        <v>878</v>
      </c>
      <c r="J194" s="318" t="s">
        <v>206</v>
      </c>
      <c r="K194" s="461" t="s">
        <v>879</v>
      </c>
      <c r="L194" s="318" t="s">
        <v>3716</v>
      </c>
      <c r="M194" s="318" t="s">
        <v>3717</v>
      </c>
      <c r="N194" s="318" t="s">
        <v>3238</v>
      </c>
    </row>
    <row r="195" spans="1:14" ht="29" x14ac:dyDescent="0.35">
      <c r="A195" s="463" t="s">
        <v>4504</v>
      </c>
      <c r="B195" s="318" t="s">
        <v>3718</v>
      </c>
      <c r="C195" s="461" t="s">
        <v>3719</v>
      </c>
      <c r="D195" s="318" t="s">
        <v>208</v>
      </c>
      <c r="E195" s="318" t="s">
        <v>209</v>
      </c>
      <c r="F195" s="318" t="s">
        <v>892</v>
      </c>
      <c r="G195" s="318" t="s">
        <v>893</v>
      </c>
      <c r="H195" s="318"/>
      <c r="I195" s="318" t="s">
        <v>894</v>
      </c>
      <c r="J195" s="318" t="s">
        <v>206</v>
      </c>
      <c r="K195" s="461" t="s">
        <v>895</v>
      </c>
      <c r="L195" s="318" t="s">
        <v>3720</v>
      </c>
      <c r="M195" s="318" t="s">
        <v>3721</v>
      </c>
      <c r="N195" s="318" t="s">
        <v>3247</v>
      </c>
    </row>
    <row r="196" spans="1:14" ht="29" x14ac:dyDescent="0.35">
      <c r="A196" s="463" t="s">
        <v>3021</v>
      </c>
      <c r="B196" s="318" t="s">
        <v>881</v>
      </c>
      <c r="C196" s="461" t="s">
        <v>880</v>
      </c>
      <c r="D196" s="318" t="s">
        <v>200</v>
      </c>
      <c r="E196" s="318" t="s">
        <v>201</v>
      </c>
      <c r="F196" s="318" t="s">
        <v>882</v>
      </c>
      <c r="G196" s="318" t="s">
        <v>883</v>
      </c>
      <c r="H196" s="318"/>
      <c r="I196" s="318" t="s">
        <v>555</v>
      </c>
      <c r="J196" s="318" t="s">
        <v>206</v>
      </c>
      <c r="K196" s="461" t="s">
        <v>884</v>
      </c>
      <c r="L196" s="318" t="s">
        <v>3722</v>
      </c>
      <c r="M196" s="318" t="s">
        <v>3723</v>
      </c>
      <c r="N196" s="318" t="s">
        <v>3259</v>
      </c>
    </row>
    <row r="197" spans="1:14" ht="29" x14ac:dyDescent="0.35">
      <c r="A197" s="463" t="s">
        <v>3213</v>
      </c>
      <c r="B197" s="318" t="s">
        <v>886</v>
      </c>
      <c r="C197" s="461" t="s">
        <v>885</v>
      </c>
      <c r="D197" s="318" t="s">
        <v>200</v>
      </c>
      <c r="E197" s="318" t="s">
        <v>201</v>
      </c>
      <c r="F197" s="318" t="s">
        <v>882</v>
      </c>
      <c r="G197" s="318" t="s">
        <v>887</v>
      </c>
      <c r="H197" s="318"/>
      <c r="I197" s="318" t="s">
        <v>888</v>
      </c>
      <c r="J197" s="318" t="s">
        <v>206</v>
      </c>
      <c r="K197" s="461" t="s">
        <v>889</v>
      </c>
      <c r="L197" s="318" t="s">
        <v>3724</v>
      </c>
      <c r="M197" s="318" t="s">
        <v>3725</v>
      </c>
      <c r="N197" s="318" t="s">
        <v>3726</v>
      </c>
    </row>
    <row r="198" spans="1:14" ht="29" x14ac:dyDescent="0.35">
      <c r="A198" s="463" t="s">
        <v>3073</v>
      </c>
      <c r="B198" s="318" t="s">
        <v>891</v>
      </c>
      <c r="C198" s="461" t="s">
        <v>890</v>
      </c>
      <c r="D198" s="318" t="s">
        <v>208</v>
      </c>
      <c r="E198" s="318" t="s">
        <v>209</v>
      </c>
      <c r="F198" s="318" t="s">
        <v>892</v>
      </c>
      <c r="G198" s="318" t="s">
        <v>893</v>
      </c>
      <c r="H198" s="318"/>
      <c r="I198" s="318" t="s">
        <v>894</v>
      </c>
      <c r="J198" s="318" t="s">
        <v>206</v>
      </c>
      <c r="K198" s="461" t="s">
        <v>895</v>
      </c>
      <c r="L198" s="318" t="s">
        <v>3720</v>
      </c>
      <c r="M198" s="318" t="s">
        <v>3721</v>
      </c>
      <c r="N198" s="318" t="s">
        <v>3238</v>
      </c>
    </row>
    <row r="199" spans="1:14" ht="29" x14ac:dyDescent="0.35">
      <c r="A199" s="463" t="s">
        <v>3075</v>
      </c>
      <c r="B199" s="318" t="s">
        <v>897</v>
      </c>
      <c r="C199" s="461" t="s">
        <v>896</v>
      </c>
      <c r="D199" s="318" t="s">
        <v>208</v>
      </c>
      <c r="E199" s="318" t="s">
        <v>209</v>
      </c>
      <c r="F199" s="318" t="s">
        <v>553</v>
      </c>
      <c r="G199" s="318" t="s">
        <v>898</v>
      </c>
      <c r="H199" s="318"/>
      <c r="I199" s="318" t="s">
        <v>899</v>
      </c>
      <c r="J199" s="318" t="s">
        <v>206</v>
      </c>
      <c r="K199" s="461" t="s">
        <v>690</v>
      </c>
      <c r="L199" s="318" t="s">
        <v>3496</v>
      </c>
      <c r="M199" s="318" t="s">
        <v>3497</v>
      </c>
      <c r="N199" s="318" t="s">
        <v>3276</v>
      </c>
    </row>
    <row r="200" spans="1:14" ht="29" x14ac:dyDescent="0.35">
      <c r="A200" s="463" t="s">
        <v>2622</v>
      </c>
      <c r="B200" s="318" t="s">
        <v>2184</v>
      </c>
      <c r="C200" s="461" t="s">
        <v>2183</v>
      </c>
      <c r="D200" s="318" t="s">
        <v>208</v>
      </c>
      <c r="E200" s="318" t="s">
        <v>209</v>
      </c>
      <c r="F200" s="318" t="s">
        <v>3727</v>
      </c>
      <c r="G200" s="318" t="s">
        <v>3728</v>
      </c>
      <c r="H200" s="318"/>
      <c r="I200" s="318" t="s">
        <v>3729</v>
      </c>
      <c r="J200" s="318" t="s">
        <v>206</v>
      </c>
      <c r="K200" s="461" t="s">
        <v>3730</v>
      </c>
      <c r="L200" s="318" t="s">
        <v>3731</v>
      </c>
      <c r="M200" s="318" t="s">
        <v>3732</v>
      </c>
      <c r="N200" s="318" t="s">
        <v>3275</v>
      </c>
    </row>
    <row r="201" spans="1:14" ht="29" x14ac:dyDescent="0.35">
      <c r="A201" s="463" t="s">
        <v>4505</v>
      </c>
      <c r="B201" s="318" t="s">
        <v>900</v>
      </c>
      <c r="C201" s="461" t="s">
        <v>3733</v>
      </c>
      <c r="D201" s="318" t="s">
        <v>208</v>
      </c>
      <c r="E201" s="318" t="s">
        <v>209</v>
      </c>
      <c r="F201" s="318" t="s">
        <v>3734</v>
      </c>
      <c r="G201" s="318" t="s">
        <v>3735</v>
      </c>
      <c r="H201" s="318"/>
      <c r="I201" s="318" t="s">
        <v>900</v>
      </c>
      <c r="J201" s="318" t="s">
        <v>206</v>
      </c>
      <c r="K201" s="461" t="s">
        <v>901</v>
      </c>
      <c r="L201" s="318" t="s">
        <v>3736</v>
      </c>
      <c r="M201" s="318" t="s">
        <v>3737</v>
      </c>
      <c r="N201" s="318" t="s">
        <v>3238</v>
      </c>
    </row>
    <row r="202" spans="1:14" ht="29" x14ac:dyDescent="0.35">
      <c r="A202" s="463" t="s">
        <v>4506</v>
      </c>
      <c r="B202" s="318" t="s">
        <v>3738</v>
      </c>
      <c r="C202" s="461" t="s">
        <v>3739</v>
      </c>
      <c r="D202" s="318" t="s">
        <v>208</v>
      </c>
      <c r="E202" s="318" t="s">
        <v>209</v>
      </c>
      <c r="F202" s="318" t="s">
        <v>3740</v>
      </c>
      <c r="G202" s="318" t="s">
        <v>3741</v>
      </c>
      <c r="H202" s="318"/>
      <c r="I202" s="318" t="s">
        <v>3742</v>
      </c>
      <c r="J202" s="318" t="s">
        <v>206</v>
      </c>
      <c r="K202" s="461" t="s">
        <v>3743</v>
      </c>
      <c r="L202" s="318" t="s">
        <v>3744</v>
      </c>
      <c r="M202" s="318" t="s">
        <v>3745</v>
      </c>
      <c r="N202" s="318" t="s">
        <v>3247</v>
      </c>
    </row>
    <row r="203" spans="1:14" ht="29" x14ac:dyDescent="0.35">
      <c r="A203" s="463" t="s">
        <v>4507</v>
      </c>
      <c r="B203" s="318" t="s">
        <v>3746</v>
      </c>
      <c r="C203" s="461" t="s">
        <v>3747</v>
      </c>
      <c r="D203" s="318" t="s">
        <v>208</v>
      </c>
      <c r="E203" s="318" t="s">
        <v>209</v>
      </c>
      <c r="F203" s="318" t="s">
        <v>1478</v>
      </c>
      <c r="G203" s="318" t="s">
        <v>3748</v>
      </c>
      <c r="H203" s="318"/>
      <c r="I203" s="318" t="s">
        <v>3749</v>
      </c>
      <c r="J203" s="318" t="s">
        <v>206</v>
      </c>
      <c r="K203" s="461" t="s">
        <v>3750</v>
      </c>
      <c r="L203" s="318" t="s">
        <v>3751</v>
      </c>
      <c r="M203" s="318" t="s">
        <v>3429</v>
      </c>
      <c r="N203" s="318" t="s">
        <v>3247</v>
      </c>
    </row>
    <row r="204" spans="1:14" ht="29" x14ac:dyDescent="0.35">
      <c r="A204" s="463" t="s">
        <v>2624</v>
      </c>
      <c r="B204" s="318" t="s">
        <v>903</v>
      </c>
      <c r="C204" s="461" t="s">
        <v>902</v>
      </c>
      <c r="D204" s="318" t="s">
        <v>208</v>
      </c>
      <c r="E204" s="318" t="s">
        <v>209</v>
      </c>
      <c r="F204" s="318" t="s">
        <v>904</v>
      </c>
      <c r="G204" s="318" t="s">
        <v>905</v>
      </c>
      <c r="H204" s="318"/>
      <c r="I204" s="318" t="s">
        <v>903</v>
      </c>
      <c r="J204" s="318" t="s">
        <v>206</v>
      </c>
      <c r="K204" s="461" t="s">
        <v>906</v>
      </c>
      <c r="L204" s="318" t="s">
        <v>3752</v>
      </c>
      <c r="M204" s="318" t="s">
        <v>3753</v>
      </c>
      <c r="N204" s="318" t="s">
        <v>3238</v>
      </c>
    </row>
    <row r="205" spans="1:14" ht="29" x14ac:dyDescent="0.35">
      <c r="A205" s="463" t="s">
        <v>4508</v>
      </c>
      <c r="B205" s="318" t="s">
        <v>3754</v>
      </c>
      <c r="C205" s="461" t="s">
        <v>3755</v>
      </c>
      <c r="D205" s="318" t="s">
        <v>208</v>
      </c>
      <c r="E205" s="318" t="s">
        <v>209</v>
      </c>
      <c r="F205" s="318" t="s">
        <v>1208</v>
      </c>
      <c r="G205" s="318" t="s">
        <v>1209</v>
      </c>
      <c r="H205" s="318"/>
      <c r="I205" s="318" t="s">
        <v>1210</v>
      </c>
      <c r="J205" s="318" t="s">
        <v>206</v>
      </c>
      <c r="K205" s="461" t="s">
        <v>1211</v>
      </c>
      <c r="L205" s="318" t="s">
        <v>3483</v>
      </c>
      <c r="M205" s="318" t="s">
        <v>3484</v>
      </c>
      <c r="N205" s="318" t="s">
        <v>3247</v>
      </c>
    </row>
    <row r="206" spans="1:14" ht="29" x14ac:dyDescent="0.35">
      <c r="A206" s="463" t="s">
        <v>2626</v>
      </c>
      <c r="B206" s="318" t="s">
        <v>908</v>
      </c>
      <c r="C206" s="461" t="s">
        <v>907</v>
      </c>
      <c r="D206" s="318" t="s">
        <v>208</v>
      </c>
      <c r="E206" s="318" t="s">
        <v>209</v>
      </c>
      <c r="F206" s="318" t="s">
        <v>3756</v>
      </c>
      <c r="G206" s="318" t="s">
        <v>910</v>
      </c>
      <c r="H206" s="318"/>
      <c r="I206" s="318" t="s">
        <v>908</v>
      </c>
      <c r="J206" s="318" t="s">
        <v>206</v>
      </c>
      <c r="K206" s="461" t="s">
        <v>911</v>
      </c>
      <c r="L206" s="318" t="s">
        <v>3757</v>
      </c>
      <c r="M206" s="318" t="s">
        <v>3758</v>
      </c>
      <c r="N206" s="318" t="s">
        <v>3238</v>
      </c>
    </row>
    <row r="207" spans="1:14" ht="29" x14ac:dyDescent="0.35">
      <c r="A207" s="463" t="s">
        <v>2628</v>
      </c>
      <c r="B207" s="318" t="s">
        <v>913</v>
      </c>
      <c r="C207" s="461" t="s">
        <v>912</v>
      </c>
      <c r="D207" s="318" t="s">
        <v>208</v>
      </c>
      <c r="E207" s="318" t="s">
        <v>209</v>
      </c>
      <c r="F207" s="318" t="s">
        <v>914</v>
      </c>
      <c r="G207" s="318" t="s">
        <v>915</v>
      </c>
      <c r="H207" s="318"/>
      <c r="I207" s="318" t="s">
        <v>913</v>
      </c>
      <c r="J207" s="318" t="s">
        <v>206</v>
      </c>
      <c r="K207" s="461" t="s">
        <v>916</v>
      </c>
      <c r="L207" s="318" t="s">
        <v>3759</v>
      </c>
      <c r="M207" s="318" t="s">
        <v>3760</v>
      </c>
      <c r="N207" s="318" t="s">
        <v>3238</v>
      </c>
    </row>
    <row r="208" spans="1:14" ht="29" x14ac:dyDescent="0.35">
      <c r="A208" s="463" t="s">
        <v>3077</v>
      </c>
      <c r="B208" s="318" t="s">
        <v>918</v>
      </c>
      <c r="C208" s="461" t="s">
        <v>917</v>
      </c>
      <c r="D208" s="318" t="s">
        <v>208</v>
      </c>
      <c r="E208" s="318" t="s">
        <v>209</v>
      </c>
      <c r="F208" s="318" t="s">
        <v>834</v>
      </c>
      <c r="G208" s="318" t="s">
        <v>919</v>
      </c>
      <c r="H208" s="318"/>
      <c r="I208" s="318" t="s">
        <v>920</v>
      </c>
      <c r="J208" s="318" t="s">
        <v>206</v>
      </c>
      <c r="K208" s="461" t="s">
        <v>921</v>
      </c>
      <c r="L208" s="318" t="s">
        <v>3302</v>
      </c>
      <c r="M208" s="318" t="s">
        <v>3303</v>
      </c>
      <c r="N208" s="318" t="s">
        <v>3275</v>
      </c>
    </row>
    <row r="209" spans="1:14" ht="29" x14ac:dyDescent="0.35">
      <c r="A209" s="463" t="s">
        <v>4509</v>
      </c>
      <c r="B209" s="318" t="s">
        <v>3761</v>
      </c>
      <c r="C209" s="461" t="s">
        <v>3762</v>
      </c>
      <c r="D209" s="318" t="s">
        <v>208</v>
      </c>
      <c r="E209" s="318" t="s">
        <v>209</v>
      </c>
      <c r="F209" s="318" t="s">
        <v>3300</v>
      </c>
      <c r="G209" s="318" t="s">
        <v>919</v>
      </c>
      <c r="H209" s="318"/>
      <c r="I209" s="318" t="s">
        <v>920</v>
      </c>
      <c r="J209" s="318" t="s">
        <v>206</v>
      </c>
      <c r="K209" s="461" t="s">
        <v>921</v>
      </c>
      <c r="L209" s="318" t="s">
        <v>3302</v>
      </c>
      <c r="M209" s="318" t="s">
        <v>3303</v>
      </c>
      <c r="N209" s="318" t="s">
        <v>3247</v>
      </c>
    </row>
    <row r="210" spans="1:14" ht="29" x14ac:dyDescent="0.35">
      <c r="A210" s="463" t="s">
        <v>4510</v>
      </c>
      <c r="B210" s="318" t="s">
        <v>3763</v>
      </c>
      <c r="C210" s="461" t="s">
        <v>3764</v>
      </c>
      <c r="D210" s="318" t="s">
        <v>208</v>
      </c>
      <c r="E210" s="318" t="s">
        <v>209</v>
      </c>
      <c r="F210" s="318" t="s">
        <v>3300</v>
      </c>
      <c r="G210" s="318" t="s">
        <v>919</v>
      </c>
      <c r="H210" s="318"/>
      <c r="I210" s="318" t="s">
        <v>920</v>
      </c>
      <c r="J210" s="318" t="s">
        <v>206</v>
      </c>
      <c r="K210" s="461" t="s">
        <v>921</v>
      </c>
      <c r="L210" s="318" t="s">
        <v>3302</v>
      </c>
      <c r="M210" s="318" t="s">
        <v>3303</v>
      </c>
      <c r="N210" s="318" t="s">
        <v>3247</v>
      </c>
    </row>
    <row r="211" spans="1:14" ht="29" x14ac:dyDescent="0.35">
      <c r="A211" s="463" t="s">
        <v>2921</v>
      </c>
      <c r="B211" s="318" t="s">
        <v>923</v>
      </c>
      <c r="C211" s="461" t="s">
        <v>922</v>
      </c>
      <c r="D211" s="318" t="s">
        <v>200</v>
      </c>
      <c r="E211" s="318" t="s">
        <v>201</v>
      </c>
      <c r="F211" s="318" t="s">
        <v>924</v>
      </c>
      <c r="G211" s="318" t="s">
        <v>925</v>
      </c>
      <c r="H211" s="318"/>
      <c r="I211" s="318" t="s">
        <v>419</v>
      </c>
      <c r="J211" s="318" t="s">
        <v>206</v>
      </c>
      <c r="K211" s="461" t="s">
        <v>926</v>
      </c>
      <c r="L211" s="318" t="s">
        <v>3765</v>
      </c>
      <c r="M211" s="318" t="s">
        <v>3766</v>
      </c>
      <c r="N211" s="318" t="s">
        <v>3461</v>
      </c>
    </row>
    <row r="212" spans="1:14" ht="29" x14ac:dyDescent="0.35">
      <c r="A212" s="463" t="s">
        <v>2967</v>
      </c>
      <c r="B212" s="318" t="s">
        <v>928</v>
      </c>
      <c r="C212" s="461" t="s">
        <v>927</v>
      </c>
      <c r="D212" s="318" t="s">
        <v>200</v>
      </c>
      <c r="E212" s="318" t="s">
        <v>201</v>
      </c>
      <c r="F212" s="318" t="s">
        <v>929</v>
      </c>
      <c r="G212" s="318" t="s">
        <v>930</v>
      </c>
      <c r="H212" s="318" t="s">
        <v>931</v>
      </c>
      <c r="I212" s="318" t="s">
        <v>913</v>
      </c>
      <c r="J212" s="318" t="s">
        <v>206</v>
      </c>
      <c r="K212" s="461" t="s">
        <v>932</v>
      </c>
      <c r="L212" s="318" t="s">
        <v>3767</v>
      </c>
      <c r="M212" s="318" t="s">
        <v>3768</v>
      </c>
      <c r="N212" s="318" t="s">
        <v>3270</v>
      </c>
    </row>
    <row r="213" spans="1:14" ht="29" x14ac:dyDescent="0.35">
      <c r="A213" s="463" t="s">
        <v>2961</v>
      </c>
      <c r="B213" s="318" t="s">
        <v>934</v>
      </c>
      <c r="C213" s="461" t="s">
        <v>933</v>
      </c>
      <c r="D213" s="318" t="s">
        <v>200</v>
      </c>
      <c r="E213" s="318" t="s">
        <v>201</v>
      </c>
      <c r="F213" s="318" t="s">
        <v>3769</v>
      </c>
      <c r="G213" s="318" t="s">
        <v>936</v>
      </c>
      <c r="H213" s="318"/>
      <c r="I213" s="318" t="s">
        <v>686</v>
      </c>
      <c r="J213" s="318" t="s">
        <v>206</v>
      </c>
      <c r="K213" s="461" t="s">
        <v>937</v>
      </c>
      <c r="L213" s="318" t="s">
        <v>3770</v>
      </c>
      <c r="M213" s="318" t="s">
        <v>3771</v>
      </c>
      <c r="N213" s="318" t="s">
        <v>3270</v>
      </c>
    </row>
    <row r="214" spans="1:14" ht="29" x14ac:dyDescent="0.35">
      <c r="A214" s="463" t="s">
        <v>4511</v>
      </c>
      <c r="B214" s="318" t="s">
        <v>3772</v>
      </c>
      <c r="C214" s="461" t="s">
        <v>3773</v>
      </c>
      <c r="D214" s="318" t="s">
        <v>208</v>
      </c>
      <c r="E214" s="318" t="s">
        <v>209</v>
      </c>
      <c r="F214" s="318" t="s">
        <v>3774</v>
      </c>
      <c r="G214" s="318" t="s">
        <v>3775</v>
      </c>
      <c r="H214" s="318"/>
      <c r="I214" s="318" t="s">
        <v>3772</v>
      </c>
      <c r="J214" s="318" t="s">
        <v>206</v>
      </c>
      <c r="K214" s="461" t="s">
        <v>3776</v>
      </c>
      <c r="L214" s="318" t="s">
        <v>3777</v>
      </c>
      <c r="M214" s="318" t="s">
        <v>3778</v>
      </c>
      <c r="N214" s="318" t="s">
        <v>3238</v>
      </c>
    </row>
    <row r="215" spans="1:14" ht="29" x14ac:dyDescent="0.35">
      <c r="A215" s="463" t="s">
        <v>4512</v>
      </c>
      <c r="B215" s="318" t="s">
        <v>3779</v>
      </c>
      <c r="C215" s="461" t="s">
        <v>3780</v>
      </c>
      <c r="D215" s="318" t="s">
        <v>208</v>
      </c>
      <c r="E215" s="318" t="s">
        <v>209</v>
      </c>
      <c r="F215" s="318" t="s">
        <v>540</v>
      </c>
      <c r="G215" s="318" t="s">
        <v>541</v>
      </c>
      <c r="H215" s="318"/>
      <c r="I215" s="318" t="s">
        <v>543</v>
      </c>
      <c r="J215" s="318" t="s">
        <v>206</v>
      </c>
      <c r="K215" s="461" t="s">
        <v>544</v>
      </c>
      <c r="L215" s="318" t="s">
        <v>3339</v>
      </c>
      <c r="M215" s="318" t="s">
        <v>3340</v>
      </c>
      <c r="N215" s="318" t="s">
        <v>3247</v>
      </c>
    </row>
    <row r="216" spans="1:14" ht="29" x14ac:dyDescent="0.35">
      <c r="A216" s="463" t="s">
        <v>2630</v>
      </c>
      <c r="B216" s="318" t="s">
        <v>939</v>
      </c>
      <c r="C216" s="461" t="s">
        <v>938</v>
      </c>
      <c r="D216" s="318" t="s">
        <v>208</v>
      </c>
      <c r="E216" s="318" t="s">
        <v>209</v>
      </c>
      <c r="F216" s="318" t="s">
        <v>940</v>
      </c>
      <c r="G216" s="318" t="s">
        <v>941</v>
      </c>
      <c r="H216" s="318"/>
      <c r="I216" s="318" t="s">
        <v>939</v>
      </c>
      <c r="J216" s="318" t="s">
        <v>206</v>
      </c>
      <c r="K216" s="461" t="s">
        <v>942</v>
      </c>
      <c r="L216" s="318" t="s">
        <v>3781</v>
      </c>
      <c r="M216" s="318" t="s">
        <v>3782</v>
      </c>
      <c r="N216" s="318" t="s">
        <v>3238</v>
      </c>
    </row>
    <row r="217" spans="1:14" ht="29" x14ac:dyDescent="0.35">
      <c r="A217" s="463" t="s">
        <v>4513</v>
      </c>
      <c r="B217" s="318" t="s">
        <v>3783</v>
      </c>
      <c r="C217" s="461" t="s">
        <v>3784</v>
      </c>
      <c r="D217" s="318" t="s">
        <v>208</v>
      </c>
      <c r="E217" s="318" t="s">
        <v>209</v>
      </c>
      <c r="F217" s="318" t="s">
        <v>1750</v>
      </c>
      <c r="G217" s="318" t="s">
        <v>3785</v>
      </c>
      <c r="H217" s="318" t="s">
        <v>1751</v>
      </c>
      <c r="I217" s="318" t="s">
        <v>1753</v>
      </c>
      <c r="J217" s="318" t="s">
        <v>206</v>
      </c>
      <c r="K217" s="461" t="s">
        <v>1754</v>
      </c>
      <c r="L217" s="318" t="s">
        <v>3786</v>
      </c>
      <c r="M217" s="318" t="s">
        <v>3787</v>
      </c>
      <c r="N217" s="318" t="s">
        <v>3247</v>
      </c>
    </row>
    <row r="218" spans="1:14" ht="29" x14ac:dyDescent="0.35">
      <c r="A218" s="463" t="s">
        <v>2632</v>
      </c>
      <c r="B218" s="318" t="s">
        <v>944</v>
      </c>
      <c r="C218" s="461" t="s">
        <v>943</v>
      </c>
      <c r="D218" s="318" t="s">
        <v>208</v>
      </c>
      <c r="E218" s="318" t="s">
        <v>209</v>
      </c>
      <c r="F218" s="318" t="s">
        <v>479</v>
      </c>
      <c r="G218" s="318" t="s">
        <v>506</v>
      </c>
      <c r="H218" s="318"/>
      <c r="I218" s="318" t="s">
        <v>481</v>
      </c>
      <c r="J218" s="318" t="s">
        <v>206</v>
      </c>
      <c r="K218" s="461" t="s">
        <v>482</v>
      </c>
      <c r="L218" s="318" t="s">
        <v>3434</v>
      </c>
      <c r="M218" s="318" t="s">
        <v>3435</v>
      </c>
      <c r="N218" s="318" t="s">
        <v>3275</v>
      </c>
    </row>
    <row r="219" spans="1:14" ht="29" x14ac:dyDescent="0.35">
      <c r="A219" s="463" t="s">
        <v>2634</v>
      </c>
      <c r="B219" s="318" t="s">
        <v>946</v>
      </c>
      <c r="C219" s="461" t="s">
        <v>945</v>
      </c>
      <c r="D219" s="318" t="s">
        <v>208</v>
      </c>
      <c r="E219" s="318" t="s">
        <v>209</v>
      </c>
      <c r="F219" s="318" t="s">
        <v>3788</v>
      </c>
      <c r="G219" s="318" t="s">
        <v>948</v>
      </c>
      <c r="H219" s="318"/>
      <c r="I219" s="318" t="s">
        <v>946</v>
      </c>
      <c r="J219" s="318" t="s">
        <v>206</v>
      </c>
      <c r="K219" s="461" t="s">
        <v>949</v>
      </c>
      <c r="L219" s="318" t="s">
        <v>3789</v>
      </c>
      <c r="M219" s="318" t="s">
        <v>3790</v>
      </c>
      <c r="N219" s="318" t="s">
        <v>3238</v>
      </c>
    </row>
    <row r="220" spans="1:14" ht="29" x14ac:dyDescent="0.35">
      <c r="A220" s="463" t="s">
        <v>2636</v>
      </c>
      <c r="B220" s="318" t="s">
        <v>951</v>
      </c>
      <c r="C220" s="461" t="s">
        <v>950</v>
      </c>
      <c r="D220" s="318" t="s">
        <v>208</v>
      </c>
      <c r="E220" s="318" t="s">
        <v>209</v>
      </c>
      <c r="F220" s="318" t="s">
        <v>3791</v>
      </c>
      <c r="G220" s="318" t="s">
        <v>953</v>
      </c>
      <c r="H220" s="318"/>
      <c r="I220" s="318" t="s">
        <v>951</v>
      </c>
      <c r="J220" s="318" t="s">
        <v>206</v>
      </c>
      <c r="K220" s="461" t="s">
        <v>954</v>
      </c>
      <c r="L220" s="318" t="s">
        <v>3792</v>
      </c>
      <c r="M220" s="318" t="s">
        <v>3793</v>
      </c>
      <c r="N220" s="318" t="s">
        <v>3238</v>
      </c>
    </row>
    <row r="221" spans="1:14" ht="29" x14ac:dyDescent="0.35">
      <c r="A221" s="463" t="s">
        <v>2963</v>
      </c>
      <c r="B221" s="318" t="s">
        <v>956</v>
      </c>
      <c r="C221" s="461" t="s">
        <v>955</v>
      </c>
      <c r="D221" s="318" t="s">
        <v>200</v>
      </c>
      <c r="E221" s="318" t="s">
        <v>201</v>
      </c>
      <c r="F221" s="318" t="s">
        <v>957</v>
      </c>
      <c r="G221" s="318" t="s">
        <v>958</v>
      </c>
      <c r="H221" s="318"/>
      <c r="I221" s="318" t="s">
        <v>951</v>
      </c>
      <c r="J221" s="318" t="s">
        <v>206</v>
      </c>
      <c r="K221" s="461" t="s">
        <v>954</v>
      </c>
      <c r="L221" s="318" t="s">
        <v>3794</v>
      </c>
      <c r="M221" s="318" t="s">
        <v>3795</v>
      </c>
      <c r="N221" s="318" t="s">
        <v>3270</v>
      </c>
    </row>
    <row r="222" spans="1:14" ht="29" x14ac:dyDescent="0.35">
      <c r="A222" s="463" t="s">
        <v>3025</v>
      </c>
      <c r="B222" s="318" t="s">
        <v>3796</v>
      </c>
      <c r="C222" s="461" t="s">
        <v>228</v>
      </c>
      <c r="D222" s="318" t="s">
        <v>208</v>
      </c>
      <c r="E222" s="318" t="s">
        <v>209</v>
      </c>
      <c r="F222" s="318" t="s">
        <v>2209</v>
      </c>
      <c r="G222" s="318" t="s">
        <v>230</v>
      </c>
      <c r="H222" s="318"/>
      <c r="I222" s="318" t="s">
        <v>231</v>
      </c>
      <c r="J222" s="318" t="s">
        <v>206</v>
      </c>
      <c r="K222" s="461" t="s">
        <v>232</v>
      </c>
      <c r="L222" s="318" t="s">
        <v>3255</v>
      </c>
      <c r="M222" s="318" t="s">
        <v>3256</v>
      </c>
      <c r="N222" s="318" t="s">
        <v>3238</v>
      </c>
    </row>
    <row r="223" spans="1:14" ht="29" x14ac:dyDescent="0.35">
      <c r="A223" s="463" t="s">
        <v>2638</v>
      </c>
      <c r="B223" s="318" t="s">
        <v>960</v>
      </c>
      <c r="C223" s="461" t="s">
        <v>959</v>
      </c>
      <c r="D223" s="318" t="s">
        <v>208</v>
      </c>
      <c r="E223" s="318" t="s">
        <v>209</v>
      </c>
      <c r="F223" s="318" t="s">
        <v>961</v>
      </c>
      <c r="G223" s="318" t="s">
        <v>962</v>
      </c>
      <c r="H223" s="318"/>
      <c r="I223" s="318" t="s">
        <v>960</v>
      </c>
      <c r="J223" s="318" t="s">
        <v>206</v>
      </c>
      <c r="K223" s="461" t="s">
        <v>963</v>
      </c>
      <c r="L223" s="318" t="s">
        <v>3797</v>
      </c>
      <c r="M223" s="318" t="s">
        <v>3798</v>
      </c>
      <c r="N223" s="318" t="s">
        <v>3238</v>
      </c>
    </row>
    <row r="224" spans="1:14" ht="29" x14ac:dyDescent="0.35">
      <c r="A224" s="463" t="s">
        <v>2640</v>
      </c>
      <c r="B224" s="318" t="s">
        <v>965</v>
      </c>
      <c r="C224" s="461" t="s">
        <v>964</v>
      </c>
      <c r="D224" s="318" t="s">
        <v>208</v>
      </c>
      <c r="E224" s="318" t="s">
        <v>209</v>
      </c>
      <c r="F224" s="318" t="s">
        <v>966</v>
      </c>
      <c r="G224" s="318" t="s">
        <v>967</v>
      </c>
      <c r="H224" s="318"/>
      <c r="I224" s="318" t="s">
        <v>965</v>
      </c>
      <c r="J224" s="318" t="s">
        <v>206</v>
      </c>
      <c r="K224" s="461" t="s">
        <v>968</v>
      </c>
      <c r="L224" s="318" t="s">
        <v>3799</v>
      </c>
      <c r="M224" s="318" t="s">
        <v>3800</v>
      </c>
      <c r="N224" s="318" t="s">
        <v>3238</v>
      </c>
    </row>
    <row r="225" spans="1:14" ht="29" x14ac:dyDescent="0.35">
      <c r="A225" s="463" t="s">
        <v>4514</v>
      </c>
      <c r="B225" s="318" t="s">
        <v>3801</v>
      </c>
      <c r="C225" s="461" t="s">
        <v>3802</v>
      </c>
      <c r="D225" s="318" t="s">
        <v>208</v>
      </c>
      <c r="E225" s="318" t="s">
        <v>209</v>
      </c>
      <c r="F225" s="318" t="s">
        <v>1478</v>
      </c>
      <c r="G225" s="318" t="s">
        <v>3803</v>
      </c>
      <c r="H225" s="318"/>
      <c r="I225" s="318" t="s">
        <v>3804</v>
      </c>
      <c r="J225" s="318" t="s">
        <v>206</v>
      </c>
      <c r="K225" s="461" t="s">
        <v>3805</v>
      </c>
      <c r="L225" s="318" t="s">
        <v>3806</v>
      </c>
      <c r="M225" s="318" t="s">
        <v>3429</v>
      </c>
      <c r="N225" s="318" t="s">
        <v>3247</v>
      </c>
    </row>
    <row r="226" spans="1:14" ht="29" x14ac:dyDescent="0.35">
      <c r="A226" s="463" t="s">
        <v>2642</v>
      </c>
      <c r="B226" s="318" t="s">
        <v>970</v>
      </c>
      <c r="C226" s="461" t="s">
        <v>969</v>
      </c>
      <c r="D226" s="318" t="s">
        <v>208</v>
      </c>
      <c r="E226" s="318" t="s">
        <v>209</v>
      </c>
      <c r="F226" s="318" t="s">
        <v>971</v>
      </c>
      <c r="G226" s="318" t="s">
        <v>972</v>
      </c>
      <c r="H226" s="318"/>
      <c r="I226" s="318" t="s">
        <v>970</v>
      </c>
      <c r="J226" s="318" t="s">
        <v>206</v>
      </c>
      <c r="K226" s="461" t="s">
        <v>973</v>
      </c>
      <c r="L226" s="318" t="s">
        <v>3807</v>
      </c>
      <c r="M226" s="318" t="s">
        <v>3808</v>
      </c>
      <c r="N226" s="318" t="s">
        <v>3238</v>
      </c>
    </row>
    <row r="227" spans="1:14" ht="29" x14ac:dyDescent="0.35">
      <c r="A227" s="463" t="s">
        <v>4515</v>
      </c>
      <c r="B227" s="318" t="s">
        <v>3809</v>
      </c>
      <c r="C227" s="461" t="s">
        <v>3810</v>
      </c>
      <c r="D227" s="318" t="s">
        <v>208</v>
      </c>
      <c r="E227" s="318" t="s">
        <v>209</v>
      </c>
      <c r="F227" s="318" t="s">
        <v>3811</v>
      </c>
      <c r="G227" s="318" t="s">
        <v>3812</v>
      </c>
      <c r="H227" s="318"/>
      <c r="I227" s="318" t="s">
        <v>3809</v>
      </c>
      <c r="J227" s="318" t="s">
        <v>206</v>
      </c>
      <c r="K227" s="461" t="s">
        <v>3813</v>
      </c>
      <c r="L227" s="318" t="s">
        <v>3814</v>
      </c>
      <c r="M227" s="318" t="s">
        <v>3815</v>
      </c>
      <c r="N227" s="318" t="s">
        <v>3238</v>
      </c>
    </row>
    <row r="228" spans="1:14" ht="29" x14ac:dyDescent="0.35">
      <c r="A228" s="463" t="s">
        <v>4516</v>
      </c>
      <c r="B228" s="318" t="s">
        <v>3816</v>
      </c>
      <c r="C228" s="461" t="s">
        <v>3817</v>
      </c>
      <c r="D228" s="318" t="s">
        <v>208</v>
      </c>
      <c r="E228" s="318" t="s">
        <v>209</v>
      </c>
      <c r="F228" s="318" t="s">
        <v>805</v>
      </c>
      <c r="G228" s="318" t="s">
        <v>806</v>
      </c>
      <c r="H228" s="318"/>
      <c r="I228" s="318" t="s">
        <v>807</v>
      </c>
      <c r="J228" s="318" t="s">
        <v>206</v>
      </c>
      <c r="K228" s="461" t="s">
        <v>808</v>
      </c>
      <c r="L228" s="318" t="s">
        <v>3387</v>
      </c>
      <c r="M228" s="318" t="s">
        <v>3388</v>
      </c>
      <c r="N228" s="318" t="s">
        <v>3247</v>
      </c>
    </row>
    <row r="229" spans="1:14" ht="29" x14ac:dyDescent="0.35">
      <c r="A229" s="463" t="s">
        <v>2937</v>
      </c>
      <c r="B229" s="318" t="s">
        <v>975</v>
      </c>
      <c r="C229" s="461" t="s">
        <v>974</v>
      </c>
      <c r="D229" s="318" t="s">
        <v>200</v>
      </c>
      <c r="E229" s="318" t="s">
        <v>201</v>
      </c>
      <c r="F229" s="318" t="s">
        <v>976</v>
      </c>
      <c r="G229" s="318" t="s">
        <v>977</v>
      </c>
      <c r="H229" s="318"/>
      <c r="I229" s="318" t="s">
        <v>849</v>
      </c>
      <c r="J229" s="318" t="s">
        <v>206</v>
      </c>
      <c r="K229" s="461" t="s">
        <v>850</v>
      </c>
      <c r="L229" s="318" t="s">
        <v>3818</v>
      </c>
      <c r="M229" s="318" t="s">
        <v>3819</v>
      </c>
      <c r="N229" s="318" t="s">
        <v>3241</v>
      </c>
    </row>
    <row r="230" spans="1:14" ht="29" x14ac:dyDescent="0.35">
      <c r="A230" s="463" t="s">
        <v>4517</v>
      </c>
      <c r="B230" s="318" t="s">
        <v>3820</v>
      </c>
      <c r="C230" s="461" t="s">
        <v>3821</v>
      </c>
      <c r="D230" s="318" t="s">
        <v>208</v>
      </c>
      <c r="E230" s="318" t="s">
        <v>209</v>
      </c>
      <c r="F230" s="318" t="s">
        <v>3822</v>
      </c>
      <c r="G230" s="318" t="s">
        <v>3823</v>
      </c>
      <c r="H230" s="318" t="s">
        <v>3824</v>
      </c>
      <c r="I230" s="318" t="s">
        <v>1090</v>
      </c>
      <c r="J230" s="318" t="s">
        <v>206</v>
      </c>
      <c r="K230" s="461" t="s">
        <v>1093</v>
      </c>
      <c r="L230" s="318" t="s">
        <v>3825</v>
      </c>
      <c r="M230" s="318" t="s">
        <v>3429</v>
      </c>
      <c r="N230" s="318" t="s">
        <v>3826</v>
      </c>
    </row>
    <row r="231" spans="1:14" ht="29" x14ac:dyDescent="0.35">
      <c r="A231" s="463" t="s">
        <v>2644</v>
      </c>
      <c r="B231" s="318" t="s">
        <v>979</v>
      </c>
      <c r="C231" s="461" t="s">
        <v>978</v>
      </c>
      <c r="D231" s="318" t="s">
        <v>208</v>
      </c>
      <c r="E231" s="318" t="s">
        <v>209</v>
      </c>
      <c r="F231" s="318" t="s">
        <v>980</v>
      </c>
      <c r="G231" s="318" t="s">
        <v>981</v>
      </c>
      <c r="H231" s="318"/>
      <c r="I231" s="318" t="s">
        <v>979</v>
      </c>
      <c r="J231" s="318" t="s">
        <v>206</v>
      </c>
      <c r="K231" s="461" t="s">
        <v>982</v>
      </c>
      <c r="L231" s="318" t="s">
        <v>3827</v>
      </c>
      <c r="M231" s="318" t="s">
        <v>3828</v>
      </c>
      <c r="N231" s="318" t="s">
        <v>3238</v>
      </c>
    </row>
    <row r="232" spans="1:14" ht="29" x14ac:dyDescent="0.35">
      <c r="A232" s="463" t="s">
        <v>2973</v>
      </c>
      <c r="B232" s="318" t="s">
        <v>990</v>
      </c>
      <c r="C232" s="461" t="s">
        <v>989</v>
      </c>
      <c r="D232" s="318" t="s">
        <v>200</v>
      </c>
      <c r="E232" s="318" t="s">
        <v>201</v>
      </c>
      <c r="F232" s="318" t="s">
        <v>3829</v>
      </c>
      <c r="G232" s="318" t="s">
        <v>992</v>
      </c>
      <c r="H232" s="318" t="s">
        <v>993</v>
      </c>
      <c r="I232" s="318" t="s">
        <v>994</v>
      </c>
      <c r="J232" s="318" t="s">
        <v>206</v>
      </c>
      <c r="K232" s="461" t="s">
        <v>995</v>
      </c>
      <c r="L232" s="318" t="s">
        <v>3830</v>
      </c>
      <c r="M232" s="318" t="s">
        <v>3831</v>
      </c>
      <c r="N232" s="318" t="s">
        <v>3270</v>
      </c>
    </row>
    <row r="233" spans="1:14" ht="29" x14ac:dyDescent="0.35">
      <c r="A233" s="463" t="s">
        <v>2929</v>
      </c>
      <c r="B233" s="318" t="s">
        <v>997</v>
      </c>
      <c r="C233" s="461" t="s">
        <v>996</v>
      </c>
      <c r="D233" s="318" t="s">
        <v>200</v>
      </c>
      <c r="E233" s="318" t="s">
        <v>201</v>
      </c>
      <c r="F233" s="318" t="s">
        <v>3829</v>
      </c>
      <c r="G233" s="318" t="s">
        <v>998</v>
      </c>
      <c r="H233" s="318"/>
      <c r="I233" s="318" t="s">
        <v>999</v>
      </c>
      <c r="J233" s="318" t="s">
        <v>206</v>
      </c>
      <c r="K233" s="461" t="s">
        <v>1000</v>
      </c>
      <c r="L233" s="318" t="s">
        <v>3832</v>
      </c>
      <c r="M233" s="318" t="s">
        <v>3833</v>
      </c>
      <c r="N233" s="318" t="s">
        <v>3230</v>
      </c>
    </row>
    <row r="234" spans="1:14" ht="29" x14ac:dyDescent="0.35">
      <c r="A234" s="463" t="s">
        <v>3079</v>
      </c>
      <c r="B234" s="318" t="s">
        <v>984</v>
      </c>
      <c r="C234" s="461" t="s">
        <v>983</v>
      </c>
      <c r="D234" s="318" t="s">
        <v>208</v>
      </c>
      <c r="E234" s="318" t="s">
        <v>209</v>
      </c>
      <c r="F234" s="318" t="s">
        <v>985</v>
      </c>
      <c r="G234" s="318" t="s">
        <v>986</v>
      </c>
      <c r="H234" s="318"/>
      <c r="I234" s="318" t="s">
        <v>987</v>
      </c>
      <c r="J234" s="318" t="s">
        <v>206</v>
      </c>
      <c r="K234" s="461" t="s">
        <v>988</v>
      </c>
      <c r="L234" s="318" t="s">
        <v>3834</v>
      </c>
      <c r="M234" s="318" t="s">
        <v>3835</v>
      </c>
      <c r="N234" s="318" t="s">
        <v>3276</v>
      </c>
    </row>
    <row r="235" spans="1:14" ht="29" x14ac:dyDescent="0.35">
      <c r="A235" s="463" t="s">
        <v>4518</v>
      </c>
      <c r="B235" s="318" t="s">
        <v>3709</v>
      </c>
      <c r="C235" s="461" t="s">
        <v>3836</v>
      </c>
      <c r="D235" s="318" t="s">
        <v>208</v>
      </c>
      <c r="E235" s="318" t="s">
        <v>209</v>
      </c>
      <c r="F235" s="318" t="s">
        <v>3707</v>
      </c>
      <c r="G235" s="318" t="s">
        <v>3708</v>
      </c>
      <c r="H235" s="318"/>
      <c r="I235" s="318" t="s">
        <v>3709</v>
      </c>
      <c r="J235" s="318" t="s">
        <v>206</v>
      </c>
      <c r="K235" s="461" t="s">
        <v>3710</v>
      </c>
      <c r="L235" s="318" t="s">
        <v>3711</v>
      </c>
      <c r="M235" s="318" t="s">
        <v>3712</v>
      </c>
      <c r="N235" s="318" t="s">
        <v>3713</v>
      </c>
    </row>
    <row r="236" spans="1:14" ht="29" x14ac:dyDescent="0.35">
      <c r="A236" s="463" t="s">
        <v>4519</v>
      </c>
      <c r="B236" s="318" t="s">
        <v>3837</v>
      </c>
      <c r="C236" s="461" t="s">
        <v>3838</v>
      </c>
      <c r="D236" s="318" t="s">
        <v>208</v>
      </c>
      <c r="E236" s="318" t="s">
        <v>209</v>
      </c>
      <c r="F236" s="318" t="s">
        <v>792</v>
      </c>
      <c r="G236" s="318" t="s">
        <v>793</v>
      </c>
      <c r="H236" s="318"/>
      <c r="I236" s="318" t="s">
        <v>794</v>
      </c>
      <c r="J236" s="318" t="s">
        <v>206</v>
      </c>
      <c r="K236" s="461" t="s">
        <v>795</v>
      </c>
      <c r="L236" s="318" t="s">
        <v>3646</v>
      </c>
      <c r="M236" s="318" t="s">
        <v>3647</v>
      </c>
      <c r="N236" s="318" t="s">
        <v>3247</v>
      </c>
    </row>
    <row r="237" spans="1:14" ht="29" x14ac:dyDescent="0.35">
      <c r="A237" s="463" t="s">
        <v>4520</v>
      </c>
      <c r="B237" s="318" t="s">
        <v>3839</v>
      </c>
      <c r="C237" s="461" t="s">
        <v>3840</v>
      </c>
      <c r="D237" s="318" t="s">
        <v>208</v>
      </c>
      <c r="E237" s="318" t="s">
        <v>209</v>
      </c>
      <c r="F237" s="318" t="s">
        <v>1245</v>
      </c>
      <c r="G237" s="318" t="s">
        <v>1246</v>
      </c>
      <c r="H237" s="318"/>
      <c r="I237" s="318" t="s">
        <v>1247</v>
      </c>
      <c r="J237" s="318" t="s">
        <v>206</v>
      </c>
      <c r="K237" s="461" t="s">
        <v>1248</v>
      </c>
      <c r="L237" s="318" t="s">
        <v>3393</v>
      </c>
      <c r="M237" s="318" t="s">
        <v>3394</v>
      </c>
      <c r="N237" s="318" t="s">
        <v>3247</v>
      </c>
    </row>
    <row r="238" spans="1:14" ht="29" x14ac:dyDescent="0.35">
      <c r="A238" s="463" t="s">
        <v>4521</v>
      </c>
      <c r="B238" s="318" t="s">
        <v>3841</v>
      </c>
      <c r="C238" s="461" t="s">
        <v>3842</v>
      </c>
      <c r="D238" s="318" t="s">
        <v>208</v>
      </c>
      <c r="E238" s="318" t="s">
        <v>209</v>
      </c>
      <c r="F238" s="318" t="s">
        <v>1223</v>
      </c>
      <c r="G238" s="318" t="s">
        <v>3843</v>
      </c>
      <c r="H238" s="318"/>
      <c r="I238" s="318" t="s">
        <v>1225</v>
      </c>
      <c r="J238" s="318" t="s">
        <v>206</v>
      </c>
      <c r="K238" s="461" t="s">
        <v>1226</v>
      </c>
      <c r="L238" s="318" t="s">
        <v>3844</v>
      </c>
      <c r="M238" s="318" t="s">
        <v>3845</v>
      </c>
      <c r="N238" s="318" t="s">
        <v>3247</v>
      </c>
    </row>
    <row r="239" spans="1:14" ht="29" x14ac:dyDescent="0.35">
      <c r="A239" s="463" t="s">
        <v>2646</v>
      </c>
      <c r="B239" s="318" t="s">
        <v>601</v>
      </c>
      <c r="C239" s="461" t="s">
        <v>1001</v>
      </c>
      <c r="D239" s="318" t="s">
        <v>208</v>
      </c>
      <c r="E239" s="318" t="s">
        <v>209</v>
      </c>
      <c r="F239" s="318" t="s">
        <v>1002</v>
      </c>
      <c r="G239" s="318" t="s">
        <v>1003</v>
      </c>
      <c r="H239" s="318"/>
      <c r="I239" s="318" t="s">
        <v>601</v>
      </c>
      <c r="J239" s="318" t="s">
        <v>206</v>
      </c>
      <c r="K239" s="461" t="s">
        <v>602</v>
      </c>
      <c r="L239" s="318" t="s">
        <v>3846</v>
      </c>
      <c r="M239" s="318" t="s">
        <v>3847</v>
      </c>
      <c r="N239" s="318" t="s">
        <v>3238</v>
      </c>
    </row>
    <row r="240" spans="1:14" ht="29" x14ac:dyDescent="0.35">
      <c r="A240" s="463" t="s">
        <v>2965</v>
      </c>
      <c r="B240" s="318" t="s">
        <v>1005</v>
      </c>
      <c r="C240" s="461" t="s">
        <v>1004</v>
      </c>
      <c r="D240" s="318" t="s">
        <v>200</v>
      </c>
      <c r="E240" s="318" t="s">
        <v>201</v>
      </c>
      <c r="F240" s="318" t="s">
        <v>1006</v>
      </c>
      <c r="G240" s="318" t="s">
        <v>1007</v>
      </c>
      <c r="H240" s="318"/>
      <c r="I240" s="318" t="s">
        <v>601</v>
      </c>
      <c r="J240" s="318" t="s">
        <v>206</v>
      </c>
      <c r="K240" s="461" t="s">
        <v>1008</v>
      </c>
      <c r="L240" s="318" t="s">
        <v>3848</v>
      </c>
      <c r="M240" s="318" t="s">
        <v>3849</v>
      </c>
      <c r="N240" s="318" t="s">
        <v>3250</v>
      </c>
    </row>
    <row r="241" spans="1:14" ht="29" x14ac:dyDescent="0.35">
      <c r="A241" s="463" t="s">
        <v>2648</v>
      </c>
      <c r="B241" s="318" t="s">
        <v>1010</v>
      </c>
      <c r="C241" s="461" t="s">
        <v>1009</v>
      </c>
      <c r="D241" s="318" t="s">
        <v>208</v>
      </c>
      <c r="E241" s="318" t="s">
        <v>209</v>
      </c>
      <c r="F241" s="318" t="s">
        <v>1800</v>
      </c>
      <c r="G241" s="318" t="s">
        <v>1011</v>
      </c>
      <c r="H241" s="318"/>
      <c r="I241" s="318" t="s">
        <v>1010</v>
      </c>
      <c r="J241" s="318" t="s">
        <v>206</v>
      </c>
      <c r="K241" s="461" t="s">
        <v>1012</v>
      </c>
      <c r="L241" s="318" t="s">
        <v>3850</v>
      </c>
      <c r="M241" s="318" t="s">
        <v>3851</v>
      </c>
      <c r="N241" s="318" t="s">
        <v>3238</v>
      </c>
    </row>
    <row r="242" spans="1:14" ht="29" x14ac:dyDescent="0.35">
      <c r="A242" s="463" t="s">
        <v>2650</v>
      </c>
      <c r="B242" s="318" t="s">
        <v>1014</v>
      </c>
      <c r="C242" s="461" t="s">
        <v>1013</v>
      </c>
      <c r="D242" s="318" t="s">
        <v>208</v>
      </c>
      <c r="E242" s="318" t="s">
        <v>209</v>
      </c>
      <c r="F242" s="318" t="s">
        <v>1015</v>
      </c>
      <c r="G242" s="318" t="s">
        <v>1016</v>
      </c>
      <c r="H242" s="318" t="s">
        <v>863</v>
      </c>
      <c r="I242" s="318" t="s">
        <v>1014</v>
      </c>
      <c r="J242" s="318" t="s">
        <v>206</v>
      </c>
      <c r="K242" s="461" t="s">
        <v>1017</v>
      </c>
      <c r="L242" s="318" t="s">
        <v>3852</v>
      </c>
      <c r="M242" s="318" t="s">
        <v>3853</v>
      </c>
      <c r="N242" s="318" t="s">
        <v>3238</v>
      </c>
    </row>
    <row r="243" spans="1:14" ht="29" x14ac:dyDescent="0.35">
      <c r="A243" s="463" t="s">
        <v>2652</v>
      </c>
      <c r="B243" s="318" t="s">
        <v>1019</v>
      </c>
      <c r="C243" s="461" t="s">
        <v>1018</v>
      </c>
      <c r="D243" s="318" t="s">
        <v>208</v>
      </c>
      <c r="E243" s="318" t="s">
        <v>209</v>
      </c>
      <c r="F243" s="318" t="s">
        <v>2239</v>
      </c>
      <c r="G243" s="318" t="s">
        <v>1020</v>
      </c>
      <c r="H243" s="318"/>
      <c r="I243" s="318" t="s">
        <v>1019</v>
      </c>
      <c r="J243" s="318" t="s">
        <v>206</v>
      </c>
      <c r="K243" s="461" t="s">
        <v>1021</v>
      </c>
      <c r="L243" s="318" t="s">
        <v>3854</v>
      </c>
      <c r="M243" s="318" t="s">
        <v>3855</v>
      </c>
      <c r="N243" s="318" t="s">
        <v>3238</v>
      </c>
    </row>
    <row r="244" spans="1:14" ht="29" x14ac:dyDescent="0.35">
      <c r="A244" s="463" t="s">
        <v>2654</v>
      </c>
      <c r="B244" s="318" t="s">
        <v>1023</v>
      </c>
      <c r="C244" s="461" t="s">
        <v>1022</v>
      </c>
      <c r="D244" s="318" t="s">
        <v>208</v>
      </c>
      <c r="E244" s="318" t="s">
        <v>209</v>
      </c>
      <c r="F244" s="318" t="s">
        <v>1024</v>
      </c>
      <c r="G244" s="318" t="s">
        <v>1025</v>
      </c>
      <c r="H244" s="318"/>
      <c r="I244" s="318" t="s">
        <v>1023</v>
      </c>
      <c r="J244" s="318" t="s">
        <v>206</v>
      </c>
      <c r="K244" s="461" t="s">
        <v>1026</v>
      </c>
      <c r="L244" s="318" t="s">
        <v>3856</v>
      </c>
      <c r="M244" s="318" t="s">
        <v>3857</v>
      </c>
      <c r="N244" s="318" t="s">
        <v>3238</v>
      </c>
    </row>
    <row r="245" spans="1:14" ht="29" x14ac:dyDescent="0.35">
      <c r="A245" s="463" t="s">
        <v>2656</v>
      </c>
      <c r="B245" s="318" t="s">
        <v>2186</v>
      </c>
      <c r="C245" s="461" t="s">
        <v>2185</v>
      </c>
      <c r="D245" s="318" t="s">
        <v>208</v>
      </c>
      <c r="E245" s="318" t="s">
        <v>209</v>
      </c>
      <c r="F245" s="318" t="s">
        <v>2230</v>
      </c>
      <c r="G245" s="318" t="s">
        <v>710</v>
      </c>
      <c r="H245" s="318"/>
      <c r="I245" s="318" t="s">
        <v>709</v>
      </c>
      <c r="J245" s="318" t="s">
        <v>206</v>
      </c>
      <c r="K245" s="461" t="s">
        <v>711</v>
      </c>
      <c r="L245" s="318" t="s">
        <v>3606</v>
      </c>
      <c r="M245" s="318" t="s">
        <v>3607</v>
      </c>
      <c r="N245" s="318" t="s">
        <v>3275</v>
      </c>
    </row>
    <row r="246" spans="1:14" ht="29" x14ac:dyDescent="0.35">
      <c r="A246" s="463" t="s">
        <v>2658</v>
      </c>
      <c r="B246" s="318" t="s">
        <v>1028</v>
      </c>
      <c r="C246" s="461" t="s">
        <v>1027</v>
      </c>
      <c r="D246" s="318" t="s">
        <v>208</v>
      </c>
      <c r="E246" s="318" t="s">
        <v>209</v>
      </c>
      <c r="F246" s="318" t="s">
        <v>1029</v>
      </c>
      <c r="G246" s="318" t="s">
        <v>1030</v>
      </c>
      <c r="H246" s="318"/>
      <c r="I246" s="318" t="s">
        <v>1028</v>
      </c>
      <c r="J246" s="318" t="s">
        <v>206</v>
      </c>
      <c r="K246" s="461" t="s">
        <v>1031</v>
      </c>
      <c r="L246" s="318" t="s">
        <v>3858</v>
      </c>
      <c r="M246" s="318" t="s">
        <v>3859</v>
      </c>
      <c r="N246" s="318" t="s">
        <v>3238</v>
      </c>
    </row>
    <row r="247" spans="1:14" ht="29" x14ac:dyDescent="0.35">
      <c r="A247" s="463" t="s">
        <v>4522</v>
      </c>
      <c r="B247" s="318" t="s">
        <v>3860</v>
      </c>
      <c r="C247" s="461" t="s">
        <v>3861</v>
      </c>
      <c r="D247" s="318" t="s">
        <v>208</v>
      </c>
      <c r="E247" s="318" t="s">
        <v>209</v>
      </c>
      <c r="F247" s="318" t="s">
        <v>1444</v>
      </c>
      <c r="G247" s="318" t="s">
        <v>3372</v>
      </c>
      <c r="H247" s="318"/>
      <c r="I247" s="318" t="s">
        <v>1446</v>
      </c>
      <c r="J247" s="318" t="s">
        <v>206</v>
      </c>
      <c r="K247" s="461" t="s">
        <v>1447</v>
      </c>
      <c r="L247" s="318" t="s">
        <v>3373</v>
      </c>
      <c r="M247" s="318" t="s">
        <v>3374</v>
      </c>
      <c r="N247" s="318" t="s">
        <v>3247</v>
      </c>
    </row>
    <row r="248" spans="1:14" ht="29" x14ac:dyDescent="0.35">
      <c r="A248" s="463" t="s">
        <v>3209</v>
      </c>
      <c r="B248" s="318" t="s">
        <v>1033</v>
      </c>
      <c r="C248" s="461" t="s">
        <v>1032</v>
      </c>
      <c r="D248" s="318" t="s">
        <v>200</v>
      </c>
      <c r="E248" s="318" t="s">
        <v>201</v>
      </c>
      <c r="F248" s="318" t="s">
        <v>1034</v>
      </c>
      <c r="G248" s="318" t="s">
        <v>1035</v>
      </c>
      <c r="H248" s="318"/>
      <c r="I248" s="318" t="s">
        <v>334</v>
      </c>
      <c r="J248" s="318" t="s">
        <v>206</v>
      </c>
      <c r="K248" s="461" t="s">
        <v>1036</v>
      </c>
      <c r="L248" s="318" t="s">
        <v>3862</v>
      </c>
      <c r="M248" s="318" t="s">
        <v>3429</v>
      </c>
      <c r="N248" s="318" t="s">
        <v>3461</v>
      </c>
    </row>
    <row r="249" spans="1:14" ht="29" x14ac:dyDescent="0.35">
      <c r="A249" s="463" t="s">
        <v>2660</v>
      </c>
      <c r="B249" s="318" t="s">
        <v>1038</v>
      </c>
      <c r="C249" s="461" t="s">
        <v>1037</v>
      </c>
      <c r="D249" s="318" t="s">
        <v>208</v>
      </c>
      <c r="E249" s="318" t="s">
        <v>209</v>
      </c>
      <c r="F249" s="318" t="s">
        <v>1039</v>
      </c>
      <c r="G249" s="318" t="s">
        <v>1040</v>
      </c>
      <c r="H249" s="318"/>
      <c r="I249" s="318" t="s">
        <v>1038</v>
      </c>
      <c r="J249" s="318" t="s">
        <v>206</v>
      </c>
      <c r="K249" s="461" t="s">
        <v>1041</v>
      </c>
      <c r="L249" s="318" t="s">
        <v>3863</v>
      </c>
      <c r="M249" s="318" t="s">
        <v>3864</v>
      </c>
      <c r="N249" s="318" t="s">
        <v>3250</v>
      </c>
    </row>
    <row r="250" spans="1:14" ht="29" x14ac:dyDescent="0.35">
      <c r="A250" s="463" t="s">
        <v>3081</v>
      </c>
      <c r="B250" s="318" t="s">
        <v>1043</v>
      </c>
      <c r="C250" s="461" t="s">
        <v>1042</v>
      </c>
      <c r="D250" s="318" t="s">
        <v>208</v>
      </c>
      <c r="E250" s="318" t="s">
        <v>209</v>
      </c>
      <c r="F250" s="318" t="s">
        <v>1044</v>
      </c>
      <c r="G250" s="318" t="s">
        <v>1045</v>
      </c>
      <c r="H250" s="318"/>
      <c r="I250" s="318" t="s">
        <v>1046</v>
      </c>
      <c r="J250" s="318" t="s">
        <v>206</v>
      </c>
      <c r="K250" s="461" t="s">
        <v>1047</v>
      </c>
      <c r="L250" s="318" t="s">
        <v>3865</v>
      </c>
      <c r="M250" s="318" t="s">
        <v>3866</v>
      </c>
      <c r="N250" s="318" t="s">
        <v>3308</v>
      </c>
    </row>
    <row r="251" spans="1:14" ht="29" x14ac:dyDescent="0.35">
      <c r="A251" s="463" t="s">
        <v>2662</v>
      </c>
      <c r="B251" s="318" t="s">
        <v>1049</v>
      </c>
      <c r="C251" s="461" t="s">
        <v>1048</v>
      </c>
      <c r="D251" s="318" t="s">
        <v>208</v>
      </c>
      <c r="E251" s="318" t="s">
        <v>209</v>
      </c>
      <c r="F251" s="318" t="s">
        <v>1050</v>
      </c>
      <c r="G251" s="318" t="s">
        <v>1051</v>
      </c>
      <c r="H251" s="318"/>
      <c r="I251" s="318" t="s">
        <v>1049</v>
      </c>
      <c r="J251" s="318" t="s">
        <v>206</v>
      </c>
      <c r="K251" s="461" t="s">
        <v>1052</v>
      </c>
      <c r="L251" s="318" t="s">
        <v>3867</v>
      </c>
      <c r="M251" s="318" t="s">
        <v>3868</v>
      </c>
      <c r="N251" s="318" t="s">
        <v>3238</v>
      </c>
    </row>
    <row r="252" spans="1:14" ht="29" x14ac:dyDescent="0.35">
      <c r="A252" s="463" t="s">
        <v>2664</v>
      </c>
      <c r="B252" s="318" t="s">
        <v>1054</v>
      </c>
      <c r="C252" s="461" t="s">
        <v>1053</v>
      </c>
      <c r="D252" s="318" t="s">
        <v>208</v>
      </c>
      <c r="E252" s="318" t="s">
        <v>209</v>
      </c>
      <c r="F252" s="318" t="s">
        <v>1055</v>
      </c>
      <c r="G252" s="318" t="s">
        <v>1056</v>
      </c>
      <c r="H252" s="318"/>
      <c r="I252" s="318" t="s">
        <v>1054</v>
      </c>
      <c r="J252" s="318" t="s">
        <v>206</v>
      </c>
      <c r="K252" s="461" t="s">
        <v>1057</v>
      </c>
      <c r="L252" s="318" t="s">
        <v>3869</v>
      </c>
      <c r="M252" s="318" t="s">
        <v>3870</v>
      </c>
      <c r="N252" s="318" t="s">
        <v>3238</v>
      </c>
    </row>
    <row r="253" spans="1:14" ht="29" x14ac:dyDescent="0.35">
      <c r="A253" s="463" t="s">
        <v>2666</v>
      </c>
      <c r="B253" s="318" t="s">
        <v>592</v>
      </c>
      <c r="C253" s="461" t="s">
        <v>1058</v>
      </c>
      <c r="D253" s="318" t="s">
        <v>208</v>
      </c>
      <c r="E253" s="318" t="s">
        <v>209</v>
      </c>
      <c r="F253" s="318" t="s">
        <v>2240</v>
      </c>
      <c r="G253" s="318" t="s">
        <v>1059</v>
      </c>
      <c r="H253" s="318"/>
      <c r="I253" s="318" t="s">
        <v>592</v>
      </c>
      <c r="J253" s="318" t="s">
        <v>206</v>
      </c>
      <c r="K253" s="461" t="s">
        <v>1060</v>
      </c>
      <c r="L253" s="318" t="s">
        <v>3871</v>
      </c>
      <c r="M253" s="318" t="s">
        <v>3872</v>
      </c>
      <c r="N253" s="318" t="s">
        <v>3238</v>
      </c>
    </row>
    <row r="254" spans="1:14" ht="29" x14ac:dyDescent="0.35">
      <c r="A254" s="463" t="s">
        <v>2969</v>
      </c>
      <c r="B254" s="318" t="s">
        <v>1062</v>
      </c>
      <c r="C254" s="461" t="s">
        <v>1061</v>
      </c>
      <c r="D254" s="318" t="s">
        <v>200</v>
      </c>
      <c r="E254" s="318" t="s">
        <v>201</v>
      </c>
      <c r="F254" s="318" t="s">
        <v>1063</v>
      </c>
      <c r="G254" s="318" t="s">
        <v>1064</v>
      </c>
      <c r="H254" s="318"/>
      <c r="I254" s="318" t="s">
        <v>592</v>
      </c>
      <c r="J254" s="318" t="s">
        <v>206</v>
      </c>
      <c r="K254" s="461" t="s">
        <v>1060</v>
      </c>
      <c r="L254" s="318" t="s">
        <v>3873</v>
      </c>
      <c r="M254" s="318" t="s">
        <v>3874</v>
      </c>
      <c r="N254" s="318" t="s">
        <v>3250</v>
      </c>
    </row>
    <row r="255" spans="1:14" ht="29" x14ac:dyDescent="0.35">
      <c r="A255" s="463" t="s">
        <v>2971</v>
      </c>
      <c r="B255" s="318" t="s">
        <v>1066</v>
      </c>
      <c r="C255" s="461" t="s">
        <v>1065</v>
      </c>
      <c r="D255" s="318" t="s">
        <v>200</v>
      </c>
      <c r="E255" s="318" t="s">
        <v>201</v>
      </c>
      <c r="F255" s="318" t="s">
        <v>1067</v>
      </c>
      <c r="G255" s="318" t="s">
        <v>1068</v>
      </c>
      <c r="H255" s="318"/>
      <c r="I255" s="318" t="s">
        <v>592</v>
      </c>
      <c r="J255" s="318" t="s">
        <v>206</v>
      </c>
      <c r="K255" s="461" t="s">
        <v>1060</v>
      </c>
      <c r="L255" s="318" t="s">
        <v>3875</v>
      </c>
      <c r="M255" s="318" t="s">
        <v>3876</v>
      </c>
      <c r="N255" s="318" t="s">
        <v>3308</v>
      </c>
    </row>
    <row r="256" spans="1:14" ht="29" x14ac:dyDescent="0.35">
      <c r="A256" s="463" t="s">
        <v>2668</v>
      </c>
      <c r="B256" s="318" t="s">
        <v>1070</v>
      </c>
      <c r="C256" s="461" t="s">
        <v>1069</v>
      </c>
      <c r="D256" s="318" t="s">
        <v>208</v>
      </c>
      <c r="E256" s="318" t="s">
        <v>209</v>
      </c>
      <c r="F256" s="318" t="s">
        <v>1071</v>
      </c>
      <c r="G256" s="318" t="s">
        <v>1072</v>
      </c>
      <c r="H256" s="318"/>
      <c r="I256" s="318" t="s">
        <v>1070</v>
      </c>
      <c r="J256" s="318" t="s">
        <v>206</v>
      </c>
      <c r="K256" s="461" t="s">
        <v>1073</v>
      </c>
      <c r="L256" s="318" t="s">
        <v>3877</v>
      </c>
      <c r="M256" s="318" t="s">
        <v>3878</v>
      </c>
      <c r="N256" s="318" t="s">
        <v>3238</v>
      </c>
    </row>
    <row r="257" spans="1:14" ht="29" x14ac:dyDescent="0.35">
      <c r="A257" s="463" t="s">
        <v>2670</v>
      </c>
      <c r="B257" s="318" t="s">
        <v>1075</v>
      </c>
      <c r="C257" s="461" t="s">
        <v>1074</v>
      </c>
      <c r="D257" s="318" t="s">
        <v>208</v>
      </c>
      <c r="E257" s="318" t="s">
        <v>209</v>
      </c>
      <c r="F257" s="318" t="s">
        <v>1076</v>
      </c>
      <c r="G257" s="318" t="s">
        <v>1077</v>
      </c>
      <c r="H257" s="318"/>
      <c r="I257" s="318" t="s">
        <v>1075</v>
      </c>
      <c r="J257" s="318" t="s">
        <v>206</v>
      </c>
      <c r="K257" s="461" t="s">
        <v>1078</v>
      </c>
      <c r="L257" s="318" t="s">
        <v>3879</v>
      </c>
      <c r="M257" s="318" t="s">
        <v>3880</v>
      </c>
      <c r="N257" s="318" t="s">
        <v>3238</v>
      </c>
    </row>
    <row r="258" spans="1:14" ht="29" x14ac:dyDescent="0.35">
      <c r="A258" s="463" t="s">
        <v>2672</v>
      </c>
      <c r="B258" s="318" t="s">
        <v>999</v>
      </c>
      <c r="C258" s="461" t="s">
        <v>1079</v>
      </c>
      <c r="D258" s="318" t="s">
        <v>208</v>
      </c>
      <c r="E258" s="318" t="s">
        <v>209</v>
      </c>
      <c r="F258" s="318" t="s">
        <v>1080</v>
      </c>
      <c r="G258" s="318" t="s">
        <v>1081</v>
      </c>
      <c r="H258" s="318"/>
      <c r="I258" s="318" t="s">
        <v>999</v>
      </c>
      <c r="J258" s="318" t="s">
        <v>206</v>
      </c>
      <c r="K258" s="461" t="s">
        <v>1082</v>
      </c>
      <c r="L258" s="318" t="s">
        <v>3881</v>
      </c>
      <c r="M258" s="318" t="s">
        <v>3882</v>
      </c>
      <c r="N258" s="318" t="s">
        <v>3238</v>
      </c>
    </row>
    <row r="259" spans="1:14" ht="29" x14ac:dyDescent="0.35">
      <c r="A259" s="463" t="s">
        <v>2674</v>
      </c>
      <c r="B259" s="318" t="s">
        <v>1084</v>
      </c>
      <c r="C259" s="461" t="s">
        <v>1083</v>
      </c>
      <c r="D259" s="318" t="s">
        <v>208</v>
      </c>
      <c r="E259" s="318" t="s">
        <v>209</v>
      </c>
      <c r="F259" s="318" t="s">
        <v>3883</v>
      </c>
      <c r="G259" s="318" t="s">
        <v>1086</v>
      </c>
      <c r="H259" s="318"/>
      <c r="I259" s="318" t="s">
        <v>1084</v>
      </c>
      <c r="J259" s="318" t="s">
        <v>206</v>
      </c>
      <c r="K259" s="461" t="s">
        <v>1087</v>
      </c>
      <c r="L259" s="318" t="s">
        <v>3884</v>
      </c>
      <c r="M259" s="318" t="s">
        <v>3885</v>
      </c>
      <c r="N259" s="318" t="s">
        <v>3238</v>
      </c>
    </row>
    <row r="260" spans="1:14" ht="29" x14ac:dyDescent="0.35">
      <c r="A260" s="463" t="s">
        <v>2979</v>
      </c>
      <c r="B260" s="318" t="s">
        <v>1142</v>
      </c>
      <c r="C260" s="461" t="s">
        <v>1141</v>
      </c>
      <c r="D260" s="318" t="s">
        <v>200</v>
      </c>
      <c r="E260" s="318" t="s">
        <v>201</v>
      </c>
      <c r="F260" s="318" t="s">
        <v>1143</v>
      </c>
      <c r="G260" s="318" t="s">
        <v>1144</v>
      </c>
      <c r="H260" s="318"/>
      <c r="I260" s="318" t="s">
        <v>419</v>
      </c>
      <c r="J260" s="318" t="s">
        <v>206</v>
      </c>
      <c r="K260" s="461" t="s">
        <v>1145</v>
      </c>
      <c r="L260" s="318" t="s">
        <v>3886</v>
      </c>
      <c r="M260" s="318" t="s">
        <v>3887</v>
      </c>
      <c r="N260" s="318" t="s">
        <v>3238</v>
      </c>
    </row>
    <row r="261" spans="1:14" ht="29" x14ac:dyDescent="0.35">
      <c r="A261" s="463" t="s">
        <v>4523</v>
      </c>
      <c r="B261" s="318" t="s">
        <v>3888</v>
      </c>
      <c r="C261" s="461" t="s">
        <v>3889</v>
      </c>
      <c r="D261" s="318" t="s">
        <v>208</v>
      </c>
      <c r="E261" s="318" t="s">
        <v>209</v>
      </c>
      <c r="F261" s="318" t="s">
        <v>3890</v>
      </c>
      <c r="G261" s="318" t="s">
        <v>3891</v>
      </c>
      <c r="H261" s="318"/>
      <c r="I261" s="318" t="s">
        <v>205</v>
      </c>
      <c r="J261" s="318" t="s">
        <v>206</v>
      </c>
      <c r="K261" s="461" t="s">
        <v>1088</v>
      </c>
      <c r="L261" s="318" t="s">
        <v>3892</v>
      </c>
      <c r="M261" s="318" t="s">
        <v>3893</v>
      </c>
      <c r="N261" s="318" t="s">
        <v>3894</v>
      </c>
    </row>
    <row r="262" spans="1:14" ht="29" x14ac:dyDescent="0.35">
      <c r="A262" s="463" t="s">
        <v>2676</v>
      </c>
      <c r="B262" s="318" t="s">
        <v>1090</v>
      </c>
      <c r="C262" s="461" t="s">
        <v>1089</v>
      </c>
      <c r="D262" s="318" t="s">
        <v>208</v>
      </c>
      <c r="E262" s="318" t="s">
        <v>209</v>
      </c>
      <c r="F262" s="318" t="s">
        <v>1091</v>
      </c>
      <c r="G262" s="318" t="s">
        <v>1092</v>
      </c>
      <c r="H262" s="318"/>
      <c r="I262" s="318" t="s">
        <v>1090</v>
      </c>
      <c r="J262" s="318" t="s">
        <v>206</v>
      </c>
      <c r="K262" s="461" t="s">
        <v>1093</v>
      </c>
      <c r="L262" s="318" t="s">
        <v>3895</v>
      </c>
      <c r="M262" s="318" t="s">
        <v>3896</v>
      </c>
      <c r="N262" s="318" t="s">
        <v>3238</v>
      </c>
    </row>
    <row r="263" spans="1:14" ht="29" x14ac:dyDescent="0.35">
      <c r="A263" s="463" t="s">
        <v>4524</v>
      </c>
      <c r="B263" s="318" t="s">
        <v>3897</v>
      </c>
      <c r="C263" s="461" t="s">
        <v>3898</v>
      </c>
      <c r="D263" s="318" t="s">
        <v>208</v>
      </c>
      <c r="E263" s="318" t="s">
        <v>209</v>
      </c>
      <c r="F263" s="318" t="s">
        <v>1096</v>
      </c>
      <c r="G263" s="318" t="s">
        <v>3610</v>
      </c>
      <c r="H263" s="318"/>
      <c r="I263" s="318" t="s">
        <v>1098</v>
      </c>
      <c r="J263" s="318" t="s">
        <v>206</v>
      </c>
      <c r="K263" s="461" t="s">
        <v>1099</v>
      </c>
      <c r="L263" s="318" t="s">
        <v>3612</v>
      </c>
      <c r="M263" s="318" t="s">
        <v>3899</v>
      </c>
      <c r="N263" s="318" t="s">
        <v>3247</v>
      </c>
    </row>
    <row r="264" spans="1:14" ht="29" x14ac:dyDescent="0.35">
      <c r="A264" s="463" t="s">
        <v>3083</v>
      </c>
      <c r="B264" s="318" t="s">
        <v>1095</v>
      </c>
      <c r="C264" s="461" t="s">
        <v>1094</v>
      </c>
      <c r="D264" s="318" t="s">
        <v>208</v>
      </c>
      <c r="E264" s="318" t="s">
        <v>209</v>
      </c>
      <c r="F264" s="318" t="s">
        <v>1096</v>
      </c>
      <c r="G264" s="318" t="s">
        <v>1097</v>
      </c>
      <c r="H264" s="318"/>
      <c r="I264" s="318" t="s">
        <v>1098</v>
      </c>
      <c r="J264" s="318" t="s">
        <v>206</v>
      </c>
      <c r="K264" s="461" t="s">
        <v>1099</v>
      </c>
      <c r="L264" s="318" t="s">
        <v>3612</v>
      </c>
      <c r="M264" s="318" t="s">
        <v>3899</v>
      </c>
      <c r="N264" s="318" t="s">
        <v>3238</v>
      </c>
    </row>
    <row r="265" spans="1:14" ht="29" x14ac:dyDescent="0.35">
      <c r="A265" s="463" t="s">
        <v>2678</v>
      </c>
      <c r="B265" s="318" t="s">
        <v>1101</v>
      </c>
      <c r="C265" s="461" t="s">
        <v>1100</v>
      </c>
      <c r="D265" s="318" t="s">
        <v>208</v>
      </c>
      <c r="E265" s="318" t="s">
        <v>209</v>
      </c>
      <c r="F265" s="318" t="s">
        <v>1102</v>
      </c>
      <c r="G265" s="318" t="s">
        <v>1103</v>
      </c>
      <c r="H265" s="318"/>
      <c r="I265" s="318" t="s">
        <v>1101</v>
      </c>
      <c r="J265" s="318" t="s">
        <v>206</v>
      </c>
      <c r="K265" s="461" t="s">
        <v>1104</v>
      </c>
      <c r="L265" s="318" t="s">
        <v>3900</v>
      </c>
      <c r="M265" s="318" t="s">
        <v>3901</v>
      </c>
      <c r="N265" s="318" t="s">
        <v>3238</v>
      </c>
    </row>
    <row r="266" spans="1:14" ht="29" x14ac:dyDescent="0.35">
      <c r="A266" s="463" t="s">
        <v>3215</v>
      </c>
      <c r="B266" s="318" t="s">
        <v>1106</v>
      </c>
      <c r="C266" s="461" t="s">
        <v>1105</v>
      </c>
      <c r="D266" s="318" t="s">
        <v>200</v>
      </c>
      <c r="E266" s="318" t="s">
        <v>201</v>
      </c>
      <c r="F266" s="318" t="s">
        <v>1107</v>
      </c>
      <c r="G266" s="318" t="s">
        <v>1108</v>
      </c>
      <c r="H266" s="318"/>
      <c r="I266" s="318" t="s">
        <v>1109</v>
      </c>
      <c r="J266" s="318" t="s">
        <v>206</v>
      </c>
      <c r="K266" s="461" t="s">
        <v>1110</v>
      </c>
      <c r="L266" s="318" t="s">
        <v>3902</v>
      </c>
      <c r="M266" s="318" t="s">
        <v>3903</v>
      </c>
      <c r="N266" s="318" t="s">
        <v>3308</v>
      </c>
    </row>
    <row r="267" spans="1:14" ht="29" x14ac:dyDescent="0.35">
      <c r="A267" s="463" t="s">
        <v>2680</v>
      </c>
      <c r="B267" s="318" t="s">
        <v>1112</v>
      </c>
      <c r="C267" s="461" t="s">
        <v>1111</v>
      </c>
      <c r="D267" s="318" t="s">
        <v>208</v>
      </c>
      <c r="E267" s="318" t="s">
        <v>209</v>
      </c>
      <c r="F267" s="318" t="s">
        <v>3904</v>
      </c>
      <c r="G267" s="318" t="s">
        <v>1113</v>
      </c>
      <c r="H267" s="318"/>
      <c r="I267" s="318" t="s">
        <v>1112</v>
      </c>
      <c r="J267" s="318" t="s">
        <v>206</v>
      </c>
      <c r="K267" s="461" t="s">
        <v>1114</v>
      </c>
      <c r="L267" s="318" t="s">
        <v>3905</v>
      </c>
      <c r="M267" s="318" t="s">
        <v>3906</v>
      </c>
      <c r="N267" s="318" t="s">
        <v>3238</v>
      </c>
    </row>
    <row r="268" spans="1:14" ht="29" x14ac:dyDescent="0.35">
      <c r="A268" s="463" t="s">
        <v>2975</v>
      </c>
      <c r="B268" s="318" t="s">
        <v>1116</v>
      </c>
      <c r="C268" s="461" t="s">
        <v>1115</v>
      </c>
      <c r="D268" s="318" t="s">
        <v>200</v>
      </c>
      <c r="E268" s="318" t="s">
        <v>201</v>
      </c>
      <c r="F268" s="318" t="s">
        <v>2242</v>
      </c>
      <c r="G268" s="318" t="s">
        <v>1117</v>
      </c>
      <c r="H268" s="318"/>
      <c r="I268" s="318" t="s">
        <v>1112</v>
      </c>
      <c r="J268" s="318" t="s">
        <v>206</v>
      </c>
      <c r="K268" s="461" t="s">
        <v>1114</v>
      </c>
      <c r="L268" s="318" t="s">
        <v>3907</v>
      </c>
      <c r="M268" s="318" t="s">
        <v>3908</v>
      </c>
      <c r="N268" s="318" t="s">
        <v>3909</v>
      </c>
    </row>
    <row r="269" spans="1:14" ht="29" x14ac:dyDescent="0.35">
      <c r="A269" s="463" t="s">
        <v>4525</v>
      </c>
      <c r="B269" s="318" t="s">
        <v>3910</v>
      </c>
      <c r="C269" s="461" t="s">
        <v>3911</v>
      </c>
      <c r="D269" s="318" t="s">
        <v>208</v>
      </c>
      <c r="E269" s="318" t="s">
        <v>209</v>
      </c>
      <c r="F269" s="318" t="s">
        <v>3912</v>
      </c>
      <c r="G269" s="318" t="s">
        <v>3913</v>
      </c>
      <c r="H269" s="318"/>
      <c r="I269" s="318" t="s">
        <v>3914</v>
      </c>
      <c r="J269" s="318" t="s">
        <v>206</v>
      </c>
      <c r="K269" s="461" t="s">
        <v>3915</v>
      </c>
      <c r="L269" s="318" t="s">
        <v>3916</v>
      </c>
      <c r="M269" s="318" t="s">
        <v>3917</v>
      </c>
      <c r="N269" s="318" t="s">
        <v>3275</v>
      </c>
    </row>
    <row r="270" spans="1:14" ht="29" x14ac:dyDescent="0.35">
      <c r="A270" s="463" t="s">
        <v>2682</v>
      </c>
      <c r="B270" s="318" t="s">
        <v>236</v>
      </c>
      <c r="C270" s="461" t="s">
        <v>1118</v>
      </c>
      <c r="D270" s="318" t="s">
        <v>208</v>
      </c>
      <c r="E270" s="318" t="s">
        <v>209</v>
      </c>
      <c r="F270" s="318" t="s">
        <v>1119</v>
      </c>
      <c r="G270" s="318" t="s">
        <v>1120</v>
      </c>
      <c r="H270" s="318"/>
      <c r="I270" s="318" t="s">
        <v>236</v>
      </c>
      <c r="J270" s="318" t="s">
        <v>206</v>
      </c>
      <c r="K270" s="461" t="s">
        <v>237</v>
      </c>
      <c r="L270" s="318" t="s">
        <v>3918</v>
      </c>
      <c r="M270" s="318" t="s">
        <v>3919</v>
      </c>
      <c r="N270" s="318" t="s">
        <v>3238</v>
      </c>
    </row>
    <row r="271" spans="1:14" ht="29" x14ac:dyDescent="0.35">
      <c r="A271" s="463" t="s">
        <v>4526</v>
      </c>
      <c r="B271" s="318" t="s">
        <v>3920</v>
      </c>
      <c r="C271" s="461" t="s">
        <v>3921</v>
      </c>
      <c r="D271" s="318" t="s">
        <v>208</v>
      </c>
      <c r="E271" s="318" t="s">
        <v>209</v>
      </c>
      <c r="F271" s="318" t="s">
        <v>3922</v>
      </c>
      <c r="G271" s="318" t="s">
        <v>3923</v>
      </c>
      <c r="H271" s="318"/>
      <c r="I271" s="318" t="s">
        <v>3920</v>
      </c>
      <c r="J271" s="318" t="s">
        <v>206</v>
      </c>
      <c r="K271" s="461" t="s">
        <v>3924</v>
      </c>
      <c r="L271" s="318" t="s">
        <v>3925</v>
      </c>
      <c r="M271" s="318" t="s">
        <v>3926</v>
      </c>
      <c r="N271" s="318" t="s">
        <v>3238</v>
      </c>
    </row>
    <row r="272" spans="1:14" ht="29" x14ac:dyDescent="0.35">
      <c r="A272" s="463" t="s">
        <v>3085</v>
      </c>
      <c r="B272" s="318" t="s">
        <v>1122</v>
      </c>
      <c r="C272" s="461" t="s">
        <v>1121</v>
      </c>
      <c r="D272" s="318" t="s">
        <v>208</v>
      </c>
      <c r="E272" s="318" t="s">
        <v>209</v>
      </c>
      <c r="F272" s="318" t="s">
        <v>698</v>
      </c>
      <c r="G272" s="318" t="s">
        <v>699</v>
      </c>
      <c r="H272" s="318"/>
      <c r="I272" s="318" t="s">
        <v>700</v>
      </c>
      <c r="J272" s="318" t="s">
        <v>206</v>
      </c>
      <c r="K272" s="461" t="s">
        <v>701</v>
      </c>
      <c r="L272" s="318" t="s">
        <v>3281</v>
      </c>
      <c r="M272" s="318" t="s">
        <v>3282</v>
      </c>
      <c r="N272" s="318" t="s">
        <v>3308</v>
      </c>
    </row>
    <row r="273" spans="1:14" ht="29" x14ac:dyDescent="0.35">
      <c r="A273" s="463" t="s">
        <v>2977</v>
      </c>
      <c r="B273" s="318" t="s">
        <v>1124</v>
      </c>
      <c r="C273" s="461" t="s">
        <v>1123</v>
      </c>
      <c r="D273" s="318" t="s">
        <v>200</v>
      </c>
      <c r="E273" s="318" t="s">
        <v>201</v>
      </c>
      <c r="F273" s="318" t="s">
        <v>1125</v>
      </c>
      <c r="G273" s="318" t="s">
        <v>1126</v>
      </c>
      <c r="H273" s="318"/>
      <c r="I273" s="318" t="s">
        <v>1127</v>
      </c>
      <c r="J273" s="318" t="s">
        <v>206</v>
      </c>
      <c r="K273" s="461" t="s">
        <v>1128</v>
      </c>
      <c r="L273" s="318" t="s">
        <v>3927</v>
      </c>
      <c r="M273" s="318" t="s">
        <v>3928</v>
      </c>
      <c r="N273" s="318" t="s">
        <v>3230</v>
      </c>
    </row>
    <row r="274" spans="1:14" ht="29" x14ac:dyDescent="0.35">
      <c r="A274" s="463" t="s">
        <v>3009</v>
      </c>
      <c r="B274" s="318" t="s">
        <v>1130</v>
      </c>
      <c r="C274" s="461" t="s">
        <v>1129</v>
      </c>
      <c r="D274" s="318" t="s">
        <v>200</v>
      </c>
      <c r="E274" s="318" t="s">
        <v>201</v>
      </c>
      <c r="F274" s="318" t="s">
        <v>2243</v>
      </c>
      <c r="G274" s="318" t="s">
        <v>1131</v>
      </c>
      <c r="H274" s="318"/>
      <c r="I274" s="318" t="s">
        <v>334</v>
      </c>
      <c r="J274" s="318" t="s">
        <v>206</v>
      </c>
      <c r="K274" s="461" t="s">
        <v>1132</v>
      </c>
      <c r="L274" s="318" t="s">
        <v>3929</v>
      </c>
      <c r="M274" s="318" t="s">
        <v>3930</v>
      </c>
      <c r="N274" s="318" t="s">
        <v>3359</v>
      </c>
    </row>
    <row r="275" spans="1:14" ht="29" x14ac:dyDescent="0.35">
      <c r="A275" s="463" t="s">
        <v>3087</v>
      </c>
      <c r="B275" s="318" t="s">
        <v>1134</v>
      </c>
      <c r="C275" s="461" t="s">
        <v>1133</v>
      </c>
      <c r="D275" s="318" t="s">
        <v>208</v>
      </c>
      <c r="E275" s="318" t="s">
        <v>209</v>
      </c>
      <c r="F275" s="318" t="s">
        <v>876</v>
      </c>
      <c r="G275" s="318" t="s">
        <v>1135</v>
      </c>
      <c r="H275" s="318"/>
      <c r="I275" s="318" t="s">
        <v>452</v>
      </c>
      <c r="J275" s="318" t="s">
        <v>206</v>
      </c>
      <c r="K275" s="461" t="s">
        <v>455</v>
      </c>
      <c r="L275" s="318" t="s">
        <v>3931</v>
      </c>
      <c r="M275" s="318" t="s">
        <v>3932</v>
      </c>
      <c r="N275" s="318" t="s">
        <v>3276</v>
      </c>
    </row>
    <row r="276" spans="1:14" ht="29" x14ac:dyDescent="0.35">
      <c r="A276" s="463" t="s">
        <v>2684</v>
      </c>
      <c r="B276" s="318" t="s">
        <v>1137</v>
      </c>
      <c r="C276" s="461" t="s">
        <v>1136</v>
      </c>
      <c r="D276" s="318" t="s">
        <v>208</v>
      </c>
      <c r="E276" s="318" t="s">
        <v>209</v>
      </c>
      <c r="F276" s="318" t="s">
        <v>1138</v>
      </c>
      <c r="G276" s="318" t="s">
        <v>1139</v>
      </c>
      <c r="H276" s="318"/>
      <c r="I276" s="318" t="s">
        <v>1137</v>
      </c>
      <c r="J276" s="318" t="s">
        <v>206</v>
      </c>
      <c r="K276" s="461" t="s">
        <v>1140</v>
      </c>
      <c r="L276" s="318" t="s">
        <v>3933</v>
      </c>
      <c r="M276" s="318" t="s">
        <v>3934</v>
      </c>
      <c r="N276" s="318" t="s">
        <v>3238</v>
      </c>
    </row>
    <row r="277" spans="1:14" ht="29" x14ac:dyDescent="0.35">
      <c r="A277" s="463" t="s">
        <v>4527</v>
      </c>
      <c r="B277" s="318" t="s">
        <v>3914</v>
      </c>
      <c r="C277" s="461" t="s">
        <v>3935</v>
      </c>
      <c r="D277" s="318" t="s">
        <v>208</v>
      </c>
      <c r="E277" s="318" t="s">
        <v>209</v>
      </c>
      <c r="F277" s="318" t="s">
        <v>3912</v>
      </c>
      <c r="G277" s="318" t="s">
        <v>3913</v>
      </c>
      <c r="H277" s="318"/>
      <c r="I277" s="318" t="s">
        <v>3914</v>
      </c>
      <c r="J277" s="318" t="s">
        <v>206</v>
      </c>
      <c r="K277" s="461" t="s">
        <v>3915</v>
      </c>
      <c r="L277" s="318" t="s">
        <v>3916</v>
      </c>
      <c r="M277" s="318" t="s">
        <v>3917</v>
      </c>
      <c r="N277" s="318" t="s">
        <v>3275</v>
      </c>
    </row>
    <row r="278" spans="1:14" ht="29" x14ac:dyDescent="0.35">
      <c r="A278" s="463" t="s">
        <v>2686</v>
      </c>
      <c r="B278" s="318" t="s">
        <v>1147</v>
      </c>
      <c r="C278" s="461" t="s">
        <v>1146</v>
      </c>
      <c r="D278" s="318" t="s">
        <v>208</v>
      </c>
      <c r="E278" s="318" t="s">
        <v>209</v>
      </c>
      <c r="F278" s="318" t="s">
        <v>202</v>
      </c>
      <c r="G278" s="318" t="s">
        <v>1148</v>
      </c>
      <c r="H278" s="318"/>
      <c r="I278" s="318" t="s">
        <v>1147</v>
      </c>
      <c r="J278" s="318" t="s">
        <v>206</v>
      </c>
      <c r="K278" s="461" t="s">
        <v>1149</v>
      </c>
      <c r="L278" s="318" t="s">
        <v>3936</v>
      </c>
      <c r="M278" s="318" t="s">
        <v>3937</v>
      </c>
      <c r="N278" s="318" t="s">
        <v>3238</v>
      </c>
    </row>
    <row r="279" spans="1:14" ht="29" x14ac:dyDescent="0.35">
      <c r="A279" s="463" t="s">
        <v>2688</v>
      </c>
      <c r="B279" s="318" t="s">
        <v>2188</v>
      </c>
      <c r="C279" s="461" t="s">
        <v>2187</v>
      </c>
      <c r="D279" s="318" t="s">
        <v>208</v>
      </c>
      <c r="E279" s="318" t="s">
        <v>209</v>
      </c>
      <c r="F279" s="318" t="s">
        <v>2245</v>
      </c>
      <c r="G279" s="318" t="s">
        <v>2246</v>
      </c>
      <c r="H279" s="318" t="s">
        <v>2247</v>
      </c>
      <c r="I279" s="318" t="s">
        <v>2188</v>
      </c>
      <c r="J279" s="318" t="s">
        <v>206</v>
      </c>
      <c r="K279" s="461" t="s">
        <v>2281</v>
      </c>
      <c r="L279" s="318" t="s">
        <v>3938</v>
      </c>
      <c r="M279" s="318" t="s">
        <v>3939</v>
      </c>
      <c r="N279" s="318" t="s">
        <v>3238</v>
      </c>
    </row>
    <row r="280" spans="1:14" ht="29" x14ac:dyDescent="0.35">
      <c r="A280" s="463" t="s">
        <v>2690</v>
      </c>
      <c r="B280" s="318" t="s">
        <v>1151</v>
      </c>
      <c r="C280" s="461" t="s">
        <v>1150</v>
      </c>
      <c r="D280" s="318" t="s">
        <v>208</v>
      </c>
      <c r="E280" s="318" t="s">
        <v>209</v>
      </c>
      <c r="F280" s="318" t="s">
        <v>1152</v>
      </c>
      <c r="G280" s="318" t="s">
        <v>1153</v>
      </c>
      <c r="H280" s="318"/>
      <c r="I280" s="318" t="s">
        <v>1151</v>
      </c>
      <c r="J280" s="318" t="s">
        <v>206</v>
      </c>
      <c r="K280" s="461" t="s">
        <v>1154</v>
      </c>
      <c r="L280" s="318" t="s">
        <v>3940</v>
      </c>
      <c r="M280" s="318" t="s">
        <v>3941</v>
      </c>
      <c r="N280" s="318" t="s">
        <v>3238</v>
      </c>
    </row>
    <row r="281" spans="1:14" ht="29" x14ac:dyDescent="0.35">
      <c r="A281" s="463" t="s">
        <v>2692</v>
      </c>
      <c r="B281" s="318" t="s">
        <v>1156</v>
      </c>
      <c r="C281" s="461" t="s">
        <v>1155</v>
      </c>
      <c r="D281" s="318" t="s">
        <v>208</v>
      </c>
      <c r="E281" s="318" t="s">
        <v>209</v>
      </c>
      <c r="F281" s="318" t="s">
        <v>1157</v>
      </c>
      <c r="G281" s="318" t="s">
        <v>1158</v>
      </c>
      <c r="H281" s="318"/>
      <c r="I281" s="318" t="s">
        <v>1156</v>
      </c>
      <c r="J281" s="318" t="s">
        <v>206</v>
      </c>
      <c r="K281" s="461" t="s">
        <v>1159</v>
      </c>
      <c r="L281" s="318" t="s">
        <v>3942</v>
      </c>
      <c r="M281" s="318" t="s">
        <v>3943</v>
      </c>
      <c r="N281" s="318" t="s">
        <v>3238</v>
      </c>
    </row>
    <row r="282" spans="1:14" ht="29" x14ac:dyDescent="0.35">
      <c r="A282" s="463" t="s">
        <v>2694</v>
      </c>
      <c r="B282" s="318" t="s">
        <v>1161</v>
      </c>
      <c r="C282" s="461" t="s">
        <v>1160</v>
      </c>
      <c r="D282" s="318" t="s">
        <v>208</v>
      </c>
      <c r="E282" s="318" t="s">
        <v>209</v>
      </c>
      <c r="F282" s="318" t="s">
        <v>2236</v>
      </c>
      <c r="G282" s="318" t="s">
        <v>1163</v>
      </c>
      <c r="H282" s="318"/>
      <c r="I282" s="318" t="s">
        <v>1161</v>
      </c>
      <c r="J282" s="318" t="s">
        <v>206</v>
      </c>
      <c r="K282" s="461" t="s">
        <v>1164</v>
      </c>
      <c r="L282" s="318" t="s">
        <v>3944</v>
      </c>
      <c r="M282" s="318" t="s">
        <v>3945</v>
      </c>
      <c r="N282" s="318" t="s">
        <v>3238</v>
      </c>
    </row>
    <row r="283" spans="1:14" ht="29" x14ac:dyDescent="0.35">
      <c r="A283" s="463" t="s">
        <v>4528</v>
      </c>
      <c r="B283" s="318" t="s">
        <v>3946</v>
      </c>
      <c r="C283" s="461" t="s">
        <v>3947</v>
      </c>
      <c r="D283" s="318" t="s">
        <v>208</v>
      </c>
      <c r="E283" s="318" t="s">
        <v>209</v>
      </c>
      <c r="F283" s="318" t="s">
        <v>1167</v>
      </c>
      <c r="G283" s="318" t="s">
        <v>3948</v>
      </c>
      <c r="H283" s="318"/>
      <c r="I283" s="318" t="s">
        <v>1169</v>
      </c>
      <c r="J283" s="318" t="s">
        <v>206</v>
      </c>
      <c r="K283" s="461" t="s">
        <v>1170</v>
      </c>
      <c r="L283" s="318" t="s">
        <v>3949</v>
      </c>
      <c r="M283" s="318" t="s">
        <v>3950</v>
      </c>
      <c r="N283" s="318" t="s">
        <v>3247</v>
      </c>
    </row>
    <row r="284" spans="1:14" ht="29" x14ac:dyDescent="0.35">
      <c r="A284" s="463" t="s">
        <v>3089</v>
      </c>
      <c r="B284" s="318" t="s">
        <v>1166</v>
      </c>
      <c r="C284" s="461" t="s">
        <v>1165</v>
      </c>
      <c r="D284" s="318" t="s">
        <v>208</v>
      </c>
      <c r="E284" s="318" t="s">
        <v>209</v>
      </c>
      <c r="F284" s="318" t="s">
        <v>1167</v>
      </c>
      <c r="G284" s="318" t="s">
        <v>1168</v>
      </c>
      <c r="H284" s="318"/>
      <c r="I284" s="318" t="s">
        <v>1169</v>
      </c>
      <c r="J284" s="318" t="s">
        <v>206</v>
      </c>
      <c r="K284" s="461" t="s">
        <v>1170</v>
      </c>
      <c r="L284" s="318" t="s">
        <v>3949</v>
      </c>
      <c r="M284" s="318" t="s">
        <v>3950</v>
      </c>
      <c r="N284" s="318" t="s">
        <v>3238</v>
      </c>
    </row>
    <row r="285" spans="1:14" ht="29" x14ac:dyDescent="0.35">
      <c r="A285" s="463" t="s">
        <v>4529</v>
      </c>
      <c r="B285" s="318" t="s">
        <v>3951</v>
      </c>
      <c r="C285" s="461" t="s">
        <v>3952</v>
      </c>
      <c r="D285" s="318" t="s">
        <v>208</v>
      </c>
      <c r="E285" s="318" t="s">
        <v>209</v>
      </c>
      <c r="F285" s="318" t="s">
        <v>1418</v>
      </c>
      <c r="G285" s="318" t="s">
        <v>1419</v>
      </c>
      <c r="H285" s="318"/>
      <c r="I285" s="318" t="s">
        <v>1420</v>
      </c>
      <c r="J285" s="318" t="s">
        <v>206</v>
      </c>
      <c r="K285" s="461" t="s">
        <v>1421</v>
      </c>
      <c r="L285" s="318" t="s">
        <v>3953</v>
      </c>
      <c r="M285" s="318" t="s">
        <v>3954</v>
      </c>
      <c r="N285" s="318" t="s">
        <v>3247</v>
      </c>
    </row>
    <row r="286" spans="1:14" ht="29" x14ac:dyDescent="0.35">
      <c r="A286" s="463" t="s">
        <v>2696</v>
      </c>
      <c r="B286" s="318" t="s">
        <v>1172</v>
      </c>
      <c r="C286" s="461" t="s">
        <v>1171</v>
      </c>
      <c r="D286" s="318" t="s">
        <v>208</v>
      </c>
      <c r="E286" s="318" t="s">
        <v>209</v>
      </c>
      <c r="F286" s="318" t="s">
        <v>1173</v>
      </c>
      <c r="G286" s="318" t="s">
        <v>1174</v>
      </c>
      <c r="H286" s="318"/>
      <c r="I286" s="318" t="s">
        <v>1172</v>
      </c>
      <c r="J286" s="318" t="s">
        <v>206</v>
      </c>
      <c r="K286" s="461" t="s">
        <v>1175</v>
      </c>
      <c r="L286" s="318" t="s">
        <v>3955</v>
      </c>
      <c r="M286" s="318" t="s">
        <v>3956</v>
      </c>
      <c r="N286" s="318" t="s">
        <v>3238</v>
      </c>
    </row>
    <row r="287" spans="1:14" ht="29" x14ac:dyDescent="0.35">
      <c r="A287" s="463" t="s">
        <v>4530</v>
      </c>
      <c r="B287" s="318" t="s">
        <v>3957</v>
      </c>
      <c r="C287" s="461" t="s">
        <v>3958</v>
      </c>
      <c r="D287" s="318" t="s">
        <v>208</v>
      </c>
      <c r="E287" s="318" t="s">
        <v>209</v>
      </c>
      <c r="F287" s="318" t="s">
        <v>3959</v>
      </c>
      <c r="G287" s="318" t="s">
        <v>3960</v>
      </c>
      <c r="H287" s="318"/>
      <c r="I287" s="318" t="s">
        <v>3957</v>
      </c>
      <c r="J287" s="318" t="s">
        <v>206</v>
      </c>
      <c r="K287" s="461" t="s">
        <v>3961</v>
      </c>
      <c r="L287" s="318" t="s">
        <v>3962</v>
      </c>
      <c r="M287" s="318" t="s">
        <v>3963</v>
      </c>
      <c r="N287" s="318" t="s">
        <v>3238</v>
      </c>
    </row>
    <row r="288" spans="1:14" ht="29" x14ac:dyDescent="0.35">
      <c r="A288" s="463" t="s">
        <v>4531</v>
      </c>
      <c r="B288" s="318" t="s">
        <v>3964</v>
      </c>
      <c r="C288" s="461" t="s">
        <v>3965</v>
      </c>
      <c r="D288" s="318" t="s">
        <v>208</v>
      </c>
      <c r="E288" s="318" t="s">
        <v>209</v>
      </c>
      <c r="F288" s="318" t="s">
        <v>805</v>
      </c>
      <c r="G288" s="318" t="s">
        <v>806</v>
      </c>
      <c r="H288" s="318"/>
      <c r="I288" s="318" t="s">
        <v>807</v>
      </c>
      <c r="J288" s="318" t="s">
        <v>206</v>
      </c>
      <c r="K288" s="461" t="s">
        <v>808</v>
      </c>
      <c r="L288" s="318" t="s">
        <v>3387</v>
      </c>
      <c r="M288" s="318" t="s">
        <v>3388</v>
      </c>
      <c r="N288" s="318" t="s">
        <v>3247</v>
      </c>
    </row>
    <row r="289" spans="1:14" ht="29" x14ac:dyDescent="0.35">
      <c r="A289" s="463" t="s">
        <v>2698</v>
      </c>
      <c r="B289" s="318" t="s">
        <v>1177</v>
      </c>
      <c r="C289" s="461" t="s">
        <v>1176</v>
      </c>
      <c r="D289" s="318" t="s">
        <v>208</v>
      </c>
      <c r="E289" s="318" t="s">
        <v>209</v>
      </c>
      <c r="F289" s="318" t="s">
        <v>453</v>
      </c>
      <c r="G289" s="318" t="s">
        <v>454</v>
      </c>
      <c r="H289" s="318"/>
      <c r="I289" s="318" t="s">
        <v>452</v>
      </c>
      <c r="J289" s="318" t="s">
        <v>206</v>
      </c>
      <c r="K289" s="461" t="s">
        <v>455</v>
      </c>
      <c r="L289" s="318" t="s">
        <v>3419</v>
      </c>
      <c r="M289" s="318" t="s">
        <v>3420</v>
      </c>
      <c r="N289" s="318" t="s">
        <v>3275</v>
      </c>
    </row>
    <row r="290" spans="1:14" ht="29" x14ac:dyDescent="0.35">
      <c r="A290" s="463" t="s">
        <v>2700</v>
      </c>
      <c r="B290" s="318" t="s">
        <v>1179</v>
      </c>
      <c r="C290" s="461" t="s">
        <v>1178</v>
      </c>
      <c r="D290" s="318" t="s">
        <v>208</v>
      </c>
      <c r="E290" s="318" t="s">
        <v>209</v>
      </c>
      <c r="F290" s="318" t="s">
        <v>1180</v>
      </c>
      <c r="G290" s="318" t="s">
        <v>1181</v>
      </c>
      <c r="H290" s="318"/>
      <c r="I290" s="318" t="s">
        <v>1179</v>
      </c>
      <c r="J290" s="318" t="s">
        <v>206</v>
      </c>
      <c r="K290" s="461" t="s">
        <v>1182</v>
      </c>
      <c r="L290" s="318" t="s">
        <v>3966</v>
      </c>
      <c r="M290" s="318" t="s">
        <v>3967</v>
      </c>
      <c r="N290" s="318" t="s">
        <v>3238</v>
      </c>
    </row>
    <row r="291" spans="1:14" ht="29" x14ac:dyDescent="0.35">
      <c r="A291" s="463" t="s">
        <v>2702</v>
      </c>
      <c r="B291" s="318" t="s">
        <v>1184</v>
      </c>
      <c r="C291" s="461" t="s">
        <v>1183</v>
      </c>
      <c r="D291" s="318" t="s">
        <v>208</v>
      </c>
      <c r="E291" s="318" t="s">
        <v>209</v>
      </c>
      <c r="F291" s="318" t="s">
        <v>1185</v>
      </c>
      <c r="G291" s="318" t="s">
        <v>1186</v>
      </c>
      <c r="H291" s="318"/>
      <c r="I291" s="318" t="s">
        <v>1184</v>
      </c>
      <c r="J291" s="318" t="s">
        <v>206</v>
      </c>
      <c r="K291" s="461" t="s">
        <v>1187</v>
      </c>
      <c r="L291" s="318" t="s">
        <v>3968</v>
      </c>
      <c r="M291" s="318" t="s">
        <v>3969</v>
      </c>
      <c r="N291" s="318" t="s">
        <v>3238</v>
      </c>
    </row>
    <row r="292" spans="1:14" ht="29" x14ac:dyDescent="0.35">
      <c r="A292" s="463" t="s">
        <v>2704</v>
      </c>
      <c r="B292" s="318" t="s">
        <v>1189</v>
      </c>
      <c r="C292" s="461" t="s">
        <v>1188</v>
      </c>
      <c r="D292" s="318" t="s">
        <v>208</v>
      </c>
      <c r="E292" s="318" t="s">
        <v>209</v>
      </c>
      <c r="F292" s="318" t="s">
        <v>1190</v>
      </c>
      <c r="G292" s="318" t="s">
        <v>1191</v>
      </c>
      <c r="H292" s="318" t="s">
        <v>1192</v>
      </c>
      <c r="I292" s="318" t="s">
        <v>1189</v>
      </c>
      <c r="J292" s="318" t="s">
        <v>206</v>
      </c>
      <c r="K292" s="461" t="s">
        <v>1193</v>
      </c>
      <c r="L292" s="318" t="s">
        <v>3970</v>
      </c>
      <c r="M292" s="318" t="s">
        <v>3971</v>
      </c>
      <c r="N292" s="318" t="s">
        <v>3238</v>
      </c>
    </row>
    <row r="293" spans="1:14" ht="29" x14ac:dyDescent="0.35">
      <c r="A293" s="463" t="s">
        <v>4532</v>
      </c>
      <c r="B293" s="318" t="s">
        <v>3972</v>
      </c>
      <c r="C293" s="461" t="s">
        <v>3973</v>
      </c>
      <c r="D293" s="318" t="s">
        <v>208</v>
      </c>
      <c r="E293" s="318" t="s">
        <v>209</v>
      </c>
      <c r="F293" s="318" t="s">
        <v>410</v>
      </c>
      <c r="G293" s="318" t="s">
        <v>411</v>
      </c>
      <c r="H293" s="318"/>
      <c r="I293" s="318" t="s">
        <v>412</v>
      </c>
      <c r="J293" s="318" t="s">
        <v>206</v>
      </c>
      <c r="K293" s="461" t="s">
        <v>413</v>
      </c>
      <c r="L293" s="318" t="s">
        <v>3381</v>
      </c>
      <c r="M293" s="318" t="s">
        <v>3382</v>
      </c>
      <c r="N293" s="318" t="s">
        <v>3247</v>
      </c>
    </row>
    <row r="294" spans="1:14" ht="29" x14ac:dyDescent="0.35">
      <c r="A294" s="463" t="s">
        <v>2706</v>
      </c>
      <c r="B294" s="318" t="s">
        <v>1195</v>
      </c>
      <c r="C294" s="461" t="s">
        <v>1194</v>
      </c>
      <c r="D294" s="318" t="s">
        <v>208</v>
      </c>
      <c r="E294" s="318" t="s">
        <v>209</v>
      </c>
      <c r="F294" s="318" t="s">
        <v>1196</v>
      </c>
      <c r="G294" s="318" t="s">
        <v>1197</v>
      </c>
      <c r="H294" s="318"/>
      <c r="I294" s="318" t="s">
        <v>1195</v>
      </c>
      <c r="J294" s="318" t="s">
        <v>206</v>
      </c>
      <c r="K294" s="461" t="s">
        <v>1198</v>
      </c>
      <c r="L294" s="318" t="s">
        <v>3974</v>
      </c>
      <c r="M294" s="318" t="s">
        <v>3975</v>
      </c>
      <c r="N294" s="318" t="s">
        <v>3238</v>
      </c>
    </row>
    <row r="295" spans="1:14" ht="29" x14ac:dyDescent="0.35">
      <c r="A295" s="463" t="s">
        <v>3157</v>
      </c>
      <c r="B295" s="318" t="s">
        <v>1200</v>
      </c>
      <c r="C295" s="461" t="s">
        <v>1199</v>
      </c>
      <c r="D295" s="318" t="s">
        <v>208</v>
      </c>
      <c r="E295" s="318" t="s">
        <v>209</v>
      </c>
      <c r="F295" s="318" t="s">
        <v>1201</v>
      </c>
      <c r="G295" s="318" t="s">
        <v>1202</v>
      </c>
      <c r="H295" s="318"/>
      <c r="I295" s="318" t="s">
        <v>1028</v>
      </c>
      <c r="J295" s="318" t="s">
        <v>206</v>
      </c>
      <c r="K295" s="461" t="s">
        <v>1203</v>
      </c>
      <c r="L295" s="318" t="s">
        <v>3976</v>
      </c>
      <c r="M295" s="318" t="s">
        <v>3977</v>
      </c>
      <c r="N295" s="318" t="s">
        <v>3308</v>
      </c>
    </row>
    <row r="296" spans="1:14" ht="29" x14ac:dyDescent="0.35">
      <c r="A296" s="463" t="s">
        <v>3095</v>
      </c>
      <c r="B296" s="318" t="s">
        <v>1205</v>
      </c>
      <c r="C296" s="461" t="s">
        <v>1204</v>
      </c>
      <c r="D296" s="318" t="s">
        <v>208</v>
      </c>
      <c r="E296" s="318" t="s">
        <v>209</v>
      </c>
      <c r="F296" s="318" t="s">
        <v>834</v>
      </c>
      <c r="G296" s="318" t="s">
        <v>919</v>
      </c>
      <c r="H296" s="318"/>
      <c r="I296" s="318" t="s">
        <v>920</v>
      </c>
      <c r="J296" s="318" t="s">
        <v>206</v>
      </c>
      <c r="K296" s="461" t="s">
        <v>921</v>
      </c>
      <c r="L296" s="318" t="s">
        <v>3302</v>
      </c>
      <c r="M296" s="318" t="s">
        <v>3303</v>
      </c>
      <c r="N296" s="318" t="s">
        <v>3238</v>
      </c>
    </row>
    <row r="297" spans="1:14" ht="29" x14ac:dyDescent="0.35">
      <c r="A297" s="463" t="s">
        <v>3091</v>
      </c>
      <c r="B297" s="318" t="s">
        <v>1207</v>
      </c>
      <c r="C297" s="461" t="s">
        <v>1206</v>
      </c>
      <c r="D297" s="318" t="s">
        <v>208</v>
      </c>
      <c r="E297" s="318" t="s">
        <v>209</v>
      </c>
      <c r="F297" s="318" t="s">
        <v>1208</v>
      </c>
      <c r="G297" s="318" t="s">
        <v>1209</v>
      </c>
      <c r="H297" s="318"/>
      <c r="I297" s="318" t="s">
        <v>1210</v>
      </c>
      <c r="J297" s="318" t="s">
        <v>206</v>
      </c>
      <c r="K297" s="461" t="s">
        <v>1211</v>
      </c>
      <c r="L297" s="318" t="s">
        <v>3483</v>
      </c>
      <c r="M297" s="318" t="s">
        <v>3484</v>
      </c>
      <c r="N297" s="318" t="s">
        <v>3238</v>
      </c>
    </row>
    <row r="298" spans="1:14" ht="29" x14ac:dyDescent="0.35">
      <c r="A298" s="463" t="s">
        <v>4533</v>
      </c>
      <c r="B298" s="318" t="s">
        <v>3978</v>
      </c>
      <c r="C298" s="461" t="s">
        <v>3979</v>
      </c>
      <c r="D298" s="318" t="s">
        <v>208</v>
      </c>
      <c r="E298" s="318" t="s">
        <v>209</v>
      </c>
      <c r="F298" s="318" t="s">
        <v>1526</v>
      </c>
      <c r="G298" s="318" t="s">
        <v>3980</v>
      </c>
      <c r="H298" s="318"/>
      <c r="I298" s="318" t="s">
        <v>1303</v>
      </c>
      <c r="J298" s="318" t="s">
        <v>206</v>
      </c>
      <c r="K298" s="461" t="s">
        <v>573</v>
      </c>
      <c r="L298" s="318" t="s">
        <v>3981</v>
      </c>
      <c r="M298" s="318" t="s">
        <v>3982</v>
      </c>
      <c r="N298" s="318" t="s">
        <v>3247</v>
      </c>
    </row>
    <row r="299" spans="1:14" ht="29" x14ac:dyDescent="0.35">
      <c r="A299" s="463" t="s">
        <v>2708</v>
      </c>
      <c r="B299" s="318" t="s">
        <v>1213</v>
      </c>
      <c r="C299" s="461" t="s">
        <v>1212</v>
      </c>
      <c r="D299" s="318" t="s">
        <v>208</v>
      </c>
      <c r="E299" s="318" t="s">
        <v>209</v>
      </c>
      <c r="F299" s="318" t="s">
        <v>1214</v>
      </c>
      <c r="G299" s="318" t="s">
        <v>1215</v>
      </c>
      <c r="H299" s="318"/>
      <c r="I299" s="318" t="s">
        <v>1213</v>
      </c>
      <c r="J299" s="318" t="s">
        <v>206</v>
      </c>
      <c r="K299" s="461" t="s">
        <v>1216</v>
      </c>
      <c r="L299" s="318" t="s">
        <v>3983</v>
      </c>
      <c r="M299" s="318" t="s">
        <v>3984</v>
      </c>
      <c r="N299" s="318" t="s">
        <v>3238</v>
      </c>
    </row>
    <row r="300" spans="1:14" ht="29" x14ac:dyDescent="0.35">
      <c r="A300" s="463" t="s">
        <v>3159</v>
      </c>
      <c r="B300" s="318" t="s">
        <v>1218</v>
      </c>
      <c r="C300" s="461" t="s">
        <v>1217</v>
      </c>
      <c r="D300" s="318" t="s">
        <v>208</v>
      </c>
      <c r="E300" s="318" t="s">
        <v>209</v>
      </c>
      <c r="F300" s="318" t="s">
        <v>1219</v>
      </c>
      <c r="G300" s="318" t="s">
        <v>1220</v>
      </c>
      <c r="H300" s="318"/>
      <c r="I300" s="318" t="s">
        <v>752</v>
      </c>
      <c r="J300" s="318" t="s">
        <v>206</v>
      </c>
      <c r="K300" s="461" t="s">
        <v>755</v>
      </c>
      <c r="L300" s="318" t="s">
        <v>3985</v>
      </c>
      <c r="M300" s="318" t="s">
        <v>3986</v>
      </c>
      <c r="N300" s="318" t="s">
        <v>3308</v>
      </c>
    </row>
    <row r="301" spans="1:14" ht="29" x14ac:dyDescent="0.35">
      <c r="A301" s="463" t="s">
        <v>4534</v>
      </c>
      <c r="B301" s="318" t="s">
        <v>3987</v>
      </c>
      <c r="C301" s="461" t="s">
        <v>3988</v>
      </c>
      <c r="D301" s="318" t="s">
        <v>208</v>
      </c>
      <c r="E301" s="318" t="s">
        <v>209</v>
      </c>
      <c r="F301" s="318" t="s">
        <v>816</v>
      </c>
      <c r="G301" s="318" t="s">
        <v>817</v>
      </c>
      <c r="H301" s="318"/>
      <c r="I301" s="318" t="s">
        <v>788</v>
      </c>
      <c r="J301" s="318" t="s">
        <v>206</v>
      </c>
      <c r="K301" s="461" t="s">
        <v>789</v>
      </c>
      <c r="L301" s="318" t="s">
        <v>3655</v>
      </c>
      <c r="M301" s="318" t="s">
        <v>3656</v>
      </c>
      <c r="N301" s="318" t="s">
        <v>3247</v>
      </c>
    </row>
    <row r="302" spans="1:14" ht="29" x14ac:dyDescent="0.35">
      <c r="A302" s="463" t="s">
        <v>4535</v>
      </c>
      <c r="B302" s="318" t="s">
        <v>3989</v>
      </c>
      <c r="C302" s="461" t="s">
        <v>3990</v>
      </c>
      <c r="D302" s="318" t="s">
        <v>208</v>
      </c>
      <c r="E302" s="318" t="s">
        <v>209</v>
      </c>
      <c r="F302" s="318" t="s">
        <v>1628</v>
      </c>
      <c r="G302" s="318" t="s">
        <v>3265</v>
      </c>
      <c r="H302" s="318"/>
      <c r="I302" s="318" t="s">
        <v>1630</v>
      </c>
      <c r="J302" s="318" t="s">
        <v>206</v>
      </c>
      <c r="K302" s="461" t="s">
        <v>1631</v>
      </c>
      <c r="L302" s="318" t="s">
        <v>3266</v>
      </c>
      <c r="M302" s="318" t="s">
        <v>3267</v>
      </c>
      <c r="N302" s="318" t="s">
        <v>3247</v>
      </c>
    </row>
    <row r="303" spans="1:14" ht="29" x14ac:dyDescent="0.35">
      <c r="A303" s="463" t="s">
        <v>4536</v>
      </c>
      <c r="B303" s="318" t="s">
        <v>3991</v>
      </c>
      <c r="C303" s="461" t="s">
        <v>3992</v>
      </c>
      <c r="D303" s="318" t="s">
        <v>208</v>
      </c>
      <c r="E303" s="318" t="s">
        <v>209</v>
      </c>
      <c r="F303" s="318" t="s">
        <v>805</v>
      </c>
      <c r="G303" s="318" t="s">
        <v>806</v>
      </c>
      <c r="H303" s="318"/>
      <c r="I303" s="318" t="s">
        <v>807</v>
      </c>
      <c r="J303" s="318" t="s">
        <v>206</v>
      </c>
      <c r="K303" s="461" t="s">
        <v>808</v>
      </c>
      <c r="L303" s="318" t="s">
        <v>3387</v>
      </c>
      <c r="M303" s="318" t="s">
        <v>3388</v>
      </c>
      <c r="N303" s="318" t="s">
        <v>3247</v>
      </c>
    </row>
    <row r="304" spans="1:14" ht="29" x14ac:dyDescent="0.35">
      <c r="A304" s="463" t="s">
        <v>3093</v>
      </c>
      <c r="B304" s="318" t="s">
        <v>1222</v>
      </c>
      <c r="C304" s="461" t="s">
        <v>1221</v>
      </c>
      <c r="D304" s="318" t="s">
        <v>208</v>
      </c>
      <c r="E304" s="318" t="s">
        <v>209</v>
      </c>
      <c r="F304" s="318" t="s">
        <v>3993</v>
      </c>
      <c r="G304" s="318" t="s">
        <v>1224</v>
      </c>
      <c r="H304" s="318"/>
      <c r="I304" s="318" t="s">
        <v>1225</v>
      </c>
      <c r="J304" s="318" t="s">
        <v>206</v>
      </c>
      <c r="K304" s="461" t="s">
        <v>1226</v>
      </c>
      <c r="L304" s="318" t="s">
        <v>3844</v>
      </c>
      <c r="M304" s="318" t="s">
        <v>3845</v>
      </c>
      <c r="N304" s="318" t="s">
        <v>3238</v>
      </c>
    </row>
    <row r="305" spans="1:14" ht="29" x14ac:dyDescent="0.35">
      <c r="A305" s="463" t="s">
        <v>4537</v>
      </c>
      <c r="B305" s="318" t="s">
        <v>3994</v>
      </c>
      <c r="C305" s="461" t="s">
        <v>3995</v>
      </c>
      <c r="D305" s="318" t="s">
        <v>208</v>
      </c>
      <c r="E305" s="318" t="s">
        <v>209</v>
      </c>
      <c r="F305" s="318" t="s">
        <v>3996</v>
      </c>
      <c r="G305" s="318" t="s">
        <v>3997</v>
      </c>
      <c r="H305" s="318"/>
      <c r="I305" s="318" t="s">
        <v>3998</v>
      </c>
      <c r="J305" s="318" t="s">
        <v>206</v>
      </c>
      <c r="K305" s="461" t="s">
        <v>3999</v>
      </c>
      <c r="L305" s="318" t="s">
        <v>4000</v>
      </c>
      <c r="M305" s="318" t="s">
        <v>3429</v>
      </c>
      <c r="N305" s="318" t="s">
        <v>3247</v>
      </c>
    </row>
    <row r="306" spans="1:14" ht="29" x14ac:dyDescent="0.35">
      <c r="A306" s="463" t="s">
        <v>2981</v>
      </c>
      <c r="B306" s="318" t="s">
        <v>2201</v>
      </c>
      <c r="C306" s="461" t="s">
        <v>2208</v>
      </c>
      <c r="D306" s="318" t="s">
        <v>200</v>
      </c>
      <c r="E306" s="318" t="s">
        <v>201</v>
      </c>
      <c r="F306" s="318" t="s">
        <v>2248</v>
      </c>
      <c r="G306" s="318" t="s">
        <v>2249</v>
      </c>
      <c r="H306" s="318"/>
      <c r="I306" s="318" t="s">
        <v>1090</v>
      </c>
      <c r="J306" s="318" t="s">
        <v>206</v>
      </c>
      <c r="K306" s="461" t="s">
        <v>1093</v>
      </c>
      <c r="L306" s="318" t="s">
        <v>4001</v>
      </c>
      <c r="M306" s="318" t="s">
        <v>4002</v>
      </c>
      <c r="N306" s="318" t="s">
        <v>3230</v>
      </c>
    </row>
    <row r="307" spans="1:14" ht="29" x14ac:dyDescent="0.35">
      <c r="A307" s="463" t="s">
        <v>2710</v>
      </c>
      <c r="B307" s="318" t="s">
        <v>1228</v>
      </c>
      <c r="C307" s="461" t="s">
        <v>1227</v>
      </c>
      <c r="D307" s="318" t="s">
        <v>208</v>
      </c>
      <c r="E307" s="318" t="s">
        <v>209</v>
      </c>
      <c r="F307" s="318" t="s">
        <v>1229</v>
      </c>
      <c r="G307" s="318" t="s">
        <v>1230</v>
      </c>
      <c r="H307" s="318"/>
      <c r="I307" s="318" t="s">
        <v>1228</v>
      </c>
      <c r="J307" s="318" t="s">
        <v>206</v>
      </c>
      <c r="K307" s="461" t="s">
        <v>1231</v>
      </c>
      <c r="L307" s="318" t="s">
        <v>4003</v>
      </c>
      <c r="M307" s="318" t="s">
        <v>4004</v>
      </c>
      <c r="N307" s="318" t="s">
        <v>3275</v>
      </c>
    </row>
    <row r="308" spans="1:14" ht="29" x14ac:dyDescent="0.35">
      <c r="A308" s="463" t="s">
        <v>2712</v>
      </c>
      <c r="B308" s="318" t="s">
        <v>1233</v>
      </c>
      <c r="C308" s="461" t="s">
        <v>1232</v>
      </c>
      <c r="D308" s="318" t="s">
        <v>208</v>
      </c>
      <c r="E308" s="318" t="s">
        <v>209</v>
      </c>
      <c r="F308" s="318" t="s">
        <v>4005</v>
      </c>
      <c r="G308" s="318" t="s">
        <v>1235</v>
      </c>
      <c r="H308" s="318"/>
      <c r="I308" s="318" t="s">
        <v>1233</v>
      </c>
      <c r="J308" s="318" t="s">
        <v>206</v>
      </c>
      <c r="K308" s="461" t="s">
        <v>1236</v>
      </c>
      <c r="L308" s="318" t="s">
        <v>4006</v>
      </c>
      <c r="M308" s="318" t="s">
        <v>4007</v>
      </c>
      <c r="N308" s="318" t="s">
        <v>3238</v>
      </c>
    </row>
    <row r="309" spans="1:14" ht="29" x14ac:dyDescent="0.35">
      <c r="A309" s="463" t="s">
        <v>3097</v>
      </c>
      <c r="B309" s="318" t="s">
        <v>1238</v>
      </c>
      <c r="C309" s="461" t="s">
        <v>1237</v>
      </c>
      <c r="D309" s="318" t="s">
        <v>208</v>
      </c>
      <c r="E309" s="318" t="s">
        <v>209</v>
      </c>
      <c r="F309" s="318" t="s">
        <v>1239</v>
      </c>
      <c r="G309" s="318" t="s">
        <v>1240</v>
      </c>
      <c r="H309" s="318"/>
      <c r="I309" s="318" t="s">
        <v>1241</v>
      </c>
      <c r="J309" s="318" t="s">
        <v>206</v>
      </c>
      <c r="K309" s="461" t="s">
        <v>1242</v>
      </c>
      <c r="L309" s="318" t="s">
        <v>4008</v>
      </c>
      <c r="M309" s="318" t="s">
        <v>4008</v>
      </c>
      <c r="N309" s="318" t="s">
        <v>3238</v>
      </c>
    </row>
    <row r="310" spans="1:14" ht="29" x14ac:dyDescent="0.35">
      <c r="A310" s="463" t="s">
        <v>3099</v>
      </c>
      <c r="B310" s="318" t="s">
        <v>1244</v>
      </c>
      <c r="C310" s="461" t="s">
        <v>1243</v>
      </c>
      <c r="D310" s="318" t="s">
        <v>208</v>
      </c>
      <c r="E310" s="318" t="s">
        <v>209</v>
      </c>
      <c r="F310" s="318" t="s">
        <v>1245</v>
      </c>
      <c r="G310" s="318" t="s">
        <v>1246</v>
      </c>
      <c r="H310" s="318"/>
      <c r="I310" s="318" t="s">
        <v>1247</v>
      </c>
      <c r="J310" s="318" t="s">
        <v>206</v>
      </c>
      <c r="K310" s="461" t="s">
        <v>1248</v>
      </c>
      <c r="L310" s="318" t="s">
        <v>3393</v>
      </c>
      <c r="M310" s="318" t="s">
        <v>4009</v>
      </c>
      <c r="N310" s="318" t="s">
        <v>3238</v>
      </c>
    </row>
    <row r="311" spans="1:14" ht="29" x14ac:dyDescent="0.35">
      <c r="A311" s="463" t="s">
        <v>3163</v>
      </c>
      <c r="B311" s="318" t="s">
        <v>1250</v>
      </c>
      <c r="C311" s="461" t="s">
        <v>1249</v>
      </c>
      <c r="D311" s="318" t="s">
        <v>208</v>
      </c>
      <c r="E311" s="318" t="s">
        <v>209</v>
      </c>
      <c r="F311" s="318" t="s">
        <v>1251</v>
      </c>
      <c r="G311" s="318" t="s">
        <v>1252</v>
      </c>
      <c r="H311" s="318"/>
      <c r="I311" s="318" t="s">
        <v>1253</v>
      </c>
      <c r="J311" s="318" t="s">
        <v>206</v>
      </c>
      <c r="K311" s="461" t="s">
        <v>1254</v>
      </c>
      <c r="L311" s="318" t="s">
        <v>4010</v>
      </c>
      <c r="M311" s="318" t="s">
        <v>4011</v>
      </c>
      <c r="N311" s="318" t="s">
        <v>3308</v>
      </c>
    </row>
    <row r="312" spans="1:14" ht="29" x14ac:dyDescent="0.35">
      <c r="A312" s="463" t="s">
        <v>2714</v>
      </c>
      <c r="B312" s="318" t="s">
        <v>1256</v>
      </c>
      <c r="C312" s="461" t="s">
        <v>1255</v>
      </c>
      <c r="D312" s="318" t="s">
        <v>208</v>
      </c>
      <c r="E312" s="318" t="s">
        <v>209</v>
      </c>
      <c r="F312" s="318" t="s">
        <v>1257</v>
      </c>
      <c r="G312" s="318" t="s">
        <v>1258</v>
      </c>
      <c r="H312" s="318"/>
      <c r="I312" s="318" t="s">
        <v>1256</v>
      </c>
      <c r="J312" s="318" t="s">
        <v>206</v>
      </c>
      <c r="K312" s="461" t="s">
        <v>1259</v>
      </c>
      <c r="L312" s="318" t="s">
        <v>4012</v>
      </c>
      <c r="M312" s="318" t="s">
        <v>4013</v>
      </c>
      <c r="N312" s="318" t="s">
        <v>3238</v>
      </c>
    </row>
    <row r="313" spans="1:14" ht="29" x14ac:dyDescent="0.35">
      <c r="A313" s="463" t="s">
        <v>3057</v>
      </c>
      <c r="B313" s="318" t="s">
        <v>1261</v>
      </c>
      <c r="C313" s="461" t="s">
        <v>1260</v>
      </c>
      <c r="D313" s="318" t="s">
        <v>208</v>
      </c>
      <c r="E313" s="318" t="s">
        <v>209</v>
      </c>
      <c r="F313" s="318" t="s">
        <v>463</v>
      </c>
      <c r="G313" s="318" t="s">
        <v>464</v>
      </c>
      <c r="H313" s="318"/>
      <c r="I313" s="318" t="s">
        <v>465</v>
      </c>
      <c r="J313" s="318" t="s">
        <v>206</v>
      </c>
      <c r="K313" s="461" t="s">
        <v>466</v>
      </c>
      <c r="L313" s="318" t="s">
        <v>3425</v>
      </c>
      <c r="M313" s="318" t="s">
        <v>3426</v>
      </c>
      <c r="N313" s="318" t="s">
        <v>3259</v>
      </c>
    </row>
    <row r="314" spans="1:14" ht="29" x14ac:dyDescent="0.35">
      <c r="A314" s="463" t="s">
        <v>2716</v>
      </c>
      <c r="B314" s="318" t="s">
        <v>1263</v>
      </c>
      <c r="C314" s="461" t="s">
        <v>1262</v>
      </c>
      <c r="D314" s="318" t="s">
        <v>208</v>
      </c>
      <c r="E314" s="318" t="s">
        <v>209</v>
      </c>
      <c r="F314" s="318" t="s">
        <v>1264</v>
      </c>
      <c r="G314" s="318" t="s">
        <v>1265</v>
      </c>
      <c r="H314" s="318"/>
      <c r="I314" s="318" t="s">
        <v>1263</v>
      </c>
      <c r="J314" s="318" t="s">
        <v>206</v>
      </c>
      <c r="K314" s="461" t="s">
        <v>1266</v>
      </c>
      <c r="L314" s="318" t="s">
        <v>4014</v>
      </c>
      <c r="M314" s="318" t="s">
        <v>4015</v>
      </c>
      <c r="N314" s="318" t="s">
        <v>3238</v>
      </c>
    </row>
    <row r="315" spans="1:14" ht="29" x14ac:dyDescent="0.35">
      <c r="A315" s="463" t="s">
        <v>2951</v>
      </c>
      <c r="B315" s="318" t="s">
        <v>1268</v>
      </c>
      <c r="C315" s="461" t="s">
        <v>1267</v>
      </c>
      <c r="D315" s="318" t="s">
        <v>200</v>
      </c>
      <c r="E315" s="318" t="s">
        <v>201</v>
      </c>
      <c r="F315" s="318" t="s">
        <v>1269</v>
      </c>
      <c r="G315" s="318" t="s">
        <v>1270</v>
      </c>
      <c r="H315" s="318"/>
      <c r="I315" s="318" t="s">
        <v>426</v>
      </c>
      <c r="J315" s="318" t="s">
        <v>206</v>
      </c>
      <c r="K315" s="461" t="s">
        <v>926</v>
      </c>
      <c r="L315" s="318" t="s">
        <v>4016</v>
      </c>
      <c r="M315" s="318" t="s">
        <v>4017</v>
      </c>
      <c r="N315" s="318" t="s">
        <v>4018</v>
      </c>
    </row>
    <row r="316" spans="1:14" ht="29" x14ac:dyDescent="0.35">
      <c r="A316" s="463" t="s">
        <v>4538</v>
      </c>
      <c r="B316" s="318" t="s">
        <v>4019</v>
      </c>
      <c r="C316" s="461" t="s">
        <v>4020</v>
      </c>
      <c r="D316" s="318" t="s">
        <v>208</v>
      </c>
      <c r="E316" s="318" t="s">
        <v>209</v>
      </c>
      <c r="F316" s="318" t="s">
        <v>3727</v>
      </c>
      <c r="G316" s="318" t="s">
        <v>3728</v>
      </c>
      <c r="H316" s="318"/>
      <c r="I316" s="318" t="s">
        <v>3729</v>
      </c>
      <c r="J316" s="318" t="s">
        <v>206</v>
      </c>
      <c r="K316" s="461" t="s">
        <v>3730</v>
      </c>
      <c r="L316" s="318" t="s">
        <v>4021</v>
      </c>
      <c r="M316" s="318" t="s">
        <v>4022</v>
      </c>
      <c r="N316" s="318" t="s">
        <v>3247</v>
      </c>
    </row>
    <row r="317" spans="1:14" ht="29" x14ac:dyDescent="0.35">
      <c r="A317" s="463" t="s">
        <v>2718</v>
      </c>
      <c r="B317" s="318" t="s">
        <v>248</v>
      </c>
      <c r="C317" s="461" t="s">
        <v>1271</v>
      </c>
      <c r="D317" s="318" t="s">
        <v>208</v>
      </c>
      <c r="E317" s="318" t="s">
        <v>209</v>
      </c>
      <c r="F317" s="318" t="s">
        <v>1272</v>
      </c>
      <c r="G317" s="318" t="s">
        <v>1273</v>
      </c>
      <c r="H317" s="318" t="s">
        <v>1274</v>
      </c>
      <c r="I317" s="318" t="s">
        <v>248</v>
      </c>
      <c r="J317" s="318" t="s">
        <v>206</v>
      </c>
      <c r="K317" s="461" t="s">
        <v>1275</v>
      </c>
      <c r="L317" s="318" t="s">
        <v>4023</v>
      </c>
      <c r="M317" s="318" t="s">
        <v>4024</v>
      </c>
      <c r="N317" s="318" t="s">
        <v>3238</v>
      </c>
    </row>
    <row r="318" spans="1:14" ht="29" x14ac:dyDescent="0.35">
      <c r="A318" s="463" t="s">
        <v>4539</v>
      </c>
      <c r="B318" s="318" t="s">
        <v>4025</v>
      </c>
      <c r="C318" s="461" t="s">
        <v>4026</v>
      </c>
      <c r="D318" s="318" t="s">
        <v>208</v>
      </c>
      <c r="E318" s="318" t="s">
        <v>209</v>
      </c>
      <c r="F318" s="318" t="s">
        <v>1478</v>
      </c>
      <c r="G318" s="318" t="s">
        <v>4027</v>
      </c>
      <c r="H318" s="318"/>
      <c r="I318" s="318" t="s">
        <v>4028</v>
      </c>
      <c r="J318" s="318" t="s">
        <v>206</v>
      </c>
      <c r="K318" s="461" t="s">
        <v>4029</v>
      </c>
      <c r="L318" s="318" t="s">
        <v>3333</v>
      </c>
      <c r="M318" s="318" t="s">
        <v>3429</v>
      </c>
      <c r="N318" s="318" t="s">
        <v>3247</v>
      </c>
    </row>
    <row r="319" spans="1:14" ht="29" x14ac:dyDescent="0.35">
      <c r="A319" s="463" t="s">
        <v>3207</v>
      </c>
      <c r="B319" s="318" t="s">
        <v>1277</v>
      </c>
      <c r="C319" s="461" t="s">
        <v>1276</v>
      </c>
      <c r="D319" s="318" t="s">
        <v>200</v>
      </c>
      <c r="E319" s="318" t="s">
        <v>201</v>
      </c>
      <c r="F319" s="318" t="s">
        <v>1278</v>
      </c>
      <c r="G319" s="318" t="s">
        <v>1279</v>
      </c>
      <c r="H319" s="318"/>
      <c r="I319" s="318" t="s">
        <v>495</v>
      </c>
      <c r="J319" s="318" t="s">
        <v>206</v>
      </c>
      <c r="K319" s="461" t="s">
        <v>497</v>
      </c>
      <c r="L319" s="318" t="s">
        <v>4030</v>
      </c>
      <c r="M319" s="318" t="s">
        <v>4031</v>
      </c>
      <c r="N319" s="318" t="s">
        <v>3285</v>
      </c>
    </row>
    <row r="320" spans="1:14" ht="29" x14ac:dyDescent="0.35">
      <c r="A320" s="463" t="s">
        <v>4540</v>
      </c>
      <c r="B320" s="318" t="s">
        <v>4032</v>
      </c>
      <c r="C320" s="461" t="s">
        <v>4033</v>
      </c>
      <c r="D320" s="318" t="s">
        <v>208</v>
      </c>
      <c r="E320" s="318" t="s">
        <v>209</v>
      </c>
      <c r="F320" s="318" t="s">
        <v>1628</v>
      </c>
      <c r="G320" s="318" t="s">
        <v>3265</v>
      </c>
      <c r="H320" s="318"/>
      <c r="I320" s="318" t="s">
        <v>1630</v>
      </c>
      <c r="J320" s="318" t="s">
        <v>206</v>
      </c>
      <c r="K320" s="461" t="s">
        <v>1631</v>
      </c>
      <c r="L320" s="318" t="s">
        <v>3266</v>
      </c>
      <c r="M320" s="318" t="s">
        <v>3267</v>
      </c>
      <c r="N320" s="318" t="s">
        <v>3247</v>
      </c>
    </row>
    <row r="321" spans="1:14" ht="29" x14ac:dyDescent="0.35">
      <c r="A321" s="463" t="s">
        <v>4541</v>
      </c>
      <c r="B321" s="318" t="s">
        <v>4034</v>
      </c>
      <c r="C321" s="461" t="s">
        <v>4035</v>
      </c>
      <c r="D321" s="318" t="s">
        <v>208</v>
      </c>
      <c r="E321" s="318" t="s">
        <v>209</v>
      </c>
      <c r="F321" s="318" t="s">
        <v>2230</v>
      </c>
      <c r="G321" s="318" t="s">
        <v>710</v>
      </c>
      <c r="H321" s="318"/>
      <c r="I321" s="318" t="s">
        <v>709</v>
      </c>
      <c r="J321" s="318" t="s">
        <v>206</v>
      </c>
      <c r="K321" s="461" t="s">
        <v>711</v>
      </c>
      <c r="L321" s="318" t="s">
        <v>3606</v>
      </c>
      <c r="M321" s="318" t="s">
        <v>3607</v>
      </c>
      <c r="N321" s="318" t="s">
        <v>3247</v>
      </c>
    </row>
    <row r="322" spans="1:14" ht="29" x14ac:dyDescent="0.35">
      <c r="A322" s="463" t="s">
        <v>3101</v>
      </c>
      <c r="B322" s="318" t="s">
        <v>1281</v>
      </c>
      <c r="C322" s="461" t="s">
        <v>1280</v>
      </c>
      <c r="D322" s="318" t="s">
        <v>208</v>
      </c>
      <c r="E322" s="318" t="s">
        <v>209</v>
      </c>
      <c r="F322" s="318" t="s">
        <v>2230</v>
      </c>
      <c r="G322" s="318" t="s">
        <v>710</v>
      </c>
      <c r="H322" s="318"/>
      <c r="I322" s="318" t="s">
        <v>709</v>
      </c>
      <c r="J322" s="318" t="s">
        <v>206</v>
      </c>
      <c r="K322" s="461" t="s">
        <v>711</v>
      </c>
      <c r="L322" s="318" t="s">
        <v>3606</v>
      </c>
      <c r="M322" s="318" t="s">
        <v>3607</v>
      </c>
      <c r="N322" s="318" t="s">
        <v>3275</v>
      </c>
    </row>
    <row r="323" spans="1:14" ht="29" x14ac:dyDescent="0.35">
      <c r="A323" s="463" t="s">
        <v>4542</v>
      </c>
      <c r="B323" s="318" t="s">
        <v>4036</v>
      </c>
      <c r="C323" s="461" t="s">
        <v>4037</v>
      </c>
      <c r="D323" s="318" t="s">
        <v>208</v>
      </c>
      <c r="E323" s="318" t="s">
        <v>209</v>
      </c>
      <c r="F323" s="318" t="s">
        <v>1712</v>
      </c>
      <c r="G323" s="318" t="s">
        <v>1713</v>
      </c>
      <c r="H323" s="318"/>
      <c r="I323" s="318" t="s">
        <v>1714</v>
      </c>
      <c r="J323" s="318" t="s">
        <v>206</v>
      </c>
      <c r="K323" s="461" t="s">
        <v>1715</v>
      </c>
      <c r="L323" s="318" t="s">
        <v>4038</v>
      </c>
      <c r="M323" s="318" t="s">
        <v>4039</v>
      </c>
      <c r="N323" s="318" t="s">
        <v>3247</v>
      </c>
    </row>
    <row r="324" spans="1:14" ht="29" x14ac:dyDescent="0.35">
      <c r="A324" s="463" t="s">
        <v>2720</v>
      </c>
      <c r="B324" s="318" t="s">
        <v>1283</v>
      </c>
      <c r="C324" s="461" t="s">
        <v>1282</v>
      </c>
      <c r="D324" s="318" t="s">
        <v>208</v>
      </c>
      <c r="E324" s="318" t="s">
        <v>209</v>
      </c>
      <c r="F324" s="318" t="s">
        <v>1284</v>
      </c>
      <c r="G324" s="318" t="s">
        <v>1285</v>
      </c>
      <c r="H324" s="318"/>
      <c r="I324" s="318" t="s">
        <v>1283</v>
      </c>
      <c r="J324" s="318" t="s">
        <v>206</v>
      </c>
      <c r="K324" s="461" t="s">
        <v>1286</v>
      </c>
      <c r="L324" s="318" t="s">
        <v>4040</v>
      </c>
      <c r="M324" s="318" t="s">
        <v>4041</v>
      </c>
      <c r="N324" s="318" t="s">
        <v>3238</v>
      </c>
    </row>
    <row r="325" spans="1:14" ht="29" x14ac:dyDescent="0.35">
      <c r="A325" s="463" t="s">
        <v>2722</v>
      </c>
      <c r="B325" s="318" t="s">
        <v>1288</v>
      </c>
      <c r="C325" s="461" t="s">
        <v>1287</v>
      </c>
      <c r="D325" s="318" t="s">
        <v>208</v>
      </c>
      <c r="E325" s="318" t="s">
        <v>209</v>
      </c>
      <c r="F325" s="318" t="s">
        <v>1289</v>
      </c>
      <c r="G325" s="318" t="s">
        <v>1290</v>
      </c>
      <c r="H325" s="318"/>
      <c r="I325" s="318" t="s">
        <v>1291</v>
      </c>
      <c r="J325" s="318" t="s">
        <v>206</v>
      </c>
      <c r="K325" s="461" t="s">
        <v>1292</v>
      </c>
      <c r="L325" s="318" t="s">
        <v>4042</v>
      </c>
      <c r="M325" s="318" t="s">
        <v>4043</v>
      </c>
      <c r="N325" s="318" t="s">
        <v>3238</v>
      </c>
    </row>
    <row r="326" spans="1:14" ht="29" x14ac:dyDescent="0.35">
      <c r="A326" s="463" t="s">
        <v>2724</v>
      </c>
      <c r="B326" s="318" t="s">
        <v>987</v>
      </c>
      <c r="C326" s="461" t="s">
        <v>1293</v>
      </c>
      <c r="D326" s="318" t="s">
        <v>208</v>
      </c>
      <c r="E326" s="318" t="s">
        <v>209</v>
      </c>
      <c r="F326" s="318" t="s">
        <v>1294</v>
      </c>
      <c r="G326" s="318" t="s">
        <v>1295</v>
      </c>
      <c r="H326" s="318"/>
      <c r="I326" s="318" t="s">
        <v>987</v>
      </c>
      <c r="J326" s="318" t="s">
        <v>206</v>
      </c>
      <c r="K326" s="461" t="s">
        <v>988</v>
      </c>
      <c r="L326" s="318" t="s">
        <v>4044</v>
      </c>
      <c r="M326" s="318" t="s">
        <v>4045</v>
      </c>
      <c r="N326" s="318" t="s">
        <v>3275</v>
      </c>
    </row>
    <row r="327" spans="1:14" ht="29" x14ac:dyDescent="0.35">
      <c r="A327" s="463" t="s">
        <v>3187</v>
      </c>
      <c r="B327" s="318" t="s">
        <v>1297</v>
      </c>
      <c r="C327" s="461" t="s">
        <v>1296</v>
      </c>
      <c r="D327" s="318" t="s">
        <v>208</v>
      </c>
      <c r="E327" s="318" t="s">
        <v>209</v>
      </c>
      <c r="F327" s="318" t="s">
        <v>1298</v>
      </c>
      <c r="G327" s="318" t="s">
        <v>1299</v>
      </c>
      <c r="H327" s="318"/>
      <c r="I327" s="318" t="s">
        <v>1300</v>
      </c>
      <c r="J327" s="318" t="s">
        <v>206</v>
      </c>
      <c r="K327" s="461" t="s">
        <v>1301</v>
      </c>
      <c r="L327" s="318" t="s">
        <v>4046</v>
      </c>
      <c r="M327" s="318" t="s">
        <v>4047</v>
      </c>
      <c r="N327" s="318" t="s">
        <v>3308</v>
      </c>
    </row>
    <row r="328" spans="1:14" ht="29" x14ac:dyDescent="0.35">
      <c r="A328" s="463" t="s">
        <v>2726</v>
      </c>
      <c r="B328" s="318" t="s">
        <v>1303</v>
      </c>
      <c r="C328" s="461" t="s">
        <v>1302</v>
      </c>
      <c r="D328" s="318" t="s">
        <v>208</v>
      </c>
      <c r="E328" s="318" t="s">
        <v>209</v>
      </c>
      <c r="F328" s="318" t="s">
        <v>1304</v>
      </c>
      <c r="G328" s="318" t="s">
        <v>1305</v>
      </c>
      <c r="H328" s="318" t="s">
        <v>689</v>
      </c>
      <c r="I328" s="318" t="s">
        <v>1303</v>
      </c>
      <c r="J328" s="318" t="s">
        <v>206</v>
      </c>
      <c r="K328" s="461" t="s">
        <v>573</v>
      </c>
      <c r="L328" s="318" t="s">
        <v>4048</v>
      </c>
      <c r="M328" s="318" t="s">
        <v>4049</v>
      </c>
      <c r="N328" s="318" t="s">
        <v>3238</v>
      </c>
    </row>
    <row r="329" spans="1:14" ht="29" x14ac:dyDescent="0.35">
      <c r="A329" s="463" t="s">
        <v>2730</v>
      </c>
      <c r="B329" s="318" t="s">
        <v>1307</v>
      </c>
      <c r="C329" s="461" t="s">
        <v>1306</v>
      </c>
      <c r="D329" s="318" t="s">
        <v>208</v>
      </c>
      <c r="E329" s="318" t="s">
        <v>209</v>
      </c>
      <c r="F329" s="318" t="s">
        <v>1308</v>
      </c>
      <c r="G329" s="318" t="s">
        <v>1309</v>
      </c>
      <c r="H329" s="318"/>
      <c r="I329" s="318" t="s">
        <v>1307</v>
      </c>
      <c r="J329" s="318" t="s">
        <v>206</v>
      </c>
      <c r="K329" s="461" t="s">
        <v>1310</v>
      </c>
      <c r="L329" s="318" t="s">
        <v>4050</v>
      </c>
      <c r="M329" s="318" t="s">
        <v>4051</v>
      </c>
      <c r="N329" s="318" t="s">
        <v>3238</v>
      </c>
    </row>
    <row r="330" spans="1:14" ht="29" x14ac:dyDescent="0.35">
      <c r="A330" s="463" t="s">
        <v>2732</v>
      </c>
      <c r="B330" s="318" t="s">
        <v>1312</v>
      </c>
      <c r="C330" s="461" t="s">
        <v>1311</v>
      </c>
      <c r="D330" s="318" t="s">
        <v>208</v>
      </c>
      <c r="E330" s="318" t="s">
        <v>209</v>
      </c>
      <c r="F330" s="318" t="s">
        <v>1313</v>
      </c>
      <c r="G330" s="318" t="s">
        <v>1314</v>
      </c>
      <c r="H330" s="318"/>
      <c r="I330" s="318" t="s">
        <v>1312</v>
      </c>
      <c r="J330" s="318" t="s">
        <v>206</v>
      </c>
      <c r="K330" s="461" t="s">
        <v>1315</v>
      </c>
      <c r="L330" s="318" t="s">
        <v>4052</v>
      </c>
      <c r="M330" s="318" t="s">
        <v>4053</v>
      </c>
      <c r="N330" s="318" t="s">
        <v>3238</v>
      </c>
    </row>
    <row r="331" spans="1:14" ht="29" x14ac:dyDescent="0.35">
      <c r="A331" s="463" t="s">
        <v>2738</v>
      </c>
      <c r="B331" s="318" t="s">
        <v>1317</v>
      </c>
      <c r="C331" s="461" t="s">
        <v>1316</v>
      </c>
      <c r="D331" s="318" t="s">
        <v>208</v>
      </c>
      <c r="E331" s="318" t="s">
        <v>209</v>
      </c>
      <c r="F331" s="318" t="s">
        <v>1318</v>
      </c>
      <c r="G331" s="318" t="s">
        <v>1319</v>
      </c>
      <c r="H331" s="318"/>
      <c r="I331" s="318" t="s">
        <v>1317</v>
      </c>
      <c r="J331" s="318" t="s">
        <v>206</v>
      </c>
      <c r="K331" s="461" t="s">
        <v>1320</v>
      </c>
      <c r="L331" s="318" t="s">
        <v>4054</v>
      </c>
      <c r="M331" s="318" t="s">
        <v>4055</v>
      </c>
      <c r="N331" s="318" t="s">
        <v>3238</v>
      </c>
    </row>
    <row r="332" spans="1:14" ht="29" x14ac:dyDescent="0.35">
      <c r="A332" s="463" t="s">
        <v>3105</v>
      </c>
      <c r="B332" s="318" t="s">
        <v>1322</v>
      </c>
      <c r="C332" s="461" t="s">
        <v>1321</v>
      </c>
      <c r="D332" s="318" t="s">
        <v>208</v>
      </c>
      <c r="E332" s="318" t="s">
        <v>209</v>
      </c>
      <c r="F332" s="318" t="s">
        <v>1323</v>
      </c>
      <c r="G332" s="318" t="s">
        <v>1324</v>
      </c>
      <c r="H332" s="318"/>
      <c r="I332" s="318" t="s">
        <v>1325</v>
      </c>
      <c r="J332" s="318" t="s">
        <v>206</v>
      </c>
      <c r="K332" s="461" t="s">
        <v>1326</v>
      </c>
      <c r="L332" s="318" t="s">
        <v>3296</v>
      </c>
      <c r="M332" s="318" t="s">
        <v>3297</v>
      </c>
      <c r="N332" s="318" t="s">
        <v>3238</v>
      </c>
    </row>
    <row r="333" spans="1:14" ht="29" x14ac:dyDescent="0.35">
      <c r="A333" s="463" t="s">
        <v>2740</v>
      </c>
      <c r="B333" s="318" t="s">
        <v>1328</v>
      </c>
      <c r="C333" s="461" t="s">
        <v>1327</v>
      </c>
      <c r="D333" s="318" t="s">
        <v>208</v>
      </c>
      <c r="E333" s="318" t="s">
        <v>209</v>
      </c>
      <c r="F333" s="318" t="s">
        <v>2250</v>
      </c>
      <c r="G333" s="318" t="s">
        <v>1329</v>
      </c>
      <c r="H333" s="318"/>
      <c r="I333" s="318" t="s">
        <v>1328</v>
      </c>
      <c r="J333" s="318" t="s">
        <v>206</v>
      </c>
      <c r="K333" s="461" t="s">
        <v>1330</v>
      </c>
      <c r="L333" s="318" t="s">
        <v>4056</v>
      </c>
      <c r="M333" s="318" t="s">
        <v>4057</v>
      </c>
      <c r="N333" s="318" t="s">
        <v>3238</v>
      </c>
    </row>
    <row r="334" spans="1:14" ht="29" x14ac:dyDescent="0.35">
      <c r="A334" s="463" t="s">
        <v>2728</v>
      </c>
      <c r="B334" s="318" t="s">
        <v>1332</v>
      </c>
      <c r="C334" s="461" t="s">
        <v>1331</v>
      </c>
      <c r="D334" s="318" t="s">
        <v>208</v>
      </c>
      <c r="E334" s="318" t="s">
        <v>209</v>
      </c>
      <c r="F334" s="318" t="s">
        <v>1333</v>
      </c>
      <c r="G334" s="318" t="s">
        <v>1334</v>
      </c>
      <c r="H334" s="318"/>
      <c r="I334" s="318" t="s">
        <v>1332</v>
      </c>
      <c r="J334" s="318" t="s">
        <v>206</v>
      </c>
      <c r="K334" s="461" t="s">
        <v>1335</v>
      </c>
      <c r="L334" s="318" t="s">
        <v>4058</v>
      </c>
      <c r="M334" s="318" t="s">
        <v>4059</v>
      </c>
      <c r="N334" s="318" t="s">
        <v>3238</v>
      </c>
    </row>
    <row r="335" spans="1:14" ht="29" x14ac:dyDescent="0.35">
      <c r="A335" s="463" t="s">
        <v>2903</v>
      </c>
      <c r="B335" s="318" t="s">
        <v>1337</v>
      </c>
      <c r="C335" s="461" t="s">
        <v>1336</v>
      </c>
      <c r="D335" s="318" t="s">
        <v>208</v>
      </c>
      <c r="E335" s="318" t="s">
        <v>209</v>
      </c>
      <c r="F335" s="318" t="s">
        <v>1338</v>
      </c>
      <c r="G335" s="318" t="s">
        <v>1339</v>
      </c>
      <c r="H335" s="318"/>
      <c r="I335" s="318" t="s">
        <v>1332</v>
      </c>
      <c r="J335" s="318" t="s">
        <v>206</v>
      </c>
      <c r="K335" s="461" t="s">
        <v>1335</v>
      </c>
      <c r="L335" s="318" t="s">
        <v>4060</v>
      </c>
      <c r="M335" s="318" t="s">
        <v>4061</v>
      </c>
      <c r="N335" s="318" t="s">
        <v>3308</v>
      </c>
    </row>
    <row r="336" spans="1:14" ht="29" x14ac:dyDescent="0.35">
      <c r="A336" s="463" t="s">
        <v>3103</v>
      </c>
      <c r="B336" s="318" t="s">
        <v>1341</v>
      </c>
      <c r="C336" s="461" t="s">
        <v>1340</v>
      </c>
      <c r="D336" s="318" t="s">
        <v>208</v>
      </c>
      <c r="E336" s="318" t="s">
        <v>209</v>
      </c>
      <c r="F336" s="318" t="s">
        <v>2251</v>
      </c>
      <c r="G336" s="318" t="s">
        <v>1342</v>
      </c>
      <c r="H336" s="318"/>
      <c r="I336" s="318" t="s">
        <v>1343</v>
      </c>
      <c r="J336" s="318" t="s">
        <v>206</v>
      </c>
      <c r="K336" s="461" t="s">
        <v>1344</v>
      </c>
      <c r="L336" s="318" t="s">
        <v>4062</v>
      </c>
      <c r="M336" s="318" t="s">
        <v>4063</v>
      </c>
      <c r="N336" s="318" t="s">
        <v>3308</v>
      </c>
    </row>
    <row r="337" spans="1:14" ht="29" x14ac:dyDescent="0.35">
      <c r="A337" s="463" t="s">
        <v>2734</v>
      </c>
      <c r="B337" s="318" t="s">
        <v>1346</v>
      </c>
      <c r="C337" s="461" t="s">
        <v>1345</v>
      </c>
      <c r="D337" s="318" t="s">
        <v>208</v>
      </c>
      <c r="E337" s="318" t="s">
        <v>209</v>
      </c>
      <c r="F337" s="318" t="s">
        <v>2251</v>
      </c>
      <c r="G337" s="318" t="s">
        <v>1342</v>
      </c>
      <c r="H337" s="318"/>
      <c r="I337" s="318" t="s">
        <v>1343</v>
      </c>
      <c r="J337" s="318" t="s">
        <v>206</v>
      </c>
      <c r="K337" s="461" t="s">
        <v>1344</v>
      </c>
      <c r="L337" s="318" t="s">
        <v>4062</v>
      </c>
      <c r="M337" s="318" t="s">
        <v>4063</v>
      </c>
      <c r="N337" s="318" t="s">
        <v>3270</v>
      </c>
    </row>
    <row r="338" spans="1:14" ht="29" x14ac:dyDescent="0.35">
      <c r="A338" s="463" t="s">
        <v>2736</v>
      </c>
      <c r="B338" s="318" t="s">
        <v>1348</v>
      </c>
      <c r="C338" s="461" t="s">
        <v>1347</v>
      </c>
      <c r="D338" s="318" t="s">
        <v>208</v>
      </c>
      <c r="E338" s="318" t="s">
        <v>209</v>
      </c>
      <c r="F338" s="318" t="s">
        <v>1349</v>
      </c>
      <c r="G338" s="318" t="s">
        <v>1350</v>
      </c>
      <c r="H338" s="318"/>
      <c r="I338" s="318" t="s">
        <v>1351</v>
      </c>
      <c r="J338" s="318" t="s">
        <v>206</v>
      </c>
      <c r="K338" s="461" t="s">
        <v>1352</v>
      </c>
      <c r="L338" s="318" t="s">
        <v>4064</v>
      </c>
      <c r="M338" s="318" t="s">
        <v>4065</v>
      </c>
      <c r="N338" s="318" t="s">
        <v>3238</v>
      </c>
    </row>
    <row r="339" spans="1:14" ht="29" x14ac:dyDescent="0.35">
      <c r="A339" s="463" t="s">
        <v>3165</v>
      </c>
      <c r="B339" s="318" t="s">
        <v>1354</v>
      </c>
      <c r="C339" s="461" t="s">
        <v>1353</v>
      </c>
      <c r="D339" s="318" t="s">
        <v>208</v>
      </c>
      <c r="E339" s="318" t="s">
        <v>209</v>
      </c>
      <c r="F339" s="318" t="s">
        <v>1355</v>
      </c>
      <c r="G339" s="318" t="s">
        <v>1356</v>
      </c>
      <c r="H339" s="318"/>
      <c r="I339" s="318" t="s">
        <v>1357</v>
      </c>
      <c r="J339" s="318" t="s">
        <v>206</v>
      </c>
      <c r="K339" s="461" t="s">
        <v>1358</v>
      </c>
      <c r="L339" s="318" t="s">
        <v>4066</v>
      </c>
      <c r="M339" s="318" t="s">
        <v>4067</v>
      </c>
      <c r="N339" s="318" t="s">
        <v>3308</v>
      </c>
    </row>
    <row r="340" spans="1:14" ht="29" x14ac:dyDescent="0.35">
      <c r="A340" s="463" t="s">
        <v>3161</v>
      </c>
      <c r="B340" s="318" t="s">
        <v>1360</v>
      </c>
      <c r="C340" s="461" t="s">
        <v>1359</v>
      </c>
      <c r="D340" s="318" t="s">
        <v>208</v>
      </c>
      <c r="E340" s="318" t="s">
        <v>209</v>
      </c>
      <c r="F340" s="318" t="s">
        <v>1361</v>
      </c>
      <c r="G340" s="318" t="s">
        <v>1362</v>
      </c>
      <c r="H340" s="318"/>
      <c r="I340" s="318" t="s">
        <v>1303</v>
      </c>
      <c r="J340" s="318" t="s">
        <v>206</v>
      </c>
      <c r="K340" s="461" t="s">
        <v>573</v>
      </c>
      <c r="L340" s="318" t="s">
        <v>4068</v>
      </c>
      <c r="M340" s="318" t="s">
        <v>4069</v>
      </c>
      <c r="N340" s="318" t="s">
        <v>3308</v>
      </c>
    </row>
    <row r="341" spans="1:14" ht="29" x14ac:dyDescent="0.35">
      <c r="A341" s="463" t="s">
        <v>4543</v>
      </c>
      <c r="B341" s="318" t="s">
        <v>4070</v>
      </c>
      <c r="C341" s="461" t="s">
        <v>4071</v>
      </c>
      <c r="D341" s="318" t="s">
        <v>208</v>
      </c>
      <c r="E341" s="318" t="s">
        <v>209</v>
      </c>
      <c r="F341" s="318" t="s">
        <v>1444</v>
      </c>
      <c r="G341" s="318" t="s">
        <v>3372</v>
      </c>
      <c r="H341" s="318"/>
      <c r="I341" s="318" t="s">
        <v>1446</v>
      </c>
      <c r="J341" s="318" t="s">
        <v>206</v>
      </c>
      <c r="K341" s="461" t="s">
        <v>1447</v>
      </c>
      <c r="L341" s="318" t="s">
        <v>3373</v>
      </c>
      <c r="M341" s="318" t="s">
        <v>3374</v>
      </c>
      <c r="N341" s="318" t="s">
        <v>3247</v>
      </c>
    </row>
    <row r="342" spans="1:14" ht="29" x14ac:dyDescent="0.35">
      <c r="A342" s="463" t="s">
        <v>2742</v>
      </c>
      <c r="B342" s="318" t="s">
        <v>1364</v>
      </c>
      <c r="C342" s="461" t="s">
        <v>1363</v>
      </c>
      <c r="D342" s="318" t="s">
        <v>208</v>
      </c>
      <c r="E342" s="318" t="s">
        <v>209</v>
      </c>
      <c r="F342" s="318" t="s">
        <v>1365</v>
      </c>
      <c r="G342" s="318" t="s">
        <v>1366</v>
      </c>
      <c r="H342" s="318"/>
      <c r="I342" s="318" t="s">
        <v>1364</v>
      </c>
      <c r="J342" s="318" t="s">
        <v>206</v>
      </c>
      <c r="K342" s="461" t="s">
        <v>1367</v>
      </c>
      <c r="L342" s="318" t="s">
        <v>4072</v>
      </c>
      <c r="M342" s="318" t="s">
        <v>4073</v>
      </c>
      <c r="N342" s="318" t="s">
        <v>3238</v>
      </c>
    </row>
    <row r="343" spans="1:14" ht="29" x14ac:dyDescent="0.35">
      <c r="A343" s="463" t="s">
        <v>4544</v>
      </c>
      <c r="B343" s="318" t="s">
        <v>1368</v>
      </c>
      <c r="C343" s="461" t="s">
        <v>4074</v>
      </c>
      <c r="D343" s="318" t="s">
        <v>208</v>
      </c>
      <c r="E343" s="318" t="s">
        <v>209</v>
      </c>
      <c r="F343" s="318" t="s">
        <v>4075</v>
      </c>
      <c r="G343" s="318" t="s">
        <v>4076</v>
      </c>
      <c r="H343" s="318"/>
      <c r="I343" s="318" t="s">
        <v>1368</v>
      </c>
      <c r="J343" s="318" t="s">
        <v>206</v>
      </c>
      <c r="K343" s="461" t="s">
        <v>1369</v>
      </c>
      <c r="L343" s="318" t="s">
        <v>4077</v>
      </c>
      <c r="M343" s="318" t="s">
        <v>4078</v>
      </c>
      <c r="N343" s="318" t="s">
        <v>3238</v>
      </c>
    </row>
    <row r="344" spans="1:14" ht="29" x14ac:dyDescent="0.35">
      <c r="A344" s="463" t="s">
        <v>2744</v>
      </c>
      <c r="B344" s="318" t="s">
        <v>1371</v>
      </c>
      <c r="C344" s="461" t="s">
        <v>1370</v>
      </c>
      <c r="D344" s="318" t="s">
        <v>208</v>
      </c>
      <c r="E344" s="318" t="s">
        <v>209</v>
      </c>
      <c r="F344" s="318" t="s">
        <v>1372</v>
      </c>
      <c r="G344" s="318" t="s">
        <v>1373</v>
      </c>
      <c r="H344" s="318" t="s">
        <v>1374</v>
      </c>
      <c r="I344" s="318" t="s">
        <v>1371</v>
      </c>
      <c r="J344" s="318" t="s">
        <v>206</v>
      </c>
      <c r="K344" s="461" t="s">
        <v>1375</v>
      </c>
      <c r="L344" s="318" t="s">
        <v>4079</v>
      </c>
      <c r="M344" s="318" t="s">
        <v>4080</v>
      </c>
      <c r="N344" s="318" t="s">
        <v>3238</v>
      </c>
    </row>
    <row r="345" spans="1:14" ht="29" x14ac:dyDescent="0.35">
      <c r="A345" s="463" t="s">
        <v>2746</v>
      </c>
      <c r="B345" s="318" t="s">
        <v>1377</v>
      </c>
      <c r="C345" s="461" t="s">
        <v>1376</v>
      </c>
      <c r="D345" s="318" t="s">
        <v>208</v>
      </c>
      <c r="E345" s="318" t="s">
        <v>209</v>
      </c>
      <c r="F345" s="318" t="s">
        <v>698</v>
      </c>
      <c r="G345" s="318" t="s">
        <v>699</v>
      </c>
      <c r="H345" s="318"/>
      <c r="I345" s="318" t="s">
        <v>700</v>
      </c>
      <c r="J345" s="318" t="s">
        <v>206</v>
      </c>
      <c r="K345" s="461" t="s">
        <v>701</v>
      </c>
      <c r="L345" s="318" t="s">
        <v>3281</v>
      </c>
      <c r="M345" s="318" t="s">
        <v>3282</v>
      </c>
      <c r="N345" s="318" t="s">
        <v>3250</v>
      </c>
    </row>
    <row r="346" spans="1:14" ht="29" x14ac:dyDescent="0.35">
      <c r="A346" s="463" t="s">
        <v>4545</v>
      </c>
      <c r="B346" s="318" t="s">
        <v>4081</v>
      </c>
      <c r="C346" s="461" t="s">
        <v>4082</v>
      </c>
      <c r="D346" s="318" t="s">
        <v>208</v>
      </c>
      <c r="E346" s="318" t="s">
        <v>209</v>
      </c>
      <c r="F346" s="318" t="s">
        <v>1478</v>
      </c>
      <c r="G346" s="318" t="s">
        <v>4083</v>
      </c>
      <c r="H346" s="318" t="s">
        <v>4084</v>
      </c>
      <c r="I346" s="318" t="s">
        <v>4085</v>
      </c>
      <c r="J346" s="318" t="s">
        <v>206</v>
      </c>
      <c r="K346" s="461" t="s">
        <v>4086</v>
      </c>
      <c r="L346" s="318" t="s">
        <v>3333</v>
      </c>
      <c r="M346" s="318" t="s">
        <v>3429</v>
      </c>
      <c r="N346" s="318" t="s">
        <v>3247</v>
      </c>
    </row>
    <row r="347" spans="1:14" ht="29" x14ac:dyDescent="0.35">
      <c r="A347" s="463" t="s">
        <v>3167</v>
      </c>
      <c r="B347" s="318" t="s">
        <v>1379</v>
      </c>
      <c r="C347" s="461" t="s">
        <v>1378</v>
      </c>
      <c r="D347" s="318" t="s">
        <v>208</v>
      </c>
      <c r="E347" s="318" t="s">
        <v>209</v>
      </c>
      <c r="F347" s="318" t="s">
        <v>1380</v>
      </c>
      <c r="G347" s="318" t="s">
        <v>1381</v>
      </c>
      <c r="H347" s="318"/>
      <c r="I347" s="318" t="s">
        <v>1382</v>
      </c>
      <c r="J347" s="318" t="s">
        <v>206</v>
      </c>
      <c r="K347" s="461" t="s">
        <v>1383</v>
      </c>
      <c r="L347" s="318" t="s">
        <v>4087</v>
      </c>
      <c r="M347" s="318" t="s">
        <v>4088</v>
      </c>
      <c r="N347" s="318" t="s">
        <v>3308</v>
      </c>
    </row>
    <row r="348" spans="1:14" ht="29" x14ac:dyDescent="0.35">
      <c r="A348" s="463" t="s">
        <v>4546</v>
      </c>
      <c r="B348" s="318" t="s">
        <v>4089</v>
      </c>
      <c r="C348" s="461" t="s">
        <v>4090</v>
      </c>
      <c r="D348" s="318" t="s">
        <v>208</v>
      </c>
      <c r="E348" s="318" t="s">
        <v>209</v>
      </c>
      <c r="F348" s="318" t="s">
        <v>3912</v>
      </c>
      <c r="G348" s="318" t="s">
        <v>3913</v>
      </c>
      <c r="H348" s="318"/>
      <c r="I348" s="318" t="s">
        <v>3914</v>
      </c>
      <c r="J348" s="318" t="s">
        <v>206</v>
      </c>
      <c r="K348" s="461" t="s">
        <v>3915</v>
      </c>
      <c r="L348" s="318" t="s">
        <v>3916</v>
      </c>
      <c r="M348" s="318" t="s">
        <v>3917</v>
      </c>
      <c r="N348" s="318" t="s">
        <v>3276</v>
      </c>
    </row>
    <row r="349" spans="1:14" ht="29" x14ac:dyDescent="0.35">
      <c r="A349" s="463" t="s">
        <v>3211</v>
      </c>
      <c r="B349" s="318" t="s">
        <v>1385</v>
      </c>
      <c r="C349" s="461" t="s">
        <v>1384</v>
      </c>
      <c r="D349" s="318" t="s">
        <v>200</v>
      </c>
      <c r="E349" s="318" t="s">
        <v>201</v>
      </c>
      <c r="F349" s="318" t="s">
        <v>2252</v>
      </c>
      <c r="G349" s="318" t="s">
        <v>1386</v>
      </c>
      <c r="H349" s="318"/>
      <c r="I349" s="318" t="s">
        <v>1387</v>
      </c>
      <c r="J349" s="318" t="s">
        <v>206</v>
      </c>
      <c r="K349" s="461" t="s">
        <v>1388</v>
      </c>
      <c r="L349" s="318" t="s">
        <v>4091</v>
      </c>
      <c r="M349" s="318" t="s">
        <v>3429</v>
      </c>
      <c r="N349" s="318" t="s">
        <v>3359</v>
      </c>
    </row>
    <row r="350" spans="1:14" ht="29" x14ac:dyDescent="0.35">
      <c r="A350" s="463" t="s">
        <v>2748</v>
      </c>
      <c r="B350" s="318" t="s">
        <v>1390</v>
      </c>
      <c r="C350" s="461" t="s">
        <v>1389</v>
      </c>
      <c r="D350" s="318" t="s">
        <v>208</v>
      </c>
      <c r="E350" s="318" t="s">
        <v>209</v>
      </c>
      <c r="F350" s="318" t="s">
        <v>4092</v>
      </c>
      <c r="G350" s="318" t="s">
        <v>1392</v>
      </c>
      <c r="H350" s="318" t="s">
        <v>1393</v>
      </c>
      <c r="I350" s="318" t="s">
        <v>1390</v>
      </c>
      <c r="J350" s="318" t="s">
        <v>206</v>
      </c>
      <c r="K350" s="461" t="s">
        <v>1394</v>
      </c>
      <c r="L350" s="318" t="s">
        <v>4093</v>
      </c>
      <c r="M350" s="318" t="s">
        <v>4094</v>
      </c>
      <c r="N350" s="318" t="s">
        <v>3275</v>
      </c>
    </row>
    <row r="351" spans="1:14" ht="29" x14ac:dyDescent="0.35">
      <c r="A351" s="463" t="s">
        <v>2750</v>
      </c>
      <c r="B351" s="318" t="s">
        <v>465</v>
      </c>
      <c r="C351" s="461" t="s">
        <v>1395</v>
      </c>
      <c r="D351" s="318" t="s">
        <v>208</v>
      </c>
      <c r="E351" s="318" t="s">
        <v>209</v>
      </c>
      <c r="F351" s="318" t="s">
        <v>463</v>
      </c>
      <c r="G351" s="318" t="s">
        <v>464</v>
      </c>
      <c r="H351" s="318"/>
      <c r="I351" s="318" t="s">
        <v>465</v>
      </c>
      <c r="J351" s="318" t="s">
        <v>206</v>
      </c>
      <c r="K351" s="461" t="s">
        <v>466</v>
      </c>
      <c r="L351" s="318" t="s">
        <v>3425</v>
      </c>
      <c r="M351" s="318" t="s">
        <v>3426</v>
      </c>
      <c r="N351" s="318" t="s">
        <v>3359</v>
      </c>
    </row>
    <row r="352" spans="1:14" ht="29" x14ac:dyDescent="0.35">
      <c r="A352" s="463" t="s">
        <v>4547</v>
      </c>
      <c r="B352" s="318" t="s">
        <v>4095</v>
      </c>
      <c r="C352" s="461" t="s">
        <v>4096</v>
      </c>
      <c r="D352" s="318" t="s">
        <v>208</v>
      </c>
      <c r="E352" s="318" t="s">
        <v>209</v>
      </c>
      <c r="F352" s="318" t="s">
        <v>746</v>
      </c>
      <c r="G352" s="318" t="s">
        <v>4097</v>
      </c>
      <c r="H352" s="318"/>
      <c r="I352" s="318" t="s">
        <v>749</v>
      </c>
      <c r="J352" s="318" t="s">
        <v>206</v>
      </c>
      <c r="K352" s="461" t="s">
        <v>750</v>
      </c>
      <c r="L352" s="318" t="s">
        <v>3624</v>
      </c>
      <c r="M352" s="318" t="s">
        <v>3625</v>
      </c>
      <c r="N352" s="318" t="s">
        <v>3247</v>
      </c>
    </row>
    <row r="353" spans="1:14" ht="29" x14ac:dyDescent="0.35">
      <c r="A353" s="463" t="s">
        <v>2752</v>
      </c>
      <c r="B353" s="318" t="s">
        <v>1397</v>
      </c>
      <c r="C353" s="461" t="s">
        <v>1396</v>
      </c>
      <c r="D353" s="318" t="s">
        <v>208</v>
      </c>
      <c r="E353" s="318" t="s">
        <v>209</v>
      </c>
      <c r="F353" s="318" t="s">
        <v>674</v>
      </c>
      <c r="G353" s="318" t="s">
        <v>1398</v>
      </c>
      <c r="H353" s="318"/>
      <c r="I353" s="318" t="s">
        <v>1397</v>
      </c>
      <c r="J353" s="318" t="s">
        <v>206</v>
      </c>
      <c r="K353" s="461" t="s">
        <v>1399</v>
      </c>
      <c r="L353" s="318" t="s">
        <v>4098</v>
      </c>
      <c r="M353" s="318" t="s">
        <v>4099</v>
      </c>
      <c r="N353" s="318" t="s">
        <v>3238</v>
      </c>
    </row>
    <row r="354" spans="1:14" ht="29" x14ac:dyDescent="0.35">
      <c r="A354" s="463" t="s">
        <v>2754</v>
      </c>
      <c r="B354" s="318" t="s">
        <v>1401</v>
      </c>
      <c r="C354" s="461" t="s">
        <v>1400</v>
      </c>
      <c r="D354" s="318" t="s">
        <v>208</v>
      </c>
      <c r="E354" s="318" t="s">
        <v>209</v>
      </c>
      <c r="F354" s="318" t="s">
        <v>1402</v>
      </c>
      <c r="G354" s="318" t="s">
        <v>1403</v>
      </c>
      <c r="H354" s="318"/>
      <c r="I354" s="318" t="s">
        <v>1401</v>
      </c>
      <c r="J354" s="318" t="s">
        <v>206</v>
      </c>
      <c r="K354" s="461" t="s">
        <v>1404</v>
      </c>
      <c r="L354" s="318" t="s">
        <v>4100</v>
      </c>
      <c r="M354" s="318" t="s">
        <v>4101</v>
      </c>
      <c r="N354" s="318" t="s">
        <v>3238</v>
      </c>
    </row>
    <row r="355" spans="1:14" ht="29" x14ac:dyDescent="0.35">
      <c r="A355" s="463" t="s">
        <v>3169</v>
      </c>
      <c r="B355" s="318" t="s">
        <v>1406</v>
      </c>
      <c r="C355" s="461" t="s">
        <v>1405</v>
      </c>
      <c r="D355" s="318" t="s">
        <v>208</v>
      </c>
      <c r="E355" s="318" t="s">
        <v>209</v>
      </c>
      <c r="F355" s="318" t="s">
        <v>1407</v>
      </c>
      <c r="G355" s="318" t="s">
        <v>1408</v>
      </c>
      <c r="H355" s="318"/>
      <c r="I355" s="318" t="s">
        <v>1401</v>
      </c>
      <c r="J355" s="318" t="s">
        <v>206</v>
      </c>
      <c r="K355" s="461" t="s">
        <v>1404</v>
      </c>
      <c r="L355" s="318" t="s">
        <v>4102</v>
      </c>
      <c r="M355" s="318" t="s">
        <v>4103</v>
      </c>
      <c r="N355" s="318" t="s">
        <v>3308</v>
      </c>
    </row>
    <row r="356" spans="1:14" ht="29" x14ac:dyDescent="0.35">
      <c r="A356" s="463" t="s">
        <v>3189</v>
      </c>
      <c r="B356" s="318" t="s">
        <v>1410</v>
      </c>
      <c r="C356" s="461" t="s">
        <v>1409</v>
      </c>
      <c r="D356" s="318" t="s">
        <v>200</v>
      </c>
      <c r="E356" s="318" t="s">
        <v>201</v>
      </c>
      <c r="F356" s="318" t="s">
        <v>1411</v>
      </c>
      <c r="G356" s="318" t="s">
        <v>2253</v>
      </c>
      <c r="H356" s="318"/>
      <c r="I356" s="318" t="s">
        <v>555</v>
      </c>
      <c r="J356" s="318" t="s">
        <v>206</v>
      </c>
      <c r="K356" s="461" t="s">
        <v>2282</v>
      </c>
      <c r="L356" s="318" t="s">
        <v>4104</v>
      </c>
      <c r="M356" s="318" t="s">
        <v>4105</v>
      </c>
      <c r="N356" s="318" t="s">
        <v>3308</v>
      </c>
    </row>
    <row r="357" spans="1:14" ht="29" x14ac:dyDescent="0.35">
      <c r="A357" s="463" t="s">
        <v>4548</v>
      </c>
      <c r="B357" s="318" t="s">
        <v>4106</v>
      </c>
      <c r="C357" s="461" t="s">
        <v>4107</v>
      </c>
      <c r="D357" s="318" t="s">
        <v>208</v>
      </c>
      <c r="E357" s="318" t="s">
        <v>209</v>
      </c>
      <c r="F357" s="318" t="s">
        <v>1750</v>
      </c>
      <c r="G357" s="318" t="s">
        <v>1751</v>
      </c>
      <c r="H357" s="318"/>
      <c r="I357" s="318" t="s">
        <v>1753</v>
      </c>
      <c r="J357" s="318" t="s">
        <v>206</v>
      </c>
      <c r="K357" s="461" t="s">
        <v>1754</v>
      </c>
      <c r="L357" s="318" t="s">
        <v>3786</v>
      </c>
      <c r="M357" s="318" t="s">
        <v>3787</v>
      </c>
      <c r="N357" s="318" t="s">
        <v>3247</v>
      </c>
    </row>
    <row r="358" spans="1:14" ht="29" x14ac:dyDescent="0.35">
      <c r="A358" s="463" t="s">
        <v>2756</v>
      </c>
      <c r="B358" s="318" t="s">
        <v>1413</v>
      </c>
      <c r="C358" s="461" t="s">
        <v>1412</v>
      </c>
      <c r="D358" s="318" t="s">
        <v>208</v>
      </c>
      <c r="E358" s="318" t="s">
        <v>209</v>
      </c>
      <c r="F358" s="318" t="s">
        <v>4108</v>
      </c>
      <c r="G358" s="318" t="s">
        <v>1414</v>
      </c>
      <c r="H358" s="318"/>
      <c r="I358" s="318" t="s">
        <v>1413</v>
      </c>
      <c r="J358" s="318" t="s">
        <v>206</v>
      </c>
      <c r="K358" s="461" t="s">
        <v>1415</v>
      </c>
      <c r="L358" s="318" t="s">
        <v>4109</v>
      </c>
      <c r="M358" s="318" t="s">
        <v>4110</v>
      </c>
      <c r="N358" s="318" t="s">
        <v>3238</v>
      </c>
    </row>
    <row r="359" spans="1:14" ht="29" x14ac:dyDescent="0.35">
      <c r="A359" s="463" t="s">
        <v>2758</v>
      </c>
      <c r="B359" s="318" t="s">
        <v>2190</v>
      </c>
      <c r="C359" s="461" t="s">
        <v>2189</v>
      </c>
      <c r="D359" s="318" t="s">
        <v>208</v>
      </c>
      <c r="E359" s="318" t="s">
        <v>209</v>
      </c>
      <c r="F359" s="318" t="s">
        <v>257</v>
      </c>
      <c r="G359" s="318" t="s">
        <v>258</v>
      </c>
      <c r="H359" s="318" t="s">
        <v>2255</v>
      </c>
      <c r="I359" s="318" t="s">
        <v>256</v>
      </c>
      <c r="J359" s="318" t="s">
        <v>206</v>
      </c>
      <c r="K359" s="461" t="s">
        <v>259</v>
      </c>
      <c r="L359" s="318" t="s">
        <v>3273</v>
      </c>
      <c r="M359" s="318" t="s">
        <v>3274</v>
      </c>
      <c r="N359" s="318" t="s">
        <v>3713</v>
      </c>
    </row>
    <row r="360" spans="1:14" ht="29" x14ac:dyDescent="0.35">
      <c r="A360" s="463" t="s">
        <v>4549</v>
      </c>
      <c r="B360" s="318" t="s">
        <v>4111</v>
      </c>
      <c r="C360" s="461" t="s">
        <v>4112</v>
      </c>
      <c r="D360" s="318" t="s">
        <v>208</v>
      </c>
      <c r="E360" s="318" t="s">
        <v>209</v>
      </c>
      <c r="F360" s="318" t="s">
        <v>4113</v>
      </c>
      <c r="G360" s="318" t="s">
        <v>4114</v>
      </c>
      <c r="H360" s="318" t="s">
        <v>4115</v>
      </c>
      <c r="I360" s="318" t="s">
        <v>4111</v>
      </c>
      <c r="J360" s="318" t="s">
        <v>206</v>
      </c>
      <c r="K360" s="461" t="s">
        <v>4116</v>
      </c>
      <c r="L360" s="318" t="s">
        <v>4117</v>
      </c>
      <c r="M360" s="318" t="s">
        <v>4118</v>
      </c>
      <c r="N360" s="318" t="s">
        <v>3238</v>
      </c>
    </row>
    <row r="361" spans="1:14" ht="29" x14ac:dyDescent="0.35">
      <c r="A361" s="463" t="s">
        <v>3107</v>
      </c>
      <c r="B361" s="318" t="s">
        <v>1417</v>
      </c>
      <c r="C361" s="461" t="s">
        <v>1416</v>
      </c>
      <c r="D361" s="318" t="s">
        <v>208</v>
      </c>
      <c r="E361" s="318" t="s">
        <v>209</v>
      </c>
      <c r="F361" s="318" t="s">
        <v>1418</v>
      </c>
      <c r="G361" s="318" t="s">
        <v>1419</v>
      </c>
      <c r="H361" s="318"/>
      <c r="I361" s="318" t="s">
        <v>1420</v>
      </c>
      <c r="J361" s="318" t="s">
        <v>206</v>
      </c>
      <c r="K361" s="461" t="s">
        <v>1421</v>
      </c>
      <c r="L361" s="318" t="s">
        <v>3953</v>
      </c>
      <c r="M361" s="318" t="s">
        <v>3954</v>
      </c>
      <c r="N361" s="318" t="s">
        <v>3238</v>
      </c>
    </row>
    <row r="362" spans="1:14" ht="29" x14ac:dyDescent="0.35">
      <c r="A362" s="463" t="s">
        <v>4550</v>
      </c>
      <c r="B362" s="318" t="s">
        <v>4119</v>
      </c>
      <c r="C362" s="461" t="s">
        <v>4120</v>
      </c>
      <c r="D362" s="318" t="s">
        <v>208</v>
      </c>
      <c r="E362" s="318" t="s">
        <v>209</v>
      </c>
      <c r="F362" s="318" t="s">
        <v>1323</v>
      </c>
      <c r="G362" s="318" t="s">
        <v>1551</v>
      </c>
      <c r="H362" s="318"/>
      <c r="I362" s="318" t="s">
        <v>3295</v>
      </c>
      <c r="J362" s="318" t="s">
        <v>206</v>
      </c>
      <c r="K362" s="461" t="s">
        <v>1326</v>
      </c>
      <c r="L362" s="318" t="s">
        <v>3296</v>
      </c>
      <c r="M362" s="318" t="s">
        <v>3297</v>
      </c>
      <c r="N362" s="318" t="s">
        <v>3247</v>
      </c>
    </row>
    <row r="363" spans="1:14" ht="29" x14ac:dyDescent="0.35">
      <c r="A363" s="463" t="s">
        <v>4551</v>
      </c>
      <c r="B363" s="318" t="s">
        <v>4121</v>
      </c>
      <c r="C363" s="461" t="s">
        <v>4122</v>
      </c>
      <c r="D363" s="318" t="s">
        <v>208</v>
      </c>
      <c r="E363" s="318" t="s">
        <v>209</v>
      </c>
      <c r="F363" s="318" t="s">
        <v>540</v>
      </c>
      <c r="G363" s="318" t="s">
        <v>541</v>
      </c>
      <c r="H363" s="318"/>
      <c r="I363" s="318" t="s">
        <v>543</v>
      </c>
      <c r="J363" s="318" t="s">
        <v>206</v>
      </c>
      <c r="K363" s="461" t="s">
        <v>544</v>
      </c>
      <c r="L363" s="318" t="s">
        <v>3339</v>
      </c>
      <c r="M363" s="318" t="s">
        <v>3340</v>
      </c>
      <c r="N363" s="318" t="s">
        <v>3247</v>
      </c>
    </row>
    <row r="364" spans="1:14" ht="29" x14ac:dyDescent="0.35">
      <c r="A364" s="463" t="s">
        <v>2760</v>
      </c>
      <c r="B364" s="318" t="s">
        <v>2192</v>
      </c>
      <c r="C364" s="461" t="s">
        <v>2191</v>
      </c>
      <c r="D364" s="318" t="s">
        <v>208</v>
      </c>
      <c r="E364" s="318" t="s">
        <v>209</v>
      </c>
      <c r="F364" s="318" t="s">
        <v>4092</v>
      </c>
      <c r="G364" s="318" t="s">
        <v>2256</v>
      </c>
      <c r="H364" s="318"/>
      <c r="I364" s="318" t="s">
        <v>2192</v>
      </c>
      <c r="J364" s="318" t="s">
        <v>206</v>
      </c>
      <c r="K364" s="461" t="s">
        <v>2283</v>
      </c>
      <c r="L364" s="318" t="s">
        <v>4123</v>
      </c>
      <c r="M364" s="318" t="s">
        <v>4124</v>
      </c>
      <c r="N364" s="318" t="s">
        <v>3713</v>
      </c>
    </row>
    <row r="365" spans="1:14" ht="29" x14ac:dyDescent="0.35">
      <c r="A365" s="463" t="s">
        <v>4552</v>
      </c>
      <c r="B365" s="318" t="s">
        <v>4125</v>
      </c>
      <c r="C365" s="461" t="s">
        <v>4126</v>
      </c>
      <c r="D365" s="318" t="s">
        <v>208</v>
      </c>
      <c r="E365" s="318" t="s">
        <v>209</v>
      </c>
      <c r="F365" s="318" t="s">
        <v>1239</v>
      </c>
      <c r="G365" s="318" t="s">
        <v>4127</v>
      </c>
      <c r="H365" s="318"/>
      <c r="I365" s="318" t="s">
        <v>1241</v>
      </c>
      <c r="J365" s="318" t="s">
        <v>206</v>
      </c>
      <c r="K365" s="461" t="s">
        <v>1242</v>
      </c>
      <c r="L365" s="318" t="s">
        <v>4008</v>
      </c>
      <c r="M365" s="318" t="s">
        <v>4128</v>
      </c>
      <c r="N365" s="318" t="s">
        <v>3247</v>
      </c>
    </row>
    <row r="366" spans="1:14" ht="29" x14ac:dyDescent="0.35">
      <c r="A366" s="463" t="s">
        <v>3217</v>
      </c>
      <c r="B366" s="318" t="s">
        <v>1423</v>
      </c>
      <c r="C366" s="461" t="s">
        <v>1422</v>
      </c>
      <c r="D366" s="318" t="s">
        <v>200</v>
      </c>
      <c r="E366" s="318" t="s">
        <v>201</v>
      </c>
      <c r="F366" s="318" t="s">
        <v>1424</v>
      </c>
      <c r="G366" s="318" t="s">
        <v>1425</v>
      </c>
      <c r="H366" s="318"/>
      <c r="I366" s="318" t="s">
        <v>601</v>
      </c>
      <c r="J366" s="318" t="s">
        <v>206</v>
      </c>
      <c r="K366" s="461" t="s">
        <v>602</v>
      </c>
      <c r="L366" s="318" t="s">
        <v>4129</v>
      </c>
      <c r="M366" s="318" t="s">
        <v>3429</v>
      </c>
      <c r="N366" s="318" t="s">
        <v>3308</v>
      </c>
    </row>
    <row r="367" spans="1:14" ht="29" x14ac:dyDescent="0.35">
      <c r="A367" s="463" t="s">
        <v>3201</v>
      </c>
      <c r="B367" s="318" t="s">
        <v>1427</v>
      </c>
      <c r="C367" s="461" t="s">
        <v>1426</v>
      </c>
      <c r="D367" s="318" t="s">
        <v>200</v>
      </c>
      <c r="E367" s="318" t="s">
        <v>201</v>
      </c>
      <c r="F367" s="318" t="s">
        <v>1424</v>
      </c>
      <c r="G367" s="318" t="s">
        <v>1428</v>
      </c>
      <c r="H367" s="318"/>
      <c r="I367" s="318" t="s">
        <v>334</v>
      </c>
      <c r="J367" s="318" t="s">
        <v>206</v>
      </c>
      <c r="K367" s="461" t="s">
        <v>1429</v>
      </c>
      <c r="L367" s="318" t="s">
        <v>4130</v>
      </c>
      <c r="M367" s="318" t="s">
        <v>4131</v>
      </c>
      <c r="N367" s="318" t="s">
        <v>3308</v>
      </c>
    </row>
    <row r="368" spans="1:14" ht="29" x14ac:dyDescent="0.35">
      <c r="A368" s="463" t="s">
        <v>3011</v>
      </c>
      <c r="B368" s="318" t="s">
        <v>1431</v>
      </c>
      <c r="C368" s="461" t="s">
        <v>1430</v>
      </c>
      <c r="D368" s="318" t="s">
        <v>200</v>
      </c>
      <c r="E368" s="318" t="s">
        <v>201</v>
      </c>
      <c r="F368" s="318" t="s">
        <v>1424</v>
      </c>
      <c r="G368" s="318" t="s">
        <v>1432</v>
      </c>
      <c r="H368" s="318"/>
      <c r="I368" s="318" t="s">
        <v>551</v>
      </c>
      <c r="J368" s="318" t="s">
        <v>206</v>
      </c>
      <c r="K368" s="461" t="s">
        <v>552</v>
      </c>
      <c r="L368" s="318" t="s">
        <v>4132</v>
      </c>
      <c r="M368" s="318" t="s">
        <v>4133</v>
      </c>
      <c r="N368" s="318" t="s">
        <v>3308</v>
      </c>
    </row>
    <row r="369" spans="1:14" ht="29" x14ac:dyDescent="0.35">
      <c r="A369" s="463" t="s">
        <v>3013</v>
      </c>
      <c r="B369" s="318" t="s">
        <v>1434</v>
      </c>
      <c r="C369" s="461" t="s">
        <v>1433</v>
      </c>
      <c r="D369" s="318" t="s">
        <v>200</v>
      </c>
      <c r="E369" s="318" t="s">
        <v>201</v>
      </c>
      <c r="F369" s="318" t="s">
        <v>1435</v>
      </c>
      <c r="G369" s="318" t="s">
        <v>1436</v>
      </c>
      <c r="H369" s="318"/>
      <c r="I369" s="318" t="s">
        <v>720</v>
      </c>
      <c r="J369" s="318" t="s">
        <v>206</v>
      </c>
      <c r="K369" s="461" t="s">
        <v>722</v>
      </c>
      <c r="L369" s="318" t="s">
        <v>4134</v>
      </c>
      <c r="M369" s="318" t="s">
        <v>4135</v>
      </c>
      <c r="N369" s="318" t="s">
        <v>3230</v>
      </c>
    </row>
    <row r="370" spans="1:14" ht="29" x14ac:dyDescent="0.35">
      <c r="A370" s="463" t="s">
        <v>3197</v>
      </c>
      <c r="B370" s="318" t="s">
        <v>1438</v>
      </c>
      <c r="C370" s="461" t="s">
        <v>1437</v>
      </c>
      <c r="D370" s="318" t="s">
        <v>200</v>
      </c>
      <c r="E370" s="318" t="s">
        <v>201</v>
      </c>
      <c r="F370" s="318" t="s">
        <v>1435</v>
      </c>
      <c r="G370" s="318" t="s">
        <v>1439</v>
      </c>
      <c r="H370" s="318"/>
      <c r="I370" s="318" t="s">
        <v>1440</v>
      </c>
      <c r="J370" s="318" t="s">
        <v>206</v>
      </c>
      <c r="K370" s="461" t="s">
        <v>1441</v>
      </c>
      <c r="L370" s="318" t="s">
        <v>4136</v>
      </c>
      <c r="M370" s="318" t="s">
        <v>4137</v>
      </c>
      <c r="N370" s="318" t="s">
        <v>3276</v>
      </c>
    </row>
    <row r="371" spans="1:14" ht="29" x14ac:dyDescent="0.35">
      <c r="A371" s="463" t="s">
        <v>3109</v>
      </c>
      <c r="B371" s="318" t="s">
        <v>1443</v>
      </c>
      <c r="C371" s="461" t="s">
        <v>1442</v>
      </c>
      <c r="D371" s="318" t="s">
        <v>208</v>
      </c>
      <c r="E371" s="318" t="s">
        <v>209</v>
      </c>
      <c r="F371" s="318" t="s">
        <v>1444</v>
      </c>
      <c r="G371" s="318" t="s">
        <v>1445</v>
      </c>
      <c r="H371" s="318"/>
      <c r="I371" s="318" t="s">
        <v>1446</v>
      </c>
      <c r="J371" s="318" t="s">
        <v>206</v>
      </c>
      <c r="K371" s="461" t="s">
        <v>1447</v>
      </c>
      <c r="L371" s="318" t="s">
        <v>4138</v>
      </c>
      <c r="M371" s="318" t="s">
        <v>4138</v>
      </c>
      <c r="N371" s="318" t="s">
        <v>3238</v>
      </c>
    </row>
    <row r="372" spans="1:14" ht="29" x14ac:dyDescent="0.35">
      <c r="A372" s="463" t="s">
        <v>3017</v>
      </c>
      <c r="B372" s="318" t="s">
        <v>1449</v>
      </c>
      <c r="C372" s="461" t="s">
        <v>1448</v>
      </c>
      <c r="D372" s="318" t="s">
        <v>200</v>
      </c>
      <c r="E372" s="318" t="s">
        <v>201</v>
      </c>
      <c r="F372" s="318" t="s">
        <v>1450</v>
      </c>
      <c r="G372" s="318" t="s">
        <v>1451</v>
      </c>
      <c r="H372" s="318"/>
      <c r="I372" s="318" t="s">
        <v>870</v>
      </c>
      <c r="J372" s="318" t="s">
        <v>206</v>
      </c>
      <c r="K372" s="461" t="s">
        <v>873</v>
      </c>
      <c r="L372" s="318" t="s">
        <v>4139</v>
      </c>
      <c r="M372" s="318" t="s">
        <v>4140</v>
      </c>
      <c r="N372" s="318" t="s">
        <v>3230</v>
      </c>
    </row>
    <row r="373" spans="1:14" ht="29" x14ac:dyDescent="0.35">
      <c r="A373" s="463" t="s">
        <v>2987</v>
      </c>
      <c r="B373" s="318" t="s">
        <v>1453</v>
      </c>
      <c r="C373" s="461" t="s">
        <v>1452</v>
      </c>
      <c r="D373" s="318" t="s">
        <v>200</v>
      </c>
      <c r="E373" s="318" t="s">
        <v>201</v>
      </c>
      <c r="F373" s="318" t="s">
        <v>1454</v>
      </c>
      <c r="G373" s="318" t="s">
        <v>1455</v>
      </c>
      <c r="H373" s="318"/>
      <c r="I373" s="318" t="s">
        <v>1456</v>
      </c>
      <c r="J373" s="318" t="s">
        <v>206</v>
      </c>
      <c r="K373" s="461" t="s">
        <v>1457</v>
      </c>
      <c r="L373" s="318" t="s">
        <v>4141</v>
      </c>
      <c r="M373" s="318" t="s">
        <v>4142</v>
      </c>
      <c r="N373" s="318" t="s">
        <v>3276</v>
      </c>
    </row>
    <row r="374" spans="1:14" ht="29" x14ac:dyDescent="0.35">
      <c r="A374" s="463" t="s">
        <v>2762</v>
      </c>
      <c r="B374" s="318" t="s">
        <v>1459</v>
      </c>
      <c r="C374" s="461" t="s">
        <v>1458</v>
      </c>
      <c r="D374" s="318" t="s">
        <v>208</v>
      </c>
      <c r="E374" s="318" t="s">
        <v>209</v>
      </c>
      <c r="F374" s="318" t="s">
        <v>1460</v>
      </c>
      <c r="G374" s="318" t="s">
        <v>1461</v>
      </c>
      <c r="H374" s="318"/>
      <c r="I374" s="318" t="s">
        <v>1459</v>
      </c>
      <c r="J374" s="318" t="s">
        <v>206</v>
      </c>
      <c r="K374" s="461" t="s">
        <v>1462</v>
      </c>
      <c r="L374" s="318" t="s">
        <v>4143</v>
      </c>
      <c r="M374" s="318" t="s">
        <v>4144</v>
      </c>
      <c r="N374" s="318" t="s">
        <v>3238</v>
      </c>
    </row>
    <row r="375" spans="1:14" ht="29" x14ac:dyDescent="0.35">
      <c r="A375" s="463" t="s">
        <v>4553</v>
      </c>
      <c r="B375" s="318" t="s">
        <v>4145</v>
      </c>
      <c r="C375" s="461" t="s">
        <v>4146</v>
      </c>
      <c r="D375" s="318" t="s">
        <v>208</v>
      </c>
      <c r="E375" s="318" t="s">
        <v>209</v>
      </c>
      <c r="F375" s="318" t="s">
        <v>3300</v>
      </c>
      <c r="G375" s="318" t="s">
        <v>919</v>
      </c>
      <c r="H375" s="318"/>
      <c r="I375" s="318" t="s">
        <v>920</v>
      </c>
      <c r="J375" s="318" t="s">
        <v>206</v>
      </c>
      <c r="K375" s="461" t="s">
        <v>921</v>
      </c>
      <c r="L375" s="318" t="s">
        <v>3302</v>
      </c>
      <c r="M375" s="318" t="s">
        <v>3303</v>
      </c>
      <c r="N375" s="318" t="s">
        <v>3247</v>
      </c>
    </row>
    <row r="376" spans="1:14" ht="29" x14ac:dyDescent="0.35">
      <c r="A376" s="463" t="s">
        <v>2764</v>
      </c>
      <c r="B376" s="318" t="s">
        <v>1464</v>
      </c>
      <c r="C376" s="461" t="s">
        <v>1463</v>
      </c>
      <c r="D376" s="318" t="s">
        <v>208</v>
      </c>
      <c r="E376" s="318" t="s">
        <v>209</v>
      </c>
      <c r="F376" s="318" t="s">
        <v>1465</v>
      </c>
      <c r="G376" s="318" t="s">
        <v>1466</v>
      </c>
      <c r="H376" s="318"/>
      <c r="I376" s="318" t="s">
        <v>1464</v>
      </c>
      <c r="J376" s="318" t="s">
        <v>206</v>
      </c>
      <c r="K376" s="461" t="s">
        <v>1467</v>
      </c>
      <c r="L376" s="318" t="s">
        <v>4147</v>
      </c>
      <c r="M376" s="318" t="s">
        <v>4148</v>
      </c>
      <c r="N376" s="318" t="s">
        <v>3275</v>
      </c>
    </row>
    <row r="377" spans="1:14" ht="29" x14ac:dyDescent="0.35">
      <c r="A377" s="463" t="s">
        <v>4554</v>
      </c>
      <c r="B377" s="318" t="s">
        <v>1109</v>
      </c>
      <c r="C377" s="461" t="s">
        <v>4149</v>
      </c>
      <c r="D377" s="318" t="s">
        <v>208</v>
      </c>
      <c r="E377" s="318" t="s">
        <v>209</v>
      </c>
      <c r="F377" s="318" t="s">
        <v>4150</v>
      </c>
      <c r="G377" s="318" t="s">
        <v>4151</v>
      </c>
      <c r="H377" s="318"/>
      <c r="I377" s="318" t="s">
        <v>1109</v>
      </c>
      <c r="J377" s="318" t="s">
        <v>206</v>
      </c>
      <c r="K377" s="461" t="s">
        <v>1110</v>
      </c>
      <c r="L377" s="318" t="s">
        <v>4152</v>
      </c>
      <c r="M377" s="318" t="s">
        <v>4153</v>
      </c>
      <c r="N377" s="318" t="s">
        <v>3238</v>
      </c>
    </row>
    <row r="378" spans="1:14" ht="29" x14ac:dyDescent="0.35">
      <c r="A378" s="463" t="s">
        <v>4555</v>
      </c>
      <c r="B378" s="318" t="s">
        <v>4154</v>
      </c>
      <c r="C378" s="461" t="s">
        <v>4155</v>
      </c>
      <c r="D378" s="318" t="s">
        <v>208</v>
      </c>
      <c r="E378" s="318" t="s">
        <v>209</v>
      </c>
      <c r="F378" s="318" t="s">
        <v>3707</v>
      </c>
      <c r="G378" s="318" t="s">
        <v>3708</v>
      </c>
      <c r="H378" s="318"/>
      <c r="I378" s="318" t="s">
        <v>3709</v>
      </c>
      <c r="J378" s="318" t="s">
        <v>206</v>
      </c>
      <c r="K378" s="461" t="s">
        <v>3710</v>
      </c>
      <c r="L378" s="318" t="s">
        <v>3711</v>
      </c>
      <c r="M378" s="318" t="s">
        <v>3712</v>
      </c>
      <c r="N378" s="318" t="s">
        <v>3713</v>
      </c>
    </row>
    <row r="379" spans="1:14" ht="29" x14ac:dyDescent="0.35">
      <c r="A379" s="463" t="s">
        <v>4556</v>
      </c>
      <c r="B379" s="318" t="s">
        <v>4156</v>
      </c>
      <c r="C379" s="461" t="s">
        <v>4157</v>
      </c>
      <c r="D379" s="318" t="s">
        <v>208</v>
      </c>
      <c r="E379" s="318" t="s">
        <v>209</v>
      </c>
      <c r="F379" s="318" t="s">
        <v>1750</v>
      </c>
      <c r="G379" s="318" t="s">
        <v>1751</v>
      </c>
      <c r="H379" s="318"/>
      <c r="I379" s="318" t="s">
        <v>1753</v>
      </c>
      <c r="J379" s="318" t="s">
        <v>206</v>
      </c>
      <c r="K379" s="461" t="s">
        <v>1754</v>
      </c>
      <c r="L379" s="318" t="s">
        <v>3786</v>
      </c>
      <c r="M379" s="318" t="s">
        <v>3787</v>
      </c>
      <c r="N379" s="318" t="s">
        <v>3247</v>
      </c>
    </row>
    <row r="380" spans="1:14" ht="29" x14ac:dyDescent="0.35">
      <c r="A380" s="463" t="s">
        <v>3001</v>
      </c>
      <c r="B380" s="318" t="s">
        <v>1469</v>
      </c>
      <c r="C380" s="461" t="s">
        <v>1468</v>
      </c>
      <c r="D380" s="318" t="s">
        <v>200</v>
      </c>
      <c r="E380" s="318" t="s">
        <v>201</v>
      </c>
      <c r="F380" s="318" t="s">
        <v>1470</v>
      </c>
      <c r="G380" s="318" t="s">
        <v>1471</v>
      </c>
      <c r="H380" s="318"/>
      <c r="I380" s="318" t="s">
        <v>359</v>
      </c>
      <c r="J380" s="318" t="s">
        <v>206</v>
      </c>
      <c r="K380" s="461" t="s">
        <v>1472</v>
      </c>
      <c r="L380" s="318" t="s">
        <v>4158</v>
      </c>
      <c r="M380" s="318" t="s">
        <v>4159</v>
      </c>
      <c r="N380" s="318" t="s">
        <v>3230</v>
      </c>
    </row>
    <row r="381" spans="1:14" ht="29" x14ac:dyDescent="0.35">
      <c r="A381" s="463" t="s">
        <v>2766</v>
      </c>
      <c r="B381" s="318" t="s">
        <v>1474</v>
      </c>
      <c r="C381" s="461" t="s">
        <v>1473</v>
      </c>
      <c r="D381" s="318" t="s">
        <v>208</v>
      </c>
      <c r="E381" s="318" t="s">
        <v>209</v>
      </c>
      <c r="F381" s="318" t="s">
        <v>2257</v>
      </c>
      <c r="G381" s="318" t="s">
        <v>2258</v>
      </c>
      <c r="H381" s="318"/>
      <c r="I381" s="318" t="s">
        <v>1474</v>
      </c>
      <c r="J381" s="318" t="s">
        <v>206</v>
      </c>
      <c r="K381" s="461" t="s">
        <v>1475</v>
      </c>
      <c r="L381" s="318" t="s">
        <v>4160</v>
      </c>
      <c r="M381" s="318" t="s">
        <v>4161</v>
      </c>
      <c r="N381" s="318" t="s">
        <v>3250</v>
      </c>
    </row>
    <row r="382" spans="1:14" ht="29" x14ac:dyDescent="0.35">
      <c r="A382" s="463" t="s">
        <v>3111</v>
      </c>
      <c r="B382" s="318" t="s">
        <v>1477</v>
      </c>
      <c r="C382" s="461" t="s">
        <v>1476</v>
      </c>
      <c r="D382" s="318" t="s">
        <v>208</v>
      </c>
      <c r="E382" s="318" t="s">
        <v>209</v>
      </c>
      <c r="F382" s="318" t="s">
        <v>1478</v>
      </c>
      <c r="G382" s="318" t="s">
        <v>1479</v>
      </c>
      <c r="H382" s="318"/>
      <c r="I382" s="318" t="s">
        <v>1480</v>
      </c>
      <c r="J382" s="318" t="s">
        <v>206</v>
      </c>
      <c r="K382" s="461" t="s">
        <v>1481</v>
      </c>
      <c r="L382" s="318" t="s">
        <v>3333</v>
      </c>
      <c r="M382" s="318" t="s">
        <v>3334</v>
      </c>
      <c r="N382" s="318" t="s">
        <v>3238</v>
      </c>
    </row>
    <row r="383" spans="1:14" ht="29" x14ac:dyDescent="0.35">
      <c r="A383" s="463" t="s">
        <v>3131</v>
      </c>
      <c r="B383" s="318" t="s">
        <v>1483</v>
      </c>
      <c r="C383" s="461" t="s">
        <v>1482</v>
      </c>
      <c r="D383" s="318" t="s">
        <v>208</v>
      </c>
      <c r="E383" s="318" t="s">
        <v>209</v>
      </c>
      <c r="F383" s="318" t="s">
        <v>1484</v>
      </c>
      <c r="G383" s="318" t="s">
        <v>1485</v>
      </c>
      <c r="H383" s="318" t="s">
        <v>1486</v>
      </c>
      <c r="I383" s="318" t="s">
        <v>1487</v>
      </c>
      <c r="J383" s="318" t="s">
        <v>206</v>
      </c>
      <c r="K383" s="461" t="s">
        <v>1488</v>
      </c>
      <c r="L383" s="318" t="s">
        <v>4162</v>
      </c>
      <c r="M383" s="318" t="s">
        <v>4163</v>
      </c>
      <c r="N383" s="318" t="s">
        <v>3238</v>
      </c>
    </row>
    <row r="384" spans="1:14" ht="29" x14ac:dyDescent="0.35">
      <c r="A384" s="463" t="s">
        <v>2768</v>
      </c>
      <c r="B384" s="318" t="s">
        <v>1490</v>
      </c>
      <c r="C384" s="461" t="s">
        <v>1489</v>
      </c>
      <c r="D384" s="318" t="s">
        <v>208</v>
      </c>
      <c r="E384" s="318" t="s">
        <v>209</v>
      </c>
      <c r="F384" s="318" t="s">
        <v>1491</v>
      </c>
      <c r="G384" s="318" t="s">
        <v>1492</v>
      </c>
      <c r="H384" s="318"/>
      <c r="I384" s="318" t="s">
        <v>1490</v>
      </c>
      <c r="J384" s="318" t="s">
        <v>206</v>
      </c>
      <c r="K384" s="461" t="s">
        <v>1493</v>
      </c>
      <c r="L384" s="318" t="s">
        <v>4164</v>
      </c>
      <c r="M384" s="318" t="s">
        <v>4165</v>
      </c>
      <c r="N384" s="318" t="s">
        <v>3238</v>
      </c>
    </row>
    <row r="385" spans="1:14" ht="29" x14ac:dyDescent="0.35">
      <c r="A385" s="463" t="s">
        <v>3113</v>
      </c>
      <c r="B385" s="318" t="s">
        <v>1495</v>
      </c>
      <c r="C385" s="461" t="s">
        <v>1494</v>
      </c>
      <c r="D385" s="318" t="s">
        <v>208</v>
      </c>
      <c r="E385" s="318" t="s">
        <v>209</v>
      </c>
      <c r="F385" s="318" t="s">
        <v>4092</v>
      </c>
      <c r="G385" s="318" t="s">
        <v>1496</v>
      </c>
      <c r="H385" s="318"/>
      <c r="I385" s="318" t="s">
        <v>1390</v>
      </c>
      <c r="J385" s="318" t="s">
        <v>206</v>
      </c>
      <c r="K385" s="461" t="s">
        <v>1394</v>
      </c>
      <c r="L385" s="318" t="s">
        <v>4093</v>
      </c>
      <c r="M385" s="318" t="s">
        <v>4094</v>
      </c>
      <c r="N385" s="318" t="s">
        <v>3276</v>
      </c>
    </row>
    <row r="386" spans="1:14" ht="29" x14ac:dyDescent="0.35">
      <c r="A386" s="463" t="s">
        <v>2770</v>
      </c>
      <c r="B386" s="318" t="s">
        <v>1498</v>
      </c>
      <c r="C386" s="461" t="s">
        <v>1497</v>
      </c>
      <c r="D386" s="318" t="s">
        <v>208</v>
      </c>
      <c r="E386" s="318" t="s">
        <v>209</v>
      </c>
      <c r="F386" s="318" t="s">
        <v>1499</v>
      </c>
      <c r="G386" s="318" t="s">
        <v>1500</v>
      </c>
      <c r="H386" s="318"/>
      <c r="I386" s="318" t="s">
        <v>1498</v>
      </c>
      <c r="J386" s="318" t="s">
        <v>206</v>
      </c>
      <c r="K386" s="461" t="s">
        <v>1501</v>
      </c>
      <c r="L386" s="318" t="s">
        <v>4166</v>
      </c>
      <c r="M386" s="318" t="s">
        <v>4167</v>
      </c>
      <c r="N386" s="318" t="s">
        <v>3238</v>
      </c>
    </row>
    <row r="387" spans="1:14" ht="29" x14ac:dyDescent="0.35">
      <c r="A387" s="463" t="s">
        <v>4557</v>
      </c>
      <c r="B387" s="318" t="s">
        <v>4168</v>
      </c>
      <c r="C387" s="461" t="s">
        <v>4169</v>
      </c>
      <c r="D387" s="318" t="s">
        <v>208</v>
      </c>
      <c r="E387" s="318" t="s">
        <v>209</v>
      </c>
      <c r="F387" s="318" t="s">
        <v>473</v>
      </c>
      <c r="G387" s="318" t="s">
        <v>474</v>
      </c>
      <c r="H387" s="318"/>
      <c r="I387" s="318" t="s">
        <v>475</v>
      </c>
      <c r="J387" s="318" t="s">
        <v>206</v>
      </c>
      <c r="K387" s="461" t="s">
        <v>476</v>
      </c>
      <c r="L387" s="318" t="s">
        <v>3432</v>
      </c>
      <c r="M387" s="318" t="s">
        <v>3433</v>
      </c>
      <c r="N387" s="318" t="s">
        <v>3247</v>
      </c>
    </row>
    <row r="388" spans="1:14" ht="29" x14ac:dyDescent="0.35">
      <c r="A388" s="463" t="s">
        <v>2772</v>
      </c>
      <c r="B388" s="318" t="s">
        <v>1503</v>
      </c>
      <c r="C388" s="461" t="s">
        <v>1502</v>
      </c>
      <c r="D388" s="318" t="s">
        <v>208</v>
      </c>
      <c r="E388" s="318" t="s">
        <v>209</v>
      </c>
      <c r="F388" s="318" t="s">
        <v>1504</v>
      </c>
      <c r="G388" s="318" t="s">
        <v>1505</v>
      </c>
      <c r="H388" s="318"/>
      <c r="I388" s="318" t="s">
        <v>1503</v>
      </c>
      <c r="J388" s="318" t="s">
        <v>206</v>
      </c>
      <c r="K388" s="461" t="s">
        <v>1506</v>
      </c>
      <c r="L388" s="318" t="s">
        <v>4170</v>
      </c>
      <c r="M388" s="318" t="s">
        <v>4171</v>
      </c>
      <c r="N388" s="318" t="s">
        <v>3238</v>
      </c>
    </row>
    <row r="389" spans="1:14" ht="29" x14ac:dyDescent="0.35">
      <c r="A389" s="463" t="s">
        <v>4558</v>
      </c>
      <c r="B389" s="318" t="s">
        <v>4172</v>
      </c>
      <c r="C389" s="461" t="s">
        <v>4173</v>
      </c>
      <c r="D389" s="318" t="s">
        <v>208</v>
      </c>
      <c r="E389" s="318" t="s">
        <v>209</v>
      </c>
      <c r="F389" s="318" t="s">
        <v>647</v>
      </c>
      <c r="G389" s="318" t="s">
        <v>648</v>
      </c>
      <c r="H389" s="318"/>
      <c r="I389" s="318" t="s">
        <v>649</v>
      </c>
      <c r="J389" s="318" t="s">
        <v>206</v>
      </c>
      <c r="K389" s="461" t="s">
        <v>650</v>
      </c>
      <c r="L389" s="318" t="s">
        <v>3560</v>
      </c>
      <c r="M389" s="318" t="s">
        <v>3561</v>
      </c>
      <c r="N389" s="318" t="s">
        <v>3247</v>
      </c>
    </row>
    <row r="390" spans="1:14" ht="29" x14ac:dyDescent="0.35">
      <c r="A390" s="463" t="s">
        <v>2774</v>
      </c>
      <c r="B390" s="318" t="s">
        <v>1508</v>
      </c>
      <c r="C390" s="461" t="s">
        <v>1507</v>
      </c>
      <c r="D390" s="318" t="s">
        <v>208</v>
      </c>
      <c r="E390" s="318" t="s">
        <v>209</v>
      </c>
      <c r="F390" s="318" t="s">
        <v>1509</v>
      </c>
      <c r="G390" s="318" t="s">
        <v>1510</v>
      </c>
      <c r="H390" s="318"/>
      <c r="I390" s="318" t="s">
        <v>1508</v>
      </c>
      <c r="J390" s="318" t="s">
        <v>206</v>
      </c>
      <c r="K390" s="461" t="s">
        <v>1511</v>
      </c>
      <c r="L390" s="318" t="s">
        <v>4174</v>
      </c>
      <c r="M390" s="318" t="s">
        <v>4175</v>
      </c>
      <c r="N390" s="318" t="s">
        <v>3238</v>
      </c>
    </row>
    <row r="391" spans="1:14" ht="29" x14ac:dyDescent="0.35">
      <c r="A391" s="463" t="s">
        <v>2776</v>
      </c>
      <c r="B391" s="318" t="s">
        <v>2194</v>
      </c>
      <c r="C391" s="461" t="s">
        <v>2193</v>
      </c>
      <c r="D391" s="318" t="s">
        <v>208</v>
      </c>
      <c r="E391" s="318" t="s">
        <v>209</v>
      </c>
      <c r="F391" s="318" t="s">
        <v>382</v>
      </c>
      <c r="G391" s="318" t="s">
        <v>2259</v>
      </c>
      <c r="H391" s="318"/>
      <c r="I391" s="318" t="s">
        <v>2194</v>
      </c>
      <c r="J391" s="318" t="s">
        <v>206</v>
      </c>
      <c r="K391" s="461" t="s">
        <v>2280</v>
      </c>
      <c r="L391" s="318" t="s">
        <v>4176</v>
      </c>
      <c r="M391" s="318" t="s">
        <v>4022</v>
      </c>
      <c r="N391" s="318" t="s">
        <v>3250</v>
      </c>
    </row>
    <row r="392" spans="1:14" ht="29" x14ac:dyDescent="0.35">
      <c r="A392" s="463" t="s">
        <v>2993</v>
      </c>
      <c r="B392" s="318" t="s">
        <v>1513</v>
      </c>
      <c r="C392" s="461" t="s">
        <v>1512</v>
      </c>
      <c r="D392" s="318" t="s">
        <v>200</v>
      </c>
      <c r="E392" s="318" t="s">
        <v>201</v>
      </c>
      <c r="F392" s="318" t="s">
        <v>1514</v>
      </c>
      <c r="G392" s="318" t="s">
        <v>1515</v>
      </c>
      <c r="H392" s="318"/>
      <c r="I392" s="318" t="s">
        <v>1109</v>
      </c>
      <c r="J392" s="318" t="s">
        <v>206</v>
      </c>
      <c r="K392" s="461" t="s">
        <v>1110</v>
      </c>
      <c r="L392" s="318" t="s">
        <v>4177</v>
      </c>
      <c r="M392" s="318" t="s">
        <v>4178</v>
      </c>
      <c r="N392" s="318" t="s">
        <v>3241</v>
      </c>
    </row>
    <row r="393" spans="1:14" ht="29" x14ac:dyDescent="0.35">
      <c r="A393" s="463" t="s">
        <v>2991</v>
      </c>
      <c r="B393" s="318" t="s">
        <v>1517</v>
      </c>
      <c r="C393" s="461" t="s">
        <v>1516</v>
      </c>
      <c r="D393" s="318" t="s">
        <v>200</v>
      </c>
      <c r="E393" s="318" t="s">
        <v>201</v>
      </c>
      <c r="F393" s="318" t="s">
        <v>2260</v>
      </c>
      <c r="G393" s="318" t="s">
        <v>1518</v>
      </c>
      <c r="H393" s="318"/>
      <c r="I393" s="318" t="s">
        <v>1283</v>
      </c>
      <c r="J393" s="318" t="s">
        <v>206</v>
      </c>
      <c r="K393" s="461" t="s">
        <v>1286</v>
      </c>
      <c r="L393" s="318" t="s">
        <v>4179</v>
      </c>
      <c r="M393" s="318" t="s">
        <v>4180</v>
      </c>
      <c r="N393" s="318" t="s">
        <v>3270</v>
      </c>
    </row>
    <row r="394" spans="1:14" ht="29" x14ac:dyDescent="0.35">
      <c r="A394" s="463" t="s">
        <v>4559</v>
      </c>
      <c r="B394" s="318" t="s">
        <v>1382</v>
      </c>
      <c r="C394" s="461" t="s">
        <v>4181</v>
      </c>
      <c r="D394" s="318" t="s">
        <v>208</v>
      </c>
      <c r="E394" s="318" t="s">
        <v>209</v>
      </c>
      <c r="F394" s="318" t="s">
        <v>3912</v>
      </c>
      <c r="G394" s="318" t="s">
        <v>3913</v>
      </c>
      <c r="H394" s="318"/>
      <c r="I394" s="318" t="s">
        <v>3914</v>
      </c>
      <c r="J394" s="318" t="s">
        <v>206</v>
      </c>
      <c r="K394" s="461" t="s">
        <v>3915</v>
      </c>
      <c r="L394" s="318" t="s">
        <v>3916</v>
      </c>
      <c r="M394" s="318" t="s">
        <v>3917</v>
      </c>
      <c r="N394" s="318" t="s">
        <v>3275</v>
      </c>
    </row>
    <row r="395" spans="1:14" ht="29" x14ac:dyDescent="0.35">
      <c r="A395" s="463" t="s">
        <v>4560</v>
      </c>
      <c r="B395" s="318" t="s">
        <v>4182</v>
      </c>
      <c r="C395" s="461" t="s">
        <v>4183</v>
      </c>
      <c r="D395" s="318" t="s">
        <v>208</v>
      </c>
      <c r="E395" s="318" t="s">
        <v>209</v>
      </c>
      <c r="F395" s="318" t="s">
        <v>4184</v>
      </c>
      <c r="G395" s="318" t="s">
        <v>4185</v>
      </c>
      <c r="H395" s="318"/>
      <c r="I395" s="318" t="s">
        <v>4182</v>
      </c>
      <c r="J395" s="318" t="s">
        <v>206</v>
      </c>
      <c r="K395" s="461" t="s">
        <v>4186</v>
      </c>
      <c r="L395" s="318" t="s">
        <v>4187</v>
      </c>
      <c r="M395" s="318" t="s">
        <v>4188</v>
      </c>
      <c r="N395" s="318" t="s">
        <v>3238</v>
      </c>
    </row>
    <row r="396" spans="1:14" ht="29" x14ac:dyDescent="0.35">
      <c r="A396" s="463" t="s">
        <v>2778</v>
      </c>
      <c r="B396" s="318" t="s">
        <v>1520</v>
      </c>
      <c r="C396" s="461" t="s">
        <v>1519</v>
      </c>
      <c r="D396" s="318" t="s">
        <v>208</v>
      </c>
      <c r="E396" s="318" t="s">
        <v>209</v>
      </c>
      <c r="F396" s="318" t="s">
        <v>1521</v>
      </c>
      <c r="G396" s="318" t="s">
        <v>1522</v>
      </c>
      <c r="H396" s="318"/>
      <c r="I396" s="318" t="s">
        <v>1520</v>
      </c>
      <c r="J396" s="318" t="s">
        <v>206</v>
      </c>
      <c r="K396" s="461" t="s">
        <v>1523</v>
      </c>
      <c r="L396" s="318" t="s">
        <v>4189</v>
      </c>
      <c r="M396" s="318" t="s">
        <v>4190</v>
      </c>
      <c r="N396" s="318" t="s">
        <v>3238</v>
      </c>
    </row>
    <row r="397" spans="1:14" ht="29" x14ac:dyDescent="0.35">
      <c r="A397" s="463" t="s">
        <v>2780</v>
      </c>
      <c r="B397" s="318" t="s">
        <v>1525</v>
      </c>
      <c r="C397" s="461" t="s">
        <v>1524</v>
      </c>
      <c r="D397" s="318" t="s">
        <v>208</v>
      </c>
      <c r="E397" s="318" t="s">
        <v>209</v>
      </c>
      <c r="F397" s="318" t="s">
        <v>1526</v>
      </c>
      <c r="G397" s="318" t="s">
        <v>1527</v>
      </c>
      <c r="H397" s="318"/>
      <c r="I397" s="318" t="s">
        <v>1525</v>
      </c>
      <c r="J397" s="318" t="s">
        <v>206</v>
      </c>
      <c r="K397" s="461" t="s">
        <v>1528</v>
      </c>
      <c r="L397" s="318" t="s">
        <v>3981</v>
      </c>
      <c r="M397" s="318" t="s">
        <v>3982</v>
      </c>
      <c r="N397" s="318" t="s">
        <v>3275</v>
      </c>
    </row>
    <row r="398" spans="1:14" ht="29" x14ac:dyDescent="0.35">
      <c r="A398" s="463" t="s">
        <v>4561</v>
      </c>
      <c r="B398" s="318" t="s">
        <v>4191</v>
      </c>
      <c r="C398" s="461" t="s">
        <v>4192</v>
      </c>
      <c r="D398" s="318" t="s">
        <v>208</v>
      </c>
      <c r="E398" s="318" t="s">
        <v>209</v>
      </c>
      <c r="F398" s="318" t="s">
        <v>1712</v>
      </c>
      <c r="G398" s="318" t="s">
        <v>1713</v>
      </c>
      <c r="H398" s="318"/>
      <c r="I398" s="318" t="s">
        <v>1714</v>
      </c>
      <c r="J398" s="318" t="s">
        <v>206</v>
      </c>
      <c r="K398" s="461" t="s">
        <v>1715</v>
      </c>
      <c r="L398" s="318" t="s">
        <v>4038</v>
      </c>
      <c r="M398" s="318" t="s">
        <v>4039</v>
      </c>
      <c r="N398" s="318" t="s">
        <v>3247</v>
      </c>
    </row>
    <row r="399" spans="1:14" ht="29" x14ac:dyDescent="0.35">
      <c r="A399" s="463" t="s">
        <v>2995</v>
      </c>
      <c r="B399" s="318" t="s">
        <v>1530</v>
      </c>
      <c r="C399" s="461" t="s">
        <v>1529</v>
      </c>
      <c r="D399" s="318" t="s">
        <v>200</v>
      </c>
      <c r="E399" s="318" t="s">
        <v>201</v>
      </c>
      <c r="F399" s="318" t="s">
        <v>2261</v>
      </c>
      <c r="G399" s="318" t="s">
        <v>1531</v>
      </c>
      <c r="H399" s="318"/>
      <c r="I399" s="318" t="s">
        <v>420</v>
      </c>
      <c r="J399" s="318" t="s">
        <v>206</v>
      </c>
      <c r="K399" s="461" t="s">
        <v>1532</v>
      </c>
      <c r="L399" s="318" t="s">
        <v>4193</v>
      </c>
      <c r="M399" s="318" t="s">
        <v>4194</v>
      </c>
      <c r="N399" s="318" t="s">
        <v>3241</v>
      </c>
    </row>
    <row r="400" spans="1:14" ht="29" x14ac:dyDescent="0.35">
      <c r="A400" s="463" t="s">
        <v>4562</v>
      </c>
      <c r="B400" s="318" t="s">
        <v>4195</v>
      </c>
      <c r="C400" s="461" t="s">
        <v>4196</v>
      </c>
      <c r="D400" s="318" t="s">
        <v>208</v>
      </c>
      <c r="E400" s="318" t="s">
        <v>209</v>
      </c>
      <c r="F400" s="318" t="s">
        <v>294</v>
      </c>
      <c r="G400" s="318" t="s">
        <v>4197</v>
      </c>
      <c r="H400" s="318"/>
      <c r="I400" s="318" t="s">
        <v>296</v>
      </c>
      <c r="J400" s="318" t="s">
        <v>206</v>
      </c>
      <c r="K400" s="461" t="s">
        <v>297</v>
      </c>
      <c r="L400" s="318" t="s">
        <v>3312</v>
      </c>
      <c r="M400" s="318" t="s">
        <v>3313</v>
      </c>
      <c r="N400" s="318" t="s">
        <v>3247</v>
      </c>
    </row>
    <row r="401" spans="1:14" ht="29" x14ac:dyDescent="0.35">
      <c r="A401" s="463" t="s">
        <v>4563</v>
      </c>
      <c r="B401" s="318" t="s">
        <v>4198</v>
      </c>
      <c r="C401" s="461" t="s">
        <v>4199</v>
      </c>
      <c r="D401" s="318" t="s">
        <v>208</v>
      </c>
      <c r="E401" s="318" t="s">
        <v>209</v>
      </c>
      <c r="F401" s="318" t="s">
        <v>805</v>
      </c>
      <c r="G401" s="318" t="s">
        <v>806</v>
      </c>
      <c r="H401" s="318"/>
      <c r="I401" s="318" t="s">
        <v>807</v>
      </c>
      <c r="J401" s="318" t="s">
        <v>206</v>
      </c>
      <c r="K401" s="461" t="s">
        <v>808</v>
      </c>
      <c r="L401" s="318" t="s">
        <v>3387</v>
      </c>
      <c r="M401" s="318" t="s">
        <v>3388</v>
      </c>
      <c r="N401" s="318" t="s">
        <v>3247</v>
      </c>
    </row>
    <row r="402" spans="1:14" ht="29" x14ac:dyDescent="0.35">
      <c r="A402" s="463" t="s">
        <v>4564</v>
      </c>
      <c r="B402" s="318" t="s">
        <v>4200</v>
      </c>
      <c r="C402" s="461" t="s">
        <v>4201</v>
      </c>
      <c r="D402" s="318" t="s">
        <v>208</v>
      </c>
      <c r="E402" s="318" t="s">
        <v>209</v>
      </c>
      <c r="F402" s="318" t="s">
        <v>1750</v>
      </c>
      <c r="G402" s="318" t="s">
        <v>1751</v>
      </c>
      <c r="H402" s="318"/>
      <c r="I402" s="318" t="s">
        <v>1753</v>
      </c>
      <c r="J402" s="318" t="s">
        <v>206</v>
      </c>
      <c r="K402" s="461" t="s">
        <v>1754</v>
      </c>
      <c r="L402" s="318" t="s">
        <v>3786</v>
      </c>
      <c r="M402" s="318" t="s">
        <v>3787</v>
      </c>
      <c r="N402" s="318" t="s">
        <v>3247</v>
      </c>
    </row>
    <row r="403" spans="1:14" ht="29" x14ac:dyDescent="0.35">
      <c r="A403" s="463" t="s">
        <v>2949</v>
      </c>
      <c r="B403" s="318" t="s">
        <v>1534</v>
      </c>
      <c r="C403" s="461" t="s">
        <v>1533</v>
      </c>
      <c r="D403" s="318" t="s">
        <v>200</v>
      </c>
      <c r="E403" s="318" t="s">
        <v>201</v>
      </c>
      <c r="F403" s="318" t="s">
        <v>2262</v>
      </c>
      <c r="G403" s="318" t="s">
        <v>1535</v>
      </c>
      <c r="H403" s="318"/>
      <c r="I403" s="318" t="s">
        <v>334</v>
      </c>
      <c r="J403" s="318" t="s">
        <v>206</v>
      </c>
      <c r="K403" s="461" t="s">
        <v>1536</v>
      </c>
      <c r="L403" s="318" t="s">
        <v>4202</v>
      </c>
      <c r="M403" s="318" t="s">
        <v>4203</v>
      </c>
      <c r="N403" s="318" t="s">
        <v>3230</v>
      </c>
    </row>
    <row r="404" spans="1:14" ht="29" x14ac:dyDescent="0.35">
      <c r="A404" s="463" t="s">
        <v>2782</v>
      </c>
      <c r="B404" s="318" t="s">
        <v>366</v>
      </c>
      <c r="C404" s="461" t="s">
        <v>1537</v>
      </c>
      <c r="D404" s="318" t="s">
        <v>208</v>
      </c>
      <c r="E404" s="318" t="s">
        <v>209</v>
      </c>
      <c r="F404" s="318" t="s">
        <v>952</v>
      </c>
      <c r="G404" s="318" t="s">
        <v>1538</v>
      </c>
      <c r="H404" s="318"/>
      <c r="I404" s="318" t="s">
        <v>366</v>
      </c>
      <c r="J404" s="318" t="s">
        <v>206</v>
      </c>
      <c r="K404" s="461" t="s">
        <v>367</v>
      </c>
      <c r="L404" s="318" t="s">
        <v>4204</v>
      </c>
      <c r="M404" s="318" t="s">
        <v>4205</v>
      </c>
      <c r="N404" s="318" t="s">
        <v>3238</v>
      </c>
    </row>
    <row r="405" spans="1:14" ht="29" x14ac:dyDescent="0.35">
      <c r="A405" s="463" t="s">
        <v>2997</v>
      </c>
      <c r="B405" s="318" t="s">
        <v>1540</v>
      </c>
      <c r="C405" s="461" t="s">
        <v>1539</v>
      </c>
      <c r="D405" s="318" t="s">
        <v>200</v>
      </c>
      <c r="E405" s="318" t="s">
        <v>201</v>
      </c>
      <c r="F405" s="318" t="s">
        <v>1541</v>
      </c>
      <c r="G405" s="318" t="s">
        <v>1542</v>
      </c>
      <c r="H405" s="318" t="s">
        <v>1543</v>
      </c>
      <c r="I405" s="318" t="s">
        <v>366</v>
      </c>
      <c r="J405" s="318" t="s">
        <v>206</v>
      </c>
      <c r="K405" s="461" t="s">
        <v>367</v>
      </c>
      <c r="L405" s="318" t="s">
        <v>4206</v>
      </c>
      <c r="M405" s="318" t="s">
        <v>4207</v>
      </c>
      <c r="N405" s="318" t="s">
        <v>3259</v>
      </c>
    </row>
    <row r="406" spans="1:14" ht="29" x14ac:dyDescent="0.35">
      <c r="A406" s="463" t="s">
        <v>4565</v>
      </c>
      <c r="B406" s="318" t="s">
        <v>4208</v>
      </c>
      <c r="C406" s="461" t="s">
        <v>4209</v>
      </c>
      <c r="D406" s="318" t="s">
        <v>208</v>
      </c>
      <c r="E406" s="318" t="s">
        <v>209</v>
      </c>
      <c r="F406" s="318" t="s">
        <v>1712</v>
      </c>
      <c r="G406" s="318" t="s">
        <v>1713</v>
      </c>
      <c r="H406" s="318"/>
      <c r="I406" s="318" t="s">
        <v>1714</v>
      </c>
      <c r="J406" s="318" t="s">
        <v>206</v>
      </c>
      <c r="K406" s="461" t="s">
        <v>1715</v>
      </c>
      <c r="L406" s="318" t="s">
        <v>4038</v>
      </c>
      <c r="M406" s="318" t="s">
        <v>4039</v>
      </c>
      <c r="N406" s="318" t="s">
        <v>3247</v>
      </c>
    </row>
    <row r="407" spans="1:14" ht="29" x14ac:dyDescent="0.35">
      <c r="A407" s="463" t="s">
        <v>4566</v>
      </c>
      <c r="B407" s="318" t="s">
        <v>4210</v>
      </c>
      <c r="C407" s="461" t="s">
        <v>4211</v>
      </c>
      <c r="D407" s="318" t="s">
        <v>208</v>
      </c>
      <c r="E407" s="318" t="s">
        <v>209</v>
      </c>
      <c r="F407" s="318" t="s">
        <v>746</v>
      </c>
      <c r="G407" s="318" t="s">
        <v>4097</v>
      </c>
      <c r="H407" s="318"/>
      <c r="I407" s="318" t="s">
        <v>749</v>
      </c>
      <c r="J407" s="318" t="s">
        <v>206</v>
      </c>
      <c r="K407" s="461" t="s">
        <v>750</v>
      </c>
      <c r="L407" s="318" t="s">
        <v>3624</v>
      </c>
      <c r="M407" s="318" t="s">
        <v>3625</v>
      </c>
      <c r="N407" s="318" t="s">
        <v>3247</v>
      </c>
    </row>
    <row r="408" spans="1:14" ht="29" x14ac:dyDescent="0.35">
      <c r="A408" s="463" t="s">
        <v>2784</v>
      </c>
      <c r="B408" s="318" t="s">
        <v>1545</v>
      </c>
      <c r="C408" s="461" t="s">
        <v>1544</v>
      </c>
      <c r="D408" s="318" t="s">
        <v>208</v>
      </c>
      <c r="E408" s="318" t="s">
        <v>209</v>
      </c>
      <c r="F408" s="318" t="s">
        <v>1546</v>
      </c>
      <c r="G408" s="318" t="s">
        <v>1547</v>
      </c>
      <c r="H408" s="318"/>
      <c r="I408" s="318" t="s">
        <v>1545</v>
      </c>
      <c r="J408" s="318" t="s">
        <v>206</v>
      </c>
      <c r="K408" s="461" t="s">
        <v>1548</v>
      </c>
      <c r="L408" s="318" t="s">
        <v>4212</v>
      </c>
      <c r="M408" s="318" t="s">
        <v>4213</v>
      </c>
      <c r="N408" s="318" t="s">
        <v>3238</v>
      </c>
    </row>
    <row r="409" spans="1:14" ht="29" x14ac:dyDescent="0.35">
      <c r="A409" s="463" t="s">
        <v>2786</v>
      </c>
      <c r="B409" s="318" t="s">
        <v>1440</v>
      </c>
      <c r="C409" s="461" t="s">
        <v>1549</v>
      </c>
      <c r="D409" s="318" t="s">
        <v>208</v>
      </c>
      <c r="E409" s="318" t="s">
        <v>209</v>
      </c>
      <c r="F409" s="318" t="s">
        <v>1550</v>
      </c>
      <c r="G409" s="318" t="s">
        <v>1551</v>
      </c>
      <c r="H409" s="318"/>
      <c r="I409" s="318" t="s">
        <v>1440</v>
      </c>
      <c r="J409" s="318" t="s">
        <v>206</v>
      </c>
      <c r="K409" s="461" t="s">
        <v>1441</v>
      </c>
      <c r="L409" s="318" t="s">
        <v>4214</v>
      </c>
      <c r="M409" s="318" t="s">
        <v>4215</v>
      </c>
      <c r="N409" s="318" t="s">
        <v>3238</v>
      </c>
    </row>
    <row r="410" spans="1:14" ht="29" x14ac:dyDescent="0.35">
      <c r="A410" s="463" t="s">
        <v>2788</v>
      </c>
      <c r="B410" s="318" t="s">
        <v>1553</v>
      </c>
      <c r="C410" s="461" t="s">
        <v>1552</v>
      </c>
      <c r="D410" s="318" t="s">
        <v>208</v>
      </c>
      <c r="E410" s="318" t="s">
        <v>209</v>
      </c>
      <c r="F410" s="318" t="s">
        <v>1526</v>
      </c>
      <c r="G410" s="318" t="s">
        <v>1554</v>
      </c>
      <c r="H410" s="318"/>
      <c r="I410" s="318" t="s">
        <v>1553</v>
      </c>
      <c r="J410" s="318" t="s">
        <v>206</v>
      </c>
      <c r="K410" s="461" t="s">
        <v>1555</v>
      </c>
      <c r="L410" s="318" t="s">
        <v>4216</v>
      </c>
      <c r="M410" s="318" t="s">
        <v>4217</v>
      </c>
      <c r="N410" s="318" t="s">
        <v>3427</v>
      </c>
    </row>
    <row r="411" spans="1:14" ht="29" x14ac:dyDescent="0.35">
      <c r="A411" s="463" t="s">
        <v>4567</v>
      </c>
      <c r="B411" s="318" t="s">
        <v>4218</v>
      </c>
      <c r="C411" s="461" t="s">
        <v>4219</v>
      </c>
      <c r="D411" s="318" t="s">
        <v>208</v>
      </c>
      <c r="E411" s="318" t="s">
        <v>209</v>
      </c>
      <c r="F411" s="318" t="s">
        <v>4220</v>
      </c>
      <c r="G411" s="318" t="s">
        <v>4221</v>
      </c>
      <c r="H411" s="318"/>
      <c r="I411" s="318" t="s">
        <v>4218</v>
      </c>
      <c r="J411" s="318" t="s">
        <v>206</v>
      </c>
      <c r="K411" s="461" t="s">
        <v>4222</v>
      </c>
      <c r="L411" s="318" t="s">
        <v>4223</v>
      </c>
      <c r="M411" s="318" t="s">
        <v>4224</v>
      </c>
      <c r="N411" s="318" t="s">
        <v>3238</v>
      </c>
    </row>
    <row r="412" spans="1:14" ht="29" x14ac:dyDescent="0.35">
      <c r="A412" s="463" t="s">
        <v>2790</v>
      </c>
      <c r="B412" s="318" t="s">
        <v>1557</v>
      </c>
      <c r="C412" s="461" t="s">
        <v>1556</v>
      </c>
      <c r="D412" s="318" t="s">
        <v>208</v>
      </c>
      <c r="E412" s="318" t="s">
        <v>209</v>
      </c>
      <c r="F412" s="318" t="s">
        <v>1558</v>
      </c>
      <c r="G412" s="318" t="s">
        <v>1559</v>
      </c>
      <c r="H412" s="318"/>
      <c r="I412" s="318" t="s">
        <v>1557</v>
      </c>
      <c r="J412" s="318" t="s">
        <v>206</v>
      </c>
      <c r="K412" s="461" t="s">
        <v>1560</v>
      </c>
      <c r="L412" s="318" t="s">
        <v>4225</v>
      </c>
      <c r="M412" s="318" t="s">
        <v>4226</v>
      </c>
      <c r="N412" s="318" t="s">
        <v>3238</v>
      </c>
    </row>
    <row r="413" spans="1:14" ht="29" x14ac:dyDescent="0.35">
      <c r="A413" s="463" t="s">
        <v>2999</v>
      </c>
      <c r="B413" s="318" t="s">
        <v>4227</v>
      </c>
      <c r="C413" s="461" t="s">
        <v>1561</v>
      </c>
      <c r="D413" s="318" t="s">
        <v>200</v>
      </c>
      <c r="E413" s="318" t="s">
        <v>201</v>
      </c>
      <c r="F413" s="318" t="s">
        <v>1562</v>
      </c>
      <c r="G413" s="318" t="s">
        <v>1563</v>
      </c>
      <c r="H413" s="318"/>
      <c r="I413" s="318" t="s">
        <v>205</v>
      </c>
      <c r="J413" s="318" t="s">
        <v>206</v>
      </c>
      <c r="K413" s="461" t="s">
        <v>1088</v>
      </c>
      <c r="L413" s="318" t="s">
        <v>4228</v>
      </c>
      <c r="M413" s="318" t="s">
        <v>4229</v>
      </c>
      <c r="N413" s="318" t="s">
        <v>3270</v>
      </c>
    </row>
    <row r="414" spans="1:14" ht="29" x14ac:dyDescent="0.35">
      <c r="A414" s="463" t="s">
        <v>2792</v>
      </c>
      <c r="B414" s="318" t="s">
        <v>1565</v>
      </c>
      <c r="C414" s="461" t="s">
        <v>1564</v>
      </c>
      <c r="D414" s="318" t="s">
        <v>208</v>
      </c>
      <c r="E414" s="318" t="s">
        <v>209</v>
      </c>
      <c r="F414" s="318" t="s">
        <v>1566</v>
      </c>
      <c r="G414" s="318" t="s">
        <v>1567</v>
      </c>
      <c r="H414" s="318"/>
      <c r="I414" s="318" t="s">
        <v>1565</v>
      </c>
      <c r="J414" s="318" t="s">
        <v>206</v>
      </c>
      <c r="K414" s="461" t="s">
        <v>1568</v>
      </c>
      <c r="L414" s="318" t="s">
        <v>4230</v>
      </c>
      <c r="M414" s="318" t="s">
        <v>4231</v>
      </c>
      <c r="N414" s="318" t="s">
        <v>3238</v>
      </c>
    </row>
    <row r="415" spans="1:14" ht="29" x14ac:dyDescent="0.35">
      <c r="A415" s="463" t="s">
        <v>3171</v>
      </c>
      <c r="B415" s="318" t="s">
        <v>1570</v>
      </c>
      <c r="C415" s="461" t="s">
        <v>1569</v>
      </c>
      <c r="D415" s="318" t="s">
        <v>208</v>
      </c>
      <c r="E415" s="318" t="s">
        <v>209</v>
      </c>
      <c r="F415" s="318" t="s">
        <v>947</v>
      </c>
      <c r="G415" s="318" t="s">
        <v>1572</v>
      </c>
      <c r="H415" s="318"/>
      <c r="I415" s="318" t="s">
        <v>398</v>
      </c>
      <c r="J415" s="318" t="s">
        <v>206</v>
      </c>
      <c r="K415" s="461" t="s">
        <v>401</v>
      </c>
      <c r="L415" s="318" t="s">
        <v>4232</v>
      </c>
      <c r="M415" s="318" t="s">
        <v>4233</v>
      </c>
      <c r="N415" s="318" t="s">
        <v>3308</v>
      </c>
    </row>
    <row r="416" spans="1:14" ht="29" x14ac:dyDescent="0.35">
      <c r="A416" s="463" t="s">
        <v>4568</v>
      </c>
      <c r="B416" s="318" t="s">
        <v>4234</v>
      </c>
      <c r="C416" s="461" t="s">
        <v>4235</v>
      </c>
      <c r="D416" s="318" t="s">
        <v>208</v>
      </c>
      <c r="E416" s="318" t="s">
        <v>209</v>
      </c>
      <c r="F416" s="318" t="s">
        <v>1628</v>
      </c>
      <c r="G416" s="318" t="s">
        <v>4236</v>
      </c>
      <c r="H416" s="318" t="s">
        <v>4237</v>
      </c>
      <c r="I416" s="318" t="s">
        <v>1630</v>
      </c>
      <c r="J416" s="318" t="s">
        <v>206</v>
      </c>
      <c r="K416" s="461" t="s">
        <v>1631</v>
      </c>
      <c r="L416" s="318" t="s">
        <v>3266</v>
      </c>
      <c r="M416" s="318" t="s">
        <v>3267</v>
      </c>
      <c r="N416" s="318" t="s">
        <v>3247</v>
      </c>
    </row>
    <row r="417" spans="1:14" ht="29" x14ac:dyDescent="0.35">
      <c r="A417" s="463" t="s">
        <v>4569</v>
      </c>
      <c r="B417" s="318" t="s">
        <v>4238</v>
      </c>
      <c r="C417" s="461" t="s">
        <v>4239</v>
      </c>
      <c r="D417" s="318" t="s">
        <v>208</v>
      </c>
      <c r="E417" s="318" t="s">
        <v>209</v>
      </c>
      <c r="F417" s="318" t="s">
        <v>3300</v>
      </c>
      <c r="G417" s="318" t="s">
        <v>919</v>
      </c>
      <c r="H417" s="318"/>
      <c r="I417" s="318" t="s">
        <v>920</v>
      </c>
      <c r="J417" s="318" t="s">
        <v>206</v>
      </c>
      <c r="K417" s="461" t="s">
        <v>921</v>
      </c>
      <c r="L417" s="318" t="s">
        <v>3302</v>
      </c>
      <c r="M417" s="318" t="s">
        <v>3303</v>
      </c>
      <c r="N417" s="318" t="s">
        <v>3247</v>
      </c>
    </row>
    <row r="418" spans="1:14" ht="29" x14ac:dyDescent="0.35">
      <c r="A418" s="463" t="s">
        <v>2794</v>
      </c>
      <c r="B418" s="318" t="s">
        <v>1574</v>
      </c>
      <c r="C418" s="461" t="s">
        <v>1573</v>
      </c>
      <c r="D418" s="318" t="s">
        <v>208</v>
      </c>
      <c r="E418" s="318" t="s">
        <v>209</v>
      </c>
      <c r="F418" s="318" t="s">
        <v>658</v>
      </c>
      <c r="G418" s="318" t="s">
        <v>659</v>
      </c>
      <c r="H418" s="318"/>
      <c r="I418" s="318" t="s">
        <v>657</v>
      </c>
      <c r="J418" s="318" t="s">
        <v>206</v>
      </c>
      <c r="K418" s="461" t="s">
        <v>660</v>
      </c>
      <c r="L418" s="318" t="s">
        <v>3565</v>
      </c>
      <c r="M418" s="318" t="s">
        <v>3566</v>
      </c>
      <c r="N418" s="318" t="s">
        <v>3427</v>
      </c>
    </row>
    <row r="419" spans="1:14" ht="29" x14ac:dyDescent="0.35">
      <c r="A419" s="463" t="s">
        <v>4570</v>
      </c>
      <c r="B419" s="318" t="s">
        <v>4240</v>
      </c>
      <c r="C419" s="461" t="s">
        <v>4241</v>
      </c>
      <c r="D419" s="318" t="s">
        <v>208</v>
      </c>
      <c r="E419" s="318" t="s">
        <v>209</v>
      </c>
      <c r="F419" s="318" t="s">
        <v>320</v>
      </c>
      <c r="G419" s="318" t="s">
        <v>4242</v>
      </c>
      <c r="H419" s="318"/>
      <c r="I419" s="318" t="s">
        <v>4243</v>
      </c>
      <c r="J419" s="318" t="s">
        <v>206</v>
      </c>
      <c r="K419" s="461" t="s">
        <v>4244</v>
      </c>
      <c r="L419" s="318" t="s">
        <v>4245</v>
      </c>
      <c r="M419" s="318" t="s">
        <v>4246</v>
      </c>
      <c r="N419" s="318" t="s">
        <v>3247</v>
      </c>
    </row>
    <row r="420" spans="1:14" ht="29" x14ac:dyDescent="0.35">
      <c r="A420" s="463" t="s">
        <v>2796</v>
      </c>
      <c r="B420" s="318" t="s">
        <v>1576</v>
      </c>
      <c r="C420" s="461" t="s">
        <v>1575</v>
      </c>
      <c r="D420" s="318" t="s">
        <v>208</v>
      </c>
      <c r="E420" s="318" t="s">
        <v>209</v>
      </c>
      <c r="F420" s="318" t="s">
        <v>1577</v>
      </c>
      <c r="G420" s="318" t="s">
        <v>1578</v>
      </c>
      <c r="H420" s="318"/>
      <c r="I420" s="318" t="s">
        <v>1576</v>
      </c>
      <c r="J420" s="318" t="s">
        <v>206</v>
      </c>
      <c r="K420" s="461" t="s">
        <v>1579</v>
      </c>
      <c r="L420" s="318" t="s">
        <v>4247</v>
      </c>
      <c r="M420" s="318" t="s">
        <v>4248</v>
      </c>
      <c r="N420" s="318" t="s">
        <v>3238</v>
      </c>
    </row>
    <row r="421" spans="1:14" ht="29" x14ac:dyDescent="0.35">
      <c r="A421" s="463" t="s">
        <v>2798</v>
      </c>
      <c r="B421" s="318" t="s">
        <v>1581</v>
      </c>
      <c r="C421" s="461" t="s">
        <v>1580</v>
      </c>
      <c r="D421" s="318" t="s">
        <v>208</v>
      </c>
      <c r="E421" s="318" t="s">
        <v>209</v>
      </c>
      <c r="F421" s="318" t="s">
        <v>2230</v>
      </c>
      <c r="G421" s="318" t="s">
        <v>710</v>
      </c>
      <c r="H421" s="318"/>
      <c r="I421" s="318" t="s">
        <v>709</v>
      </c>
      <c r="J421" s="318" t="s">
        <v>206</v>
      </c>
      <c r="K421" s="461" t="s">
        <v>711</v>
      </c>
      <c r="L421" s="318" t="s">
        <v>3606</v>
      </c>
      <c r="M421" s="318" t="s">
        <v>3607</v>
      </c>
      <c r="N421" s="318" t="s">
        <v>3275</v>
      </c>
    </row>
    <row r="422" spans="1:14" ht="29" x14ac:dyDescent="0.35">
      <c r="A422" s="463" t="s">
        <v>4571</v>
      </c>
      <c r="B422" s="318" t="s">
        <v>4249</v>
      </c>
      <c r="C422" s="461" t="s">
        <v>4250</v>
      </c>
      <c r="D422" s="318" t="s">
        <v>208</v>
      </c>
      <c r="E422" s="318" t="s">
        <v>209</v>
      </c>
      <c r="F422" s="318" t="s">
        <v>3707</v>
      </c>
      <c r="G422" s="318" t="s">
        <v>3708</v>
      </c>
      <c r="H422" s="318"/>
      <c r="I422" s="318" t="s">
        <v>3709</v>
      </c>
      <c r="J422" s="318" t="s">
        <v>206</v>
      </c>
      <c r="K422" s="461" t="s">
        <v>3710</v>
      </c>
      <c r="L422" s="318" t="s">
        <v>3711</v>
      </c>
      <c r="M422" s="318" t="s">
        <v>3712</v>
      </c>
      <c r="N422" s="318" t="s">
        <v>4251</v>
      </c>
    </row>
    <row r="423" spans="1:14" ht="29" x14ac:dyDescent="0.35">
      <c r="A423" s="463" t="s">
        <v>2983</v>
      </c>
      <c r="B423" s="318" t="s">
        <v>1583</v>
      </c>
      <c r="C423" s="461" t="s">
        <v>1582</v>
      </c>
      <c r="D423" s="318" t="s">
        <v>200</v>
      </c>
      <c r="E423" s="318" t="s">
        <v>201</v>
      </c>
      <c r="F423" s="318" t="s">
        <v>4252</v>
      </c>
      <c r="G423" s="318" t="s">
        <v>1584</v>
      </c>
      <c r="H423" s="318"/>
      <c r="I423" s="318" t="s">
        <v>752</v>
      </c>
      <c r="J423" s="318" t="s">
        <v>206</v>
      </c>
      <c r="K423" s="461" t="s">
        <v>755</v>
      </c>
      <c r="L423" s="318" t="s">
        <v>4253</v>
      </c>
      <c r="M423" s="318" t="s">
        <v>4254</v>
      </c>
      <c r="N423" s="318" t="s">
        <v>3276</v>
      </c>
    </row>
    <row r="424" spans="1:14" ht="29" x14ac:dyDescent="0.35">
      <c r="A424" s="463" t="s">
        <v>2800</v>
      </c>
      <c r="B424" s="318" t="s">
        <v>1586</v>
      </c>
      <c r="C424" s="461" t="s">
        <v>1585</v>
      </c>
      <c r="D424" s="318" t="s">
        <v>208</v>
      </c>
      <c r="E424" s="318" t="s">
        <v>209</v>
      </c>
      <c r="F424" s="318" t="s">
        <v>1587</v>
      </c>
      <c r="G424" s="318" t="s">
        <v>1588</v>
      </c>
      <c r="H424" s="318"/>
      <c r="I424" s="318" t="s">
        <v>1586</v>
      </c>
      <c r="J424" s="318" t="s">
        <v>206</v>
      </c>
      <c r="K424" s="461" t="s">
        <v>1589</v>
      </c>
      <c r="L424" s="318" t="s">
        <v>4255</v>
      </c>
      <c r="M424" s="318" t="s">
        <v>4256</v>
      </c>
      <c r="N424" s="318" t="s">
        <v>3250</v>
      </c>
    </row>
    <row r="425" spans="1:14" ht="29" x14ac:dyDescent="0.35">
      <c r="A425" s="463" t="s">
        <v>3115</v>
      </c>
      <c r="B425" s="318" t="s">
        <v>1591</v>
      </c>
      <c r="C425" s="461" t="s">
        <v>1590</v>
      </c>
      <c r="D425" s="318" t="s">
        <v>208</v>
      </c>
      <c r="E425" s="318" t="s">
        <v>209</v>
      </c>
      <c r="F425" s="318" t="s">
        <v>1587</v>
      </c>
      <c r="G425" s="318" t="s">
        <v>1592</v>
      </c>
      <c r="H425" s="318"/>
      <c r="I425" s="318" t="s">
        <v>1586</v>
      </c>
      <c r="J425" s="318" t="s">
        <v>206</v>
      </c>
      <c r="K425" s="461" t="s">
        <v>1589</v>
      </c>
      <c r="L425" s="318" t="s">
        <v>4255</v>
      </c>
      <c r="M425" s="318" t="s">
        <v>4256</v>
      </c>
      <c r="N425" s="318" t="s">
        <v>3308</v>
      </c>
    </row>
    <row r="426" spans="1:14" ht="29" x14ac:dyDescent="0.35">
      <c r="A426" s="463" t="s">
        <v>2802</v>
      </c>
      <c r="B426" s="318" t="s">
        <v>1594</v>
      </c>
      <c r="C426" s="461" t="s">
        <v>1593</v>
      </c>
      <c r="D426" s="318" t="s">
        <v>208</v>
      </c>
      <c r="E426" s="318" t="s">
        <v>209</v>
      </c>
      <c r="F426" s="318" t="s">
        <v>1595</v>
      </c>
      <c r="G426" s="318" t="s">
        <v>1596</v>
      </c>
      <c r="H426" s="318"/>
      <c r="I426" s="318" t="s">
        <v>1594</v>
      </c>
      <c r="J426" s="318" t="s">
        <v>206</v>
      </c>
      <c r="K426" s="461" t="s">
        <v>1597</v>
      </c>
      <c r="L426" s="318" t="s">
        <v>4257</v>
      </c>
      <c r="M426" s="318" t="s">
        <v>4258</v>
      </c>
      <c r="N426" s="318" t="s">
        <v>3238</v>
      </c>
    </row>
    <row r="427" spans="1:14" ht="29" x14ac:dyDescent="0.35">
      <c r="A427" s="463" t="s">
        <v>2810</v>
      </c>
      <c r="B427" s="318" t="s">
        <v>1456</v>
      </c>
      <c r="C427" s="461" t="s">
        <v>1598</v>
      </c>
      <c r="D427" s="318" t="s">
        <v>208</v>
      </c>
      <c r="E427" s="318" t="s">
        <v>209</v>
      </c>
      <c r="F427" s="318" t="s">
        <v>2264</v>
      </c>
      <c r="G427" s="318" t="s">
        <v>1599</v>
      </c>
      <c r="H427" s="318"/>
      <c r="I427" s="318" t="s">
        <v>1456</v>
      </c>
      <c r="J427" s="318" t="s">
        <v>206</v>
      </c>
      <c r="K427" s="461" t="s">
        <v>1457</v>
      </c>
      <c r="L427" s="318" t="s">
        <v>4259</v>
      </c>
      <c r="M427" s="318" t="s">
        <v>4260</v>
      </c>
      <c r="N427" s="318" t="s">
        <v>3238</v>
      </c>
    </row>
    <row r="428" spans="1:14" ht="29" x14ac:dyDescent="0.35">
      <c r="A428" s="463" t="s">
        <v>3155</v>
      </c>
      <c r="B428" s="318" t="s">
        <v>1601</v>
      </c>
      <c r="C428" s="461" t="s">
        <v>1600</v>
      </c>
      <c r="D428" s="318" t="s">
        <v>208</v>
      </c>
      <c r="E428" s="318" t="s">
        <v>209</v>
      </c>
      <c r="F428" s="318" t="s">
        <v>1602</v>
      </c>
      <c r="G428" s="318" t="s">
        <v>1603</v>
      </c>
      <c r="H428" s="318"/>
      <c r="I428" s="318" t="s">
        <v>561</v>
      </c>
      <c r="J428" s="318" t="s">
        <v>206</v>
      </c>
      <c r="K428" s="461" t="s">
        <v>780</v>
      </c>
      <c r="L428" s="318" t="s">
        <v>4261</v>
      </c>
      <c r="M428" s="318" t="s">
        <v>4262</v>
      </c>
      <c r="N428" s="318" t="s">
        <v>3308</v>
      </c>
    </row>
    <row r="429" spans="1:14" ht="29" x14ac:dyDescent="0.35">
      <c r="A429" s="463" t="s">
        <v>3003</v>
      </c>
      <c r="B429" s="318" t="s">
        <v>1605</v>
      </c>
      <c r="C429" s="461" t="s">
        <v>1604</v>
      </c>
      <c r="D429" s="318" t="s">
        <v>200</v>
      </c>
      <c r="E429" s="318" t="s">
        <v>201</v>
      </c>
      <c r="F429" s="318" t="s">
        <v>1606</v>
      </c>
      <c r="G429" s="318" t="s">
        <v>1607</v>
      </c>
      <c r="H429" s="318"/>
      <c r="I429" s="318" t="s">
        <v>1368</v>
      </c>
      <c r="J429" s="318" t="s">
        <v>206</v>
      </c>
      <c r="K429" s="461" t="s">
        <v>1369</v>
      </c>
      <c r="L429" s="318" t="s">
        <v>4263</v>
      </c>
      <c r="M429" s="318" t="s">
        <v>4264</v>
      </c>
      <c r="N429" s="318" t="s">
        <v>3230</v>
      </c>
    </row>
    <row r="430" spans="1:14" ht="29" x14ac:dyDescent="0.35">
      <c r="A430" s="463" t="s">
        <v>3175</v>
      </c>
      <c r="B430" s="318" t="s">
        <v>1609</v>
      </c>
      <c r="C430" s="461" t="s">
        <v>1608</v>
      </c>
      <c r="D430" s="318" t="s">
        <v>208</v>
      </c>
      <c r="E430" s="318" t="s">
        <v>209</v>
      </c>
      <c r="F430" s="318" t="s">
        <v>1610</v>
      </c>
      <c r="G430" s="318" t="s">
        <v>1611</v>
      </c>
      <c r="H430" s="318"/>
      <c r="I430" s="318" t="s">
        <v>900</v>
      </c>
      <c r="J430" s="318" t="s">
        <v>206</v>
      </c>
      <c r="K430" s="461" t="s">
        <v>901</v>
      </c>
      <c r="L430" s="318" t="s">
        <v>4265</v>
      </c>
      <c r="M430" s="318" t="s">
        <v>4266</v>
      </c>
      <c r="N430" s="318" t="s">
        <v>3308</v>
      </c>
    </row>
    <row r="431" spans="1:14" ht="29" x14ac:dyDescent="0.35">
      <c r="A431" s="463" t="s">
        <v>2804</v>
      </c>
      <c r="B431" s="318" t="s">
        <v>1613</v>
      </c>
      <c r="C431" s="461" t="s">
        <v>1612</v>
      </c>
      <c r="D431" s="318" t="s">
        <v>208</v>
      </c>
      <c r="E431" s="318" t="s">
        <v>209</v>
      </c>
      <c r="F431" s="318" t="s">
        <v>553</v>
      </c>
      <c r="G431" s="318" t="s">
        <v>898</v>
      </c>
      <c r="H431" s="318"/>
      <c r="I431" s="318" t="s">
        <v>899</v>
      </c>
      <c r="J431" s="318" t="s">
        <v>206</v>
      </c>
      <c r="K431" s="461" t="s">
        <v>690</v>
      </c>
      <c r="L431" s="318" t="s">
        <v>3496</v>
      </c>
      <c r="M431" s="318" t="s">
        <v>3497</v>
      </c>
      <c r="N431" s="318" t="s">
        <v>3275</v>
      </c>
    </row>
    <row r="432" spans="1:14" ht="29" x14ac:dyDescent="0.35">
      <c r="A432" s="463" t="s">
        <v>2806</v>
      </c>
      <c r="B432" s="318" t="s">
        <v>1343</v>
      </c>
      <c r="C432" s="461" t="s">
        <v>1614</v>
      </c>
      <c r="D432" s="318" t="s">
        <v>208</v>
      </c>
      <c r="E432" s="318" t="s">
        <v>209</v>
      </c>
      <c r="F432" s="318" t="s">
        <v>2251</v>
      </c>
      <c r="G432" s="318" t="s">
        <v>1342</v>
      </c>
      <c r="H432" s="318"/>
      <c r="I432" s="318" t="s">
        <v>1343</v>
      </c>
      <c r="J432" s="318" t="s">
        <v>206</v>
      </c>
      <c r="K432" s="461" t="s">
        <v>1344</v>
      </c>
      <c r="L432" s="318" t="s">
        <v>4062</v>
      </c>
      <c r="M432" s="318" t="s">
        <v>4063</v>
      </c>
      <c r="N432" s="318" t="s">
        <v>3250</v>
      </c>
    </row>
    <row r="433" spans="1:14" ht="29" x14ac:dyDescent="0.35">
      <c r="A433" s="463" t="s">
        <v>2808</v>
      </c>
      <c r="B433" s="318" t="s">
        <v>1616</v>
      </c>
      <c r="C433" s="461" t="s">
        <v>1615</v>
      </c>
      <c r="D433" s="318" t="s">
        <v>208</v>
      </c>
      <c r="E433" s="318" t="s">
        <v>209</v>
      </c>
      <c r="F433" s="318" t="s">
        <v>1617</v>
      </c>
      <c r="G433" s="318" t="s">
        <v>4267</v>
      </c>
      <c r="H433" s="318"/>
      <c r="I433" s="318" t="s">
        <v>1616</v>
      </c>
      <c r="J433" s="318" t="s">
        <v>206</v>
      </c>
      <c r="K433" s="461" t="s">
        <v>1619</v>
      </c>
      <c r="L433" s="318" t="s">
        <v>4268</v>
      </c>
      <c r="M433" s="318" t="s">
        <v>4269</v>
      </c>
      <c r="N433" s="318" t="s">
        <v>3238</v>
      </c>
    </row>
    <row r="434" spans="1:14" ht="29" x14ac:dyDescent="0.35">
      <c r="A434" s="463" t="s">
        <v>3173</v>
      </c>
      <c r="B434" s="318" t="s">
        <v>1621</v>
      </c>
      <c r="C434" s="461" t="s">
        <v>1620</v>
      </c>
      <c r="D434" s="318" t="s">
        <v>208</v>
      </c>
      <c r="E434" s="318" t="s">
        <v>209</v>
      </c>
      <c r="F434" s="318" t="s">
        <v>1622</v>
      </c>
      <c r="G434" s="318" t="s">
        <v>1623</v>
      </c>
      <c r="H434" s="318"/>
      <c r="I434" s="318" t="s">
        <v>1624</v>
      </c>
      <c r="J434" s="318" t="s">
        <v>206</v>
      </c>
      <c r="K434" s="461" t="s">
        <v>1625</v>
      </c>
      <c r="L434" s="318" t="s">
        <v>4270</v>
      </c>
      <c r="M434" s="318" t="s">
        <v>4271</v>
      </c>
      <c r="N434" s="318" t="s">
        <v>3308</v>
      </c>
    </row>
    <row r="435" spans="1:14" ht="29" x14ac:dyDescent="0.35">
      <c r="A435" s="463" t="s">
        <v>3117</v>
      </c>
      <c r="B435" s="318" t="s">
        <v>1627</v>
      </c>
      <c r="C435" s="461" t="s">
        <v>1626</v>
      </c>
      <c r="D435" s="318" t="s">
        <v>208</v>
      </c>
      <c r="E435" s="318" t="s">
        <v>209</v>
      </c>
      <c r="F435" s="318" t="s">
        <v>1628</v>
      </c>
      <c r="G435" s="318" t="s">
        <v>1629</v>
      </c>
      <c r="H435" s="318"/>
      <c r="I435" s="318" t="s">
        <v>1630</v>
      </c>
      <c r="J435" s="318" t="s">
        <v>206</v>
      </c>
      <c r="K435" s="461" t="s">
        <v>1631</v>
      </c>
      <c r="L435" s="318" t="s">
        <v>3266</v>
      </c>
      <c r="M435" s="318" t="s">
        <v>3267</v>
      </c>
      <c r="N435" s="318" t="s">
        <v>3238</v>
      </c>
    </row>
    <row r="436" spans="1:14" ht="29" x14ac:dyDescent="0.35">
      <c r="A436" s="463" t="s">
        <v>3177</v>
      </c>
      <c r="B436" s="318" t="s">
        <v>1633</v>
      </c>
      <c r="C436" s="461" t="s">
        <v>1632</v>
      </c>
      <c r="D436" s="318" t="s">
        <v>208</v>
      </c>
      <c r="E436" s="318" t="s">
        <v>209</v>
      </c>
      <c r="F436" s="318" t="s">
        <v>1634</v>
      </c>
      <c r="G436" s="318" t="s">
        <v>1635</v>
      </c>
      <c r="H436" s="318"/>
      <c r="I436" s="318" t="s">
        <v>1636</v>
      </c>
      <c r="J436" s="318" t="s">
        <v>206</v>
      </c>
      <c r="K436" s="461" t="s">
        <v>1637</v>
      </c>
      <c r="L436" s="318" t="s">
        <v>4272</v>
      </c>
      <c r="M436" s="318" t="s">
        <v>4273</v>
      </c>
      <c r="N436" s="318" t="s">
        <v>3308</v>
      </c>
    </row>
    <row r="437" spans="1:14" ht="29" x14ac:dyDescent="0.35">
      <c r="A437" s="463" t="s">
        <v>4572</v>
      </c>
      <c r="B437" s="318" t="s">
        <v>4274</v>
      </c>
      <c r="C437" s="461" t="s">
        <v>4275</v>
      </c>
      <c r="D437" s="318" t="s">
        <v>208</v>
      </c>
      <c r="E437" s="318" t="s">
        <v>209</v>
      </c>
      <c r="F437" s="318" t="s">
        <v>4276</v>
      </c>
      <c r="G437" s="318" t="s">
        <v>4277</v>
      </c>
      <c r="H437" s="318" t="s">
        <v>4278</v>
      </c>
      <c r="I437" s="318" t="s">
        <v>4279</v>
      </c>
      <c r="J437" s="318" t="s">
        <v>206</v>
      </c>
      <c r="K437" s="461" t="s">
        <v>4280</v>
      </c>
      <c r="L437" s="318" t="s">
        <v>4281</v>
      </c>
      <c r="M437" s="318" t="s">
        <v>3429</v>
      </c>
      <c r="N437" s="318" t="s">
        <v>3247</v>
      </c>
    </row>
    <row r="438" spans="1:14" ht="29" x14ac:dyDescent="0.35">
      <c r="A438" s="463" t="s">
        <v>4573</v>
      </c>
      <c r="B438" s="318" t="s">
        <v>4282</v>
      </c>
      <c r="C438" s="461" t="s">
        <v>4283</v>
      </c>
      <c r="D438" s="318" t="s">
        <v>208</v>
      </c>
      <c r="E438" s="318" t="s">
        <v>209</v>
      </c>
      <c r="F438" s="318" t="s">
        <v>1640</v>
      </c>
      <c r="G438" s="318" t="s">
        <v>1641</v>
      </c>
      <c r="H438" s="318"/>
      <c r="I438" s="318" t="s">
        <v>1642</v>
      </c>
      <c r="J438" s="318" t="s">
        <v>206</v>
      </c>
      <c r="K438" s="461" t="s">
        <v>1643</v>
      </c>
      <c r="L438" s="318" t="s">
        <v>3677</v>
      </c>
      <c r="M438" s="318" t="s">
        <v>3678</v>
      </c>
      <c r="N438" s="318" t="s">
        <v>3247</v>
      </c>
    </row>
    <row r="439" spans="1:14" ht="29" x14ac:dyDescent="0.35">
      <c r="A439" s="463" t="s">
        <v>3119</v>
      </c>
      <c r="B439" s="318" t="s">
        <v>1639</v>
      </c>
      <c r="C439" s="461" t="s">
        <v>1638</v>
      </c>
      <c r="D439" s="318" t="s">
        <v>208</v>
      </c>
      <c r="E439" s="318" t="s">
        <v>209</v>
      </c>
      <c r="F439" s="318" t="s">
        <v>1640</v>
      </c>
      <c r="G439" s="318" t="s">
        <v>1641</v>
      </c>
      <c r="H439" s="318"/>
      <c r="I439" s="318" t="s">
        <v>1642</v>
      </c>
      <c r="J439" s="318" t="s">
        <v>206</v>
      </c>
      <c r="K439" s="461" t="s">
        <v>1643</v>
      </c>
      <c r="L439" s="318" t="s">
        <v>3677</v>
      </c>
      <c r="M439" s="318" t="s">
        <v>3678</v>
      </c>
      <c r="N439" s="318" t="s">
        <v>3238</v>
      </c>
    </row>
    <row r="440" spans="1:14" ht="29" x14ac:dyDescent="0.35">
      <c r="A440" s="463" t="s">
        <v>4574</v>
      </c>
      <c r="B440" s="318" t="s">
        <v>4284</v>
      </c>
      <c r="C440" s="461" t="s">
        <v>4285</v>
      </c>
      <c r="D440" s="318" t="s">
        <v>208</v>
      </c>
      <c r="E440" s="318" t="s">
        <v>209</v>
      </c>
      <c r="F440" s="318" t="s">
        <v>1646</v>
      </c>
      <c r="G440" s="318" t="s">
        <v>1647</v>
      </c>
      <c r="H440" s="318"/>
      <c r="I440" s="318" t="s">
        <v>1648</v>
      </c>
      <c r="J440" s="318" t="s">
        <v>206</v>
      </c>
      <c r="K440" s="461" t="s">
        <v>1649</v>
      </c>
      <c r="L440" s="318" t="s">
        <v>3593</v>
      </c>
      <c r="M440" s="318" t="s">
        <v>3594</v>
      </c>
      <c r="N440" s="318" t="s">
        <v>3247</v>
      </c>
    </row>
    <row r="441" spans="1:14" ht="29" x14ac:dyDescent="0.35">
      <c r="A441" s="463" t="s">
        <v>3121</v>
      </c>
      <c r="B441" s="318" t="s">
        <v>1645</v>
      </c>
      <c r="C441" s="461" t="s">
        <v>1644</v>
      </c>
      <c r="D441" s="318" t="s">
        <v>208</v>
      </c>
      <c r="E441" s="318" t="s">
        <v>209</v>
      </c>
      <c r="F441" s="318" t="s">
        <v>1646</v>
      </c>
      <c r="G441" s="318" t="s">
        <v>1647</v>
      </c>
      <c r="H441" s="318"/>
      <c r="I441" s="318" t="s">
        <v>1648</v>
      </c>
      <c r="J441" s="318" t="s">
        <v>206</v>
      </c>
      <c r="K441" s="461" t="s">
        <v>1649</v>
      </c>
      <c r="L441" s="318" t="s">
        <v>3593</v>
      </c>
      <c r="M441" s="318" t="s">
        <v>3594</v>
      </c>
      <c r="N441" s="318" t="s">
        <v>3238</v>
      </c>
    </row>
    <row r="442" spans="1:14" ht="29" x14ac:dyDescent="0.35">
      <c r="A442" s="463" t="s">
        <v>2812</v>
      </c>
      <c r="B442" s="318" t="s">
        <v>334</v>
      </c>
      <c r="C442" s="461" t="s">
        <v>1650</v>
      </c>
      <c r="D442" s="318" t="s">
        <v>208</v>
      </c>
      <c r="E442" s="318" t="s">
        <v>209</v>
      </c>
      <c r="F442" s="318" t="s">
        <v>1651</v>
      </c>
      <c r="G442" s="318" t="s">
        <v>1652</v>
      </c>
      <c r="H442" s="318"/>
      <c r="I442" s="318" t="s">
        <v>334</v>
      </c>
      <c r="J442" s="318" t="s">
        <v>206</v>
      </c>
      <c r="K442" s="461" t="s">
        <v>1036</v>
      </c>
      <c r="L442" s="318" t="s">
        <v>4286</v>
      </c>
      <c r="M442" s="318" t="s">
        <v>4287</v>
      </c>
      <c r="N442" s="318" t="s">
        <v>3238</v>
      </c>
    </row>
    <row r="443" spans="1:14" ht="29" x14ac:dyDescent="0.35">
      <c r="A443" s="463" t="s">
        <v>3205</v>
      </c>
      <c r="B443" s="318" t="s">
        <v>1654</v>
      </c>
      <c r="C443" s="461" t="s">
        <v>1653</v>
      </c>
      <c r="D443" s="318" t="s">
        <v>200</v>
      </c>
      <c r="E443" s="318" t="s">
        <v>201</v>
      </c>
      <c r="F443" s="318" t="s">
        <v>1655</v>
      </c>
      <c r="G443" s="318" t="s">
        <v>1656</v>
      </c>
      <c r="H443" s="318"/>
      <c r="I443" s="318" t="s">
        <v>1054</v>
      </c>
      <c r="J443" s="318" t="s">
        <v>206</v>
      </c>
      <c r="K443" s="461" t="s">
        <v>1057</v>
      </c>
      <c r="L443" s="318" t="s">
        <v>4288</v>
      </c>
      <c r="M443" s="318" t="s">
        <v>3429</v>
      </c>
      <c r="N443" s="318" t="s">
        <v>3359</v>
      </c>
    </row>
    <row r="444" spans="1:14" ht="29" x14ac:dyDescent="0.35">
      <c r="A444" s="463" t="s">
        <v>4575</v>
      </c>
      <c r="B444" s="318" t="s">
        <v>4289</v>
      </c>
      <c r="C444" s="461" t="s">
        <v>4290</v>
      </c>
      <c r="D444" s="318" t="s">
        <v>208</v>
      </c>
      <c r="E444" s="318" t="s">
        <v>209</v>
      </c>
      <c r="F444" s="318" t="s">
        <v>1750</v>
      </c>
      <c r="G444" s="318" t="s">
        <v>1751</v>
      </c>
      <c r="H444" s="318"/>
      <c r="I444" s="318" t="s">
        <v>1753</v>
      </c>
      <c r="J444" s="318" t="s">
        <v>206</v>
      </c>
      <c r="K444" s="461" t="s">
        <v>1754</v>
      </c>
      <c r="L444" s="318" t="s">
        <v>3786</v>
      </c>
      <c r="M444" s="318" t="s">
        <v>3787</v>
      </c>
      <c r="N444" s="318" t="s">
        <v>3247</v>
      </c>
    </row>
    <row r="445" spans="1:14" ht="29" x14ac:dyDescent="0.35">
      <c r="A445" s="463" t="s">
        <v>4576</v>
      </c>
      <c r="B445" s="318" t="s">
        <v>4291</v>
      </c>
      <c r="C445" s="461" t="s">
        <v>4292</v>
      </c>
      <c r="D445" s="318" t="s">
        <v>208</v>
      </c>
      <c r="E445" s="318" t="s">
        <v>209</v>
      </c>
      <c r="F445" s="318" t="s">
        <v>382</v>
      </c>
      <c r="G445" s="318" t="s">
        <v>3681</v>
      </c>
      <c r="H445" s="318" t="s">
        <v>3682</v>
      </c>
      <c r="I445" s="318" t="s">
        <v>3683</v>
      </c>
      <c r="J445" s="318" t="s">
        <v>206</v>
      </c>
      <c r="K445" s="461" t="s">
        <v>3684</v>
      </c>
      <c r="L445" s="318" t="s">
        <v>3685</v>
      </c>
      <c r="M445" s="318" t="s">
        <v>3429</v>
      </c>
      <c r="N445" s="318" t="s">
        <v>3247</v>
      </c>
    </row>
    <row r="446" spans="1:14" ht="29" x14ac:dyDescent="0.35">
      <c r="A446" s="463" t="s">
        <v>2814</v>
      </c>
      <c r="B446" s="318" t="s">
        <v>1658</v>
      </c>
      <c r="C446" s="461" t="s">
        <v>1657</v>
      </c>
      <c r="D446" s="318" t="s">
        <v>208</v>
      </c>
      <c r="E446" s="318" t="s">
        <v>209</v>
      </c>
      <c r="F446" s="318" t="s">
        <v>1659</v>
      </c>
      <c r="G446" s="318" t="s">
        <v>1660</v>
      </c>
      <c r="H446" s="318"/>
      <c r="I446" s="318" t="s">
        <v>1658</v>
      </c>
      <c r="J446" s="318" t="s">
        <v>206</v>
      </c>
      <c r="K446" s="461" t="s">
        <v>1661</v>
      </c>
      <c r="L446" s="318" t="s">
        <v>4293</v>
      </c>
      <c r="M446" s="318" t="s">
        <v>4294</v>
      </c>
      <c r="N446" s="318" t="s">
        <v>3238</v>
      </c>
    </row>
    <row r="447" spans="1:14" ht="29" x14ac:dyDescent="0.35">
      <c r="A447" s="463" t="s">
        <v>2816</v>
      </c>
      <c r="B447" s="318" t="s">
        <v>1663</v>
      </c>
      <c r="C447" s="461" t="s">
        <v>1662</v>
      </c>
      <c r="D447" s="318" t="s">
        <v>208</v>
      </c>
      <c r="E447" s="318" t="s">
        <v>209</v>
      </c>
      <c r="F447" s="318" t="s">
        <v>2265</v>
      </c>
      <c r="G447" s="318" t="s">
        <v>1664</v>
      </c>
      <c r="H447" s="318"/>
      <c r="I447" s="318" t="s">
        <v>1663</v>
      </c>
      <c r="J447" s="318" t="s">
        <v>206</v>
      </c>
      <c r="K447" s="461" t="s">
        <v>1665</v>
      </c>
      <c r="L447" s="318" t="s">
        <v>4295</v>
      </c>
      <c r="M447" s="318" t="s">
        <v>4296</v>
      </c>
      <c r="N447" s="318" t="s">
        <v>3238</v>
      </c>
    </row>
    <row r="448" spans="1:14" ht="29" x14ac:dyDescent="0.35">
      <c r="A448" s="463" t="s">
        <v>4577</v>
      </c>
      <c r="B448" s="318" t="s">
        <v>4297</v>
      </c>
      <c r="C448" s="461" t="s">
        <v>4298</v>
      </c>
      <c r="D448" s="318" t="s">
        <v>208</v>
      </c>
      <c r="E448" s="318" t="s">
        <v>209</v>
      </c>
      <c r="F448" s="318" t="s">
        <v>1245</v>
      </c>
      <c r="G448" s="318" t="s">
        <v>1246</v>
      </c>
      <c r="H448" s="318"/>
      <c r="I448" s="318" t="s">
        <v>1247</v>
      </c>
      <c r="J448" s="318" t="s">
        <v>206</v>
      </c>
      <c r="K448" s="461" t="s">
        <v>1248</v>
      </c>
      <c r="L448" s="318" t="s">
        <v>3393</v>
      </c>
      <c r="M448" s="318" t="s">
        <v>3394</v>
      </c>
      <c r="N448" s="318" t="s">
        <v>3247</v>
      </c>
    </row>
    <row r="449" spans="1:14" ht="29" x14ac:dyDescent="0.35">
      <c r="A449" s="463" t="s">
        <v>2818</v>
      </c>
      <c r="B449" s="318" t="s">
        <v>1387</v>
      </c>
      <c r="C449" s="461" t="s">
        <v>1666</v>
      </c>
      <c r="D449" s="318" t="s">
        <v>208</v>
      </c>
      <c r="E449" s="318" t="s">
        <v>209</v>
      </c>
      <c r="F449" s="318" t="s">
        <v>479</v>
      </c>
      <c r="G449" s="318" t="s">
        <v>506</v>
      </c>
      <c r="H449" s="318"/>
      <c r="I449" s="318" t="s">
        <v>481</v>
      </c>
      <c r="J449" s="318" t="s">
        <v>206</v>
      </c>
      <c r="K449" s="461" t="s">
        <v>482</v>
      </c>
      <c r="L449" s="318" t="s">
        <v>3434</v>
      </c>
      <c r="M449" s="318" t="s">
        <v>3435</v>
      </c>
      <c r="N449" s="318" t="s">
        <v>3275</v>
      </c>
    </row>
    <row r="450" spans="1:14" ht="29" x14ac:dyDescent="0.35">
      <c r="A450" s="463" t="s">
        <v>3005</v>
      </c>
      <c r="B450" s="318" t="s">
        <v>2205</v>
      </c>
      <c r="C450" s="461" t="s">
        <v>2204</v>
      </c>
      <c r="D450" s="318" t="s">
        <v>200</v>
      </c>
      <c r="E450" s="318" t="s">
        <v>201</v>
      </c>
      <c r="F450" s="318" t="s">
        <v>2266</v>
      </c>
      <c r="G450" s="318" t="s">
        <v>2267</v>
      </c>
      <c r="H450" s="318"/>
      <c r="I450" s="318" t="s">
        <v>328</v>
      </c>
      <c r="J450" s="318" t="s">
        <v>206</v>
      </c>
      <c r="K450" s="461" t="s">
        <v>329</v>
      </c>
      <c r="L450" s="318" t="s">
        <v>4299</v>
      </c>
      <c r="M450" s="318" t="s">
        <v>4300</v>
      </c>
      <c r="N450" s="318" t="s">
        <v>3308</v>
      </c>
    </row>
    <row r="451" spans="1:14" ht="29" x14ac:dyDescent="0.35">
      <c r="A451" s="463" t="s">
        <v>2820</v>
      </c>
      <c r="B451" s="318" t="s">
        <v>1046</v>
      </c>
      <c r="C451" s="461" t="s">
        <v>1667</v>
      </c>
      <c r="D451" s="318" t="s">
        <v>208</v>
      </c>
      <c r="E451" s="318" t="s">
        <v>209</v>
      </c>
      <c r="F451" s="318" t="s">
        <v>1668</v>
      </c>
      <c r="G451" s="318" t="s">
        <v>1669</v>
      </c>
      <c r="H451" s="318"/>
      <c r="I451" s="318" t="s">
        <v>1046</v>
      </c>
      <c r="J451" s="318" t="s">
        <v>206</v>
      </c>
      <c r="K451" s="461" t="s">
        <v>1047</v>
      </c>
      <c r="L451" s="318" t="s">
        <v>4301</v>
      </c>
      <c r="M451" s="318" t="s">
        <v>4302</v>
      </c>
      <c r="N451" s="318" t="s">
        <v>3250</v>
      </c>
    </row>
    <row r="452" spans="1:14" ht="29" x14ac:dyDescent="0.35">
      <c r="A452" s="463" t="s">
        <v>2822</v>
      </c>
      <c r="B452" s="318" t="s">
        <v>1671</v>
      </c>
      <c r="C452" s="461" t="s">
        <v>1670</v>
      </c>
      <c r="D452" s="318" t="s">
        <v>208</v>
      </c>
      <c r="E452" s="318" t="s">
        <v>209</v>
      </c>
      <c r="F452" s="318" t="s">
        <v>618</v>
      </c>
      <c r="G452" s="318" t="s">
        <v>619</v>
      </c>
      <c r="H452" s="318"/>
      <c r="I452" s="318" t="s">
        <v>620</v>
      </c>
      <c r="J452" s="318" t="s">
        <v>206</v>
      </c>
      <c r="K452" s="461" t="s">
        <v>621</v>
      </c>
      <c r="L452" s="318" t="s">
        <v>3534</v>
      </c>
      <c r="M452" s="318" t="s">
        <v>3535</v>
      </c>
      <c r="N452" s="318" t="s">
        <v>3275</v>
      </c>
    </row>
    <row r="453" spans="1:14" ht="29" x14ac:dyDescent="0.35">
      <c r="A453" s="463" t="s">
        <v>2824</v>
      </c>
      <c r="B453" s="318" t="s">
        <v>1673</v>
      </c>
      <c r="C453" s="461" t="s">
        <v>1672</v>
      </c>
      <c r="D453" s="318" t="s">
        <v>208</v>
      </c>
      <c r="E453" s="318" t="s">
        <v>209</v>
      </c>
      <c r="F453" s="318" t="s">
        <v>1674</v>
      </c>
      <c r="G453" s="318" t="s">
        <v>1675</v>
      </c>
      <c r="H453" s="318"/>
      <c r="I453" s="318" t="s">
        <v>1673</v>
      </c>
      <c r="J453" s="318" t="s">
        <v>206</v>
      </c>
      <c r="K453" s="461" t="s">
        <v>1676</v>
      </c>
      <c r="L453" s="318" t="s">
        <v>4303</v>
      </c>
      <c r="M453" s="318" t="s">
        <v>4304</v>
      </c>
      <c r="N453" s="318" t="s">
        <v>3238</v>
      </c>
    </row>
    <row r="454" spans="1:14" ht="29" x14ac:dyDescent="0.35">
      <c r="A454" s="463" t="s">
        <v>2826</v>
      </c>
      <c r="B454" s="318" t="s">
        <v>1678</v>
      </c>
      <c r="C454" s="461" t="s">
        <v>1677</v>
      </c>
      <c r="D454" s="318" t="s">
        <v>208</v>
      </c>
      <c r="E454" s="318" t="s">
        <v>209</v>
      </c>
      <c r="F454" s="318" t="s">
        <v>1679</v>
      </c>
      <c r="G454" s="318" t="s">
        <v>1680</v>
      </c>
      <c r="H454" s="318"/>
      <c r="I454" s="318" t="s">
        <v>1678</v>
      </c>
      <c r="J454" s="318" t="s">
        <v>206</v>
      </c>
      <c r="K454" s="461" t="s">
        <v>1681</v>
      </c>
      <c r="L454" s="318" t="s">
        <v>4305</v>
      </c>
      <c r="M454" s="318" t="s">
        <v>4306</v>
      </c>
      <c r="N454" s="318" t="s">
        <v>3238</v>
      </c>
    </row>
    <row r="455" spans="1:14" ht="29" x14ac:dyDescent="0.35">
      <c r="A455" s="463" t="s">
        <v>2828</v>
      </c>
      <c r="B455" s="318" t="s">
        <v>1683</v>
      </c>
      <c r="C455" s="461" t="s">
        <v>1682</v>
      </c>
      <c r="D455" s="318" t="s">
        <v>208</v>
      </c>
      <c r="E455" s="318" t="s">
        <v>209</v>
      </c>
      <c r="F455" s="318" t="s">
        <v>1684</v>
      </c>
      <c r="G455" s="318" t="s">
        <v>1685</v>
      </c>
      <c r="H455" s="318"/>
      <c r="I455" s="318" t="s">
        <v>1683</v>
      </c>
      <c r="J455" s="318" t="s">
        <v>206</v>
      </c>
      <c r="K455" s="461" t="s">
        <v>1686</v>
      </c>
      <c r="L455" s="318" t="s">
        <v>4307</v>
      </c>
      <c r="M455" s="318" t="s">
        <v>4308</v>
      </c>
      <c r="N455" s="318" t="s">
        <v>3238</v>
      </c>
    </row>
    <row r="456" spans="1:14" ht="29" x14ac:dyDescent="0.35">
      <c r="A456" s="463" t="s">
        <v>4578</v>
      </c>
      <c r="B456" s="318" t="s">
        <v>1693</v>
      </c>
      <c r="C456" s="461" t="s">
        <v>1692</v>
      </c>
      <c r="D456" s="318" t="s">
        <v>208</v>
      </c>
      <c r="E456" s="318" t="s">
        <v>209</v>
      </c>
      <c r="F456" s="318" t="s">
        <v>2268</v>
      </c>
      <c r="G456" s="318" t="s">
        <v>1694</v>
      </c>
      <c r="H456" s="318"/>
      <c r="I456" s="318" t="s">
        <v>1695</v>
      </c>
      <c r="J456" s="318" t="s">
        <v>206</v>
      </c>
      <c r="K456" s="461" t="s">
        <v>1696</v>
      </c>
      <c r="L456" s="318" t="s">
        <v>4309</v>
      </c>
      <c r="M456" s="318" t="s">
        <v>4310</v>
      </c>
      <c r="N456" s="318" t="s">
        <v>3230</v>
      </c>
    </row>
    <row r="457" spans="1:14" ht="29" x14ac:dyDescent="0.35">
      <c r="A457" s="463" t="s">
        <v>3123</v>
      </c>
      <c r="B457" s="318" t="s">
        <v>1688</v>
      </c>
      <c r="C457" s="461" t="s">
        <v>1687</v>
      </c>
      <c r="D457" s="318" t="s">
        <v>208</v>
      </c>
      <c r="E457" s="318" t="s">
        <v>209</v>
      </c>
      <c r="F457" s="318" t="s">
        <v>479</v>
      </c>
      <c r="G457" s="318" t="s">
        <v>480</v>
      </c>
      <c r="H457" s="318"/>
      <c r="I457" s="318" t="s">
        <v>481</v>
      </c>
      <c r="J457" s="318" t="s">
        <v>206</v>
      </c>
      <c r="K457" s="461" t="s">
        <v>482</v>
      </c>
      <c r="L457" s="318" t="s">
        <v>3434</v>
      </c>
      <c r="M457" s="318" t="s">
        <v>3435</v>
      </c>
      <c r="N457" s="318" t="s">
        <v>3276</v>
      </c>
    </row>
    <row r="458" spans="1:14" ht="29" x14ac:dyDescent="0.35">
      <c r="A458" s="463" t="s">
        <v>2830</v>
      </c>
      <c r="B458" s="318" t="s">
        <v>493</v>
      </c>
      <c r="C458" s="461" t="s">
        <v>1689</v>
      </c>
      <c r="D458" s="318" t="s">
        <v>208</v>
      </c>
      <c r="E458" s="318" t="s">
        <v>209</v>
      </c>
      <c r="F458" s="318" t="s">
        <v>1690</v>
      </c>
      <c r="G458" s="318" t="s">
        <v>1691</v>
      </c>
      <c r="H458" s="318"/>
      <c r="I458" s="318" t="s">
        <v>493</v>
      </c>
      <c r="J458" s="318" t="s">
        <v>206</v>
      </c>
      <c r="K458" s="461" t="s">
        <v>494</v>
      </c>
      <c r="L458" s="318" t="s">
        <v>4311</v>
      </c>
      <c r="M458" s="318" t="s">
        <v>4312</v>
      </c>
      <c r="N458" s="318" t="s">
        <v>3238</v>
      </c>
    </row>
    <row r="459" spans="1:14" ht="29" x14ac:dyDescent="0.35">
      <c r="A459" s="463" t="s">
        <v>4579</v>
      </c>
      <c r="B459" s="318" t="s">
        <v>4313</v>
      </c>
      <c r="C459" s="461" t="s">
        <v>4314</v>
      </c>
      <c r="D459" s="318" t="s">
        <v>208</v>
      </c>
      <c r="E459" s="318" t="s">
        <v>209</v>
      </c>
      <c r="F459" s="318" t="s">
        <v>1239</v>
      </c>
      <c r="G459" s="318" t="s">
        <v>4127</v>
      </c>
      <c r="H459" s="318"/>
      <c r="I459" s="318" t="s">
        <v>1241</v>
      </c>
      <c r="J459" s="318" t="s">
        <v>206</v>
      </c>
      <c r="K459" s="461" t="s">
        <v>1242</v>
      </c>
      <c r="L459" s="318" t="s">
        <v>4008</v>
      </c>
      <c r="M459" s="318" t="s">
        <v>4128</v>
      </c>
      <c r="N459" s="318" t="s">
        <v>3247</v>
      </c>
    </row>
    <row r="460" spans="1:14" ht="29" x14ac:dyDescent="0.35">
      <c r="A460" s="463" t="s">
        <v>2832</v>
      </c>
      <c r="B460" s="318" t="s">
        <v>1698</v>
      </c>
      <c r="C460" s="461" t="s">
        <v>1697</v>
      </c>
      <c r="D460" s="318" t="s">
        <v>208</v>
      </c>
      <c r="E460" s="318" t="s">
        <v>209</v>
      </c>
      <c r="F460" s="318" t="s">
        <v>1699</v>
      </c>
      <c r="G460" s="318" t="s">
        <v>1700</v>
      </c>
      <c r="H460" s="318"/>
      <c r="I460" s="318" t="s">
        <v>1698</v>
      </c>
      <c r="J460" s="318" t="s">
        <v>206</v>
      </c>
      <c r="K460" s="461" t="s">
        <v>1701</v>
      </c>
      <c r="L460" s="318" t="s">
        <v>4315</v>
      </c>
      <c r="M460" s="318" t="s">
        <v>4316</v>
      </c>
      <c r="N460" s="318" t="s">
        <v>3238</v>
      </c>
    </row>
    <row r="461" spans="1:14" ht="29" x14ac:dyDescent="0.35">
      <c r="A461" s="463" t="s">
        <v>2834</v>
      </c>
      <c r="B461" s="318" t="s">
        <v>1703</v>
      </c>
      <c r="C461" s="461" t="s">
        <v>1702</v>
      </c>
      <c r="D461" s="318" t="s">
        <v>208</v>
      </c>
      <c r="E461" s="318" t="s">
        <v>209</v>
      </c>
      <c r="F461" s="318" t="s">
        <v>698</v>
      </c>
      <c r="G461" s="318" t="s">
        <v>699</v>
      </c>
      <c r="H461" s="318"/>
      <c r="I461" s="318" t="s">
        <v>700</v>
      </c>
      <c r="J461" s="318" t="s">
        <v>206</v>
      </c>
      <c r="K461" s="461" t="s">
        <v>701</v>
      </c>
      <c r="L461" s="318" t="s">
        <v>3281</v>
      </c>
      <c r="M461" s="318" t="s">
        <v>3282</v>
      </c>
      <c r="N461" s="318" t="s">
        <v>3250</v>
      </c>
    </row>
    <row r="462" spans="1:14" ht="29" x14ac:dyDescent="0.35">
      <c r="A462" s="463" t="s">
        <v>4580</v>
      </c>
      <c r="B462" s="318" t="s">
        <v>4317</v>
      </c>
      <c r="C462" s="461" t="s">
        <v>4318</v>
      </c>
      <c r="D462" s="318" t="s">
        <v>208</v>
      </c>
      <c r="E462" s="318" t="s">
        <v>209</v>
      </c>
      <c r="F462" s="318" t="s">
        <v>1640</v>
      </c>
      <c r="G462" s="318" t="s">
        <v>1641</v>
      </c>
      <c r="H462" s="318"/>
      <c r="I462" s="318" t="s">
        <v>1642</v>
      </c>
      <c r="J462" s="318" t="s">
        <v>206</v>
      </c>
      <c r="K462" s="461" t="s">
        <v>1643</v>
      </c>
      <c r="L462" s="318" t="s">
        <v>3677</v>
      </c>
      <c r="M462" s="318" t="s">
        <v>3678</v>
      </c>
      <c r="N462" s="318" t="s">
        <v>3247</v>
      </c>
    </row>
    <row r="463" spans="1:14" ht="29" x14ac:dyDescent="0.35">
      <c r="A463" s="463" t="s">
        <v>2836</v>
      </c>
      <c r="B463" s="318" t="s">
        <v>1705</v>
      </c>
      <c r="C463" s="461" t="s">
        <v>1704</v>
      </c>
      <c r="D463" s="318" t="s">
        <v>208</v>
      </c>
      <c r="E463" s="318" t="s">
        <v>209</v>
      </c>
      <c r="F463" s="318" t="s">
        <v>453</v>
      </c>
      <c r="G463" s="318" t="s">
        <v>454</v>
      </c>
      <c r="H463" s="318"/>
      <c r="I463" s="318" t="s">
        <v>452</v>
      </c>
      <c r="J463" s="318" t="s">
        <v>206</v>
      </c>
      <c r="K463" s="461" t="s">
        <v>455</v>
      </c>
      <c r="L463" s="318" t="s">
        <v>3419</v>
      </c>
      <c r="M463" s="318" t="s">
        <v>3420</v>
      </c>
      <c r="N463" s="318" t="s">
        <v>3275</v>
      </c>
    </row>
    <row r="464" spans="1:14" ht="29" x14ac:dyDescent="0.35">
      <c r="A464" s="463" t="s">
        <v>4581</v>
      </c>
      <c r="B464" s="318" t="s">
        <v>4319</v>
      </c>
      <c r="C464" s="461" t="s">
        <v>4320</v>
      </c>
      <c r="D464" s="318" t="s">
        <v>208</v>
      </c>
      <c r="E464" s="318" t="s">
        <v>209</v>
      </c>
      <c r="F464" s="318" t="s">
        <v>1323</v>
      </c>
      <c r="G464" s="318" t="s">
        <v>1551</v>
      </c>
      <c r="H464" s="318"/>
      <c r="I464" s="318" t="s">
        <v>3295</v>
      </c>
      <c r="J464" s="318" t="s">
        <v>206</v>
      </c>
      <c r="K464" s="461" t="s">
        <v>1326</v>
      </c>
      <c r="L464" s="318" t="s">
        <v>3296</v>
      </c>
      <c r="M464" s="318" t="s">
        <v>3297</v>
      </c>
      <c r="N464" s="318" t="s">
        <v>3247</v>
      </c>
    </row>
    <row r="465" spans="1:14" ht="29" x14ac:dyDescent="0.35">
      <c r="A465" s="463" t="s">
        <v>3179</v>
      </c>
      <c r="B465" s="318" t="s">
        <v>1707</v>
      </c>
      <c r="C465" s="461" t="s">
        <v>1706</v>
      </c>
      <c r="D465" s="318" t="s">
        <v>208</v>
      </c>
      <c r="E465" s="318" t="s">
        <v>209</v>
      </c>
      <c r="F465" s="318" t="s">
        <v>1708</v>
      </c>
      <c r="G465" s="318" t="s">
        <v>1709</v>
      </c>
      <c r="H465" s="318"/>
      <c r="I465" s="318" t="s">
        <v>364</v>
      </c>
      <c r="J465" s="318" t="s">
        <v>206</v>
      </c>
      <c r="K465" s="461" t="s">
        <v>365</v>
      </c>
      <c r="L465" s="318" t="s">
        <v>4321</v>
      </c>
      <c r="M465" s="318" t="s">
        <v>4322</v>
      </c>
      <c r="N465" s="318" t="s">
        <v>3308</v>
      </c>
    </row>
    <row r="466" spans="1:14" ht="29" x14ac:dyDescent="0.35">
      <c r="A466" s="463" t="s">
        <v>3125</v>
      </c>
      <c r="B466" s="318" t="s">
        <v>1711</v>
      </c>
      <c r="C466" s="461" t="s">
        <v>1710</v>
      </c>
      <c r="D466" s="318" t="s">
        <v>208</v>
      </c>
      <c r="E466" s="318" t="s">
        <v>209</v>
      </c>
      <c r="F466" s="318" t="s">
        <v>1712</v>
      </c>
      <c r="G466" s="318" t="s">
        <v>1713</v>
      </c>
      <c r="H466" s="318"/>
      <c r="I466" s="318" t="s">
        <v>1714</v>
      </c>
      <c r="J466" s="318" t="s">
        <v>206</v>
      </c>
      <c r="K466" s="461" t="s">
        <v>1715</v>
      </c>
      <c r="L466" s="318" t="s">
        <v>4038</v>
      </c>
      <c r="M466" s="318" t="s">
        <v>4039</v>
      </c>
      <c r="N466" s="318" t="s">
        <v>3238</v>
      </c>
    </row>
    <row r="467" spans="1:14" ht="29" x14ac:dyDescent="0.35">
      <c r="A467" s="463" t="s">
        <v>2838</v>
      </c>
      <c r="B467" s="318" t="s">
        <v>1717</v>
      </c>
      <c r="C467" s="461" t="s">
        <v>1716</v>
      </c>
      <c r="D467" s="318" t="s">
        <v>208</v>
      </c>
      <c r="E467" s="318" t="s">
        <v>209</v>
      </c>
      <c r="F467" s="318" t="s">
        <v>1718</v>
      </c>
      <c r="G467" s="318" t="s">
        <v>1719</v>
      </c>
      <c r="H467" s="318"/>
      <c r="I467" s="318" t="s">
        <v>1717</v>
      </c>
      <c r="J467" s="318" t="s">
        <v>206</v>
      </c>
      <c r="K467" s="461" t="s">
        <v>1720</v>
      </c>
      <c r="L467" s="318" t="s">
        <v>4323</v>
      </c>
      <c r="M467" s="318" t="s">
        <v>4324</v>
      </c>
      <c r="N467" s="318" t="s">
        <v>3275</v>
      </c>
    </row>
    <row r="468" spans="1:14" ht="29" x14ac:dyDescent="0.35">
      <c r="A468" s="463" t="s">
        <v>2840</v>
      </c>
      <c r="B468" s="318" t="s">
        <v>849</v>
      </c>
      <c r="C468" s="461" t="s">
        <v>1721</v>
      </c>
      <c r="D468" s="318" t="s">
        <v>208</v>
      </c>
      <c r="E468" s="318" t="s">
        <v>209</v>
      </c>
      <c r="F468" s="318" t="s">
        <v>1722</v>
      </c>
      <c r="G468" s="318" t="s">
        <v>1723</v>
      </c>
      <c r="H468" s="318"/>
      <c r="I468" s="318" t="s">
        <v>849</v>
      </c>
      <c r="J468" s="318" t="s">
        <v>206</v>
      </c>
      <c r="K468" s="461" t="s">
        <v>850</v>
      </c>
      <c r="L468" s="318" t="s">
        <v>4325</v>
      </c>
      <c r="M468" s="318" t="s">
        <v>4326</v>
      </c>
      <c r="N468" s="318" t="s">
        <v>3238</v>
      </c>
    </row>
    <row r="469" spans="1:14" ht="29" x14ac:dyDescent="0.35">
      <c r="A469" s="463" t="s">
        <v>4582</v>
      </c>
      <c r="B469" s="318" t="s">
        <v>4327</v>
      </c>
      <c r="C469" s="461" t="s">
        <v>4328</v>
      </c>
      <c r="D469" s="318" t="s">
        <v>208</v>
      </c>
      <c r="E469" s="318" t="s">
        <v>209</v>
      </c>
      <c r="F469" s="318" t="s">
        <v>1800</v>
      </c>
      <c r="G469" s="318" t="s">
        <v>4329</v>
      </c>
      <c r="H469" s="318"/>
      <c r="I469" s="318" t="s">
        <v>1010</v>
      </c>
      <c r="J469" s="318" t="s">
        <v>206</v>
      </c>
      <c r="K469" s="461" t="s">
        <v>1012</v>
      </c>
      <c r="L469" s="318" t="s">
        <v>3850</v>
      </c>
      <c r="M469" s="318" t="s">
        <v>3851</v>
      </c>
      <c r="N469" s="318" t="s">
        <v>3247</v>
      </c>
    </row>
    <row r="470" spans="1:14" ht="29" x14ac:dyDescent="0.35">
      <c r="A470" s="463" t="s">
        <v>4583</v>
      </c>
      <c r="B470" s="318" t="s">
        <v>1725</v>
      </c>
      <c r="C470" s="461" t="s">
        <v>1724</v>
      </c>
      <c r="D470" s="318" t="s">
        <v>200</v>
      </c>
      <c r="E470" s="318" t="s">
        <v>201</v>
      </c>
      <c r="F470" s="318" t="s">
        <v>1726</v>
      </c>
      <c r="G470" s="318" t="s">
        <v>1727</v>
      </c>
      <c r="H470" s="318"/>
      <c r="I470" s="318" t="s">
        <v>419</v>
      </c>
      <c r="J470" s="318" t="s">
        <v>206</v>
      </c>
      <c r="K470" s="461" t="s">
        <v>1728</v>
      </c>
      <c r="L470" s="318" t="s">
        <v>4330</v>
      </c>
      <c r="M470" s="318" t="s">
        <v>3429</v>
      </c>
      <c r="N470" s="318" t="s">
        <v>3461</v>
      </c>
    </row>
    <row r="471" spans="1:14" ht="29" x14ac:dyDescent="0.35">
      <c r="A471" s="463" t="s">
        <v>4584</v>
      </c>
      <c r="B471" s="318" t="s">
        <v>1730</v>
      </c>
      <c r="C471" s="461" t="s">
        <v>1729</v>
      </c>
      <c r="D471" s="318" t="s">
        <v>200</v>
      </c>
      <c r="E471" s="318" t="s">
        <v>201</v>
      </c>
      <c r="F471" s="318" t="s">
        <v>1731</v>
      </c>
      <c r="G471" s="318" t="s">
        <v>1732</v>
      </c>
      <c r="H471" s="318"/>
      <c r="I471" s="318" t="s">
        <v>419</v>
      </c>
      <c r="J471" s="318" t="s">
        <v>206</v>
      </c>
      <c r="K471" s="461" t="s">
        <v>583</v>
      </c>
      <c r="L471" s="318" t="s">
        <v>4331</v>
      </c>
      <c r="M471" s="318" t="s">
        <v>3429</v>
      </c>
      <c r="N471" s="318" t="s">
        <v>3250</v>
      </c>
    </row>
    <row r="472" spans="1:14" ht="29" x14ac:dyDescent="0.35">
      <c r="A472" s="463" t="s">
        <v>3127</v>
      </c>
      <c r="B472" s="318" t="s">
        <v>1734</v>
      </c>
      <c r="C472" s="461" t="s">
        <v>1733</v>
      </c>
      <c r="D472" s="318" t="s">
        <v>208</v>
      </c>
      <c r="E472" s="318" t="s">
        <v>209</v>
      </c>
      <c r="F472" s="318" t="s">
        <v>698</v>
      </c>
      <c r="G472" s="318" t="s">
        <v>699</v>
      </c>
      <c r="H472" s="318"/>
      <c r="I472" s="318" t="s">
        <v>700</v>
      </c>
      <c r="J472" s="318" t="s">
        <v>206</v>
      </c>
      <c r="K472" s="461" t="s">
        <v>701</v>
      </c>
      <c r="L472" s="318" t="s">
        <v>3281</v>
      </c>
      <c r="M472" s="318" t="s">
        <v>3282</v>
      </c>
      <c r="N472" s="318" t="s">
        <v>3250</v>
      </c>
    </row>
    <row r="473" spans="1:14" ht="29" x14ac:dyDescent="0.35">
      <c r="A473" s="463" t="s">
        <v>3181</v>
      </c>
      <c r="B473" s="318" t="s">
        <v>1736</v>
      </c>
      <c r="C473" s="461" t="s">
        <v>1735</v>
      </c>
      <c r="D473" s="318" t="s">
        <v>208</v>
      </c>
      <c r="E473" s="318" t="s">
        <v>209</v>
      </c>
      <c r="F473" s="318" t="s">
        <v>4332</v>
      </c>
      <c r="G473" s="318" t="s">
        <v>1738</v>
      </c>
      <c r="H473" s="318"/>
      <c r="I473" s="318" t="s">
        <v>447</v>
      </c>
      <c r="J473" s="318" t="s">
        <v>206</v>
      </c>
      <c r="K473" s="461" t="s">
        <v>450</v>
      </c>
      <c r="L473" s="318" t="s">
        <v>4333</v>
      </c>
      <c r="M473" s="318" t="s">
        <v>4334</v>
      </c>
      <c r="N473" s="318" t="s">
        <v>3308</v>
      </c>
    </row>
    <row r="474" spans="1:14" ht="29" x14ac:dyDescent="0.35">
      <c r="A474" s="463" t="s">
        <v>4585</v>
      </c>
      <c r="B474" s="318" t="s">
        <v>4335</v>
      </c>
      <c r="C474" s="461" t="s">
        <v>4336</v>
      </c>
      <c r="D474" s="318" t="s">
        <v>208</v>
      </c>
      <c r="E474" s="318" t="s">
        <v>209</v>
      </c>
      <c r="F474" s="318" t="s">
        <v>1167</v>
      </c>
      <c r="G474" s="318" t="s">
        <v>3948</v>
      </c>
      <c r="H474" s="318"/>
      <c r="I474" s="318" t="s">
        <v>1169</v>
      </c>
      <c r="J474" s="318" t="s">
        <v>206</v>
      </c>
      <c r="K474" s="461" t="s">
        <v>1170</v>
      </c>
      <c r="L474" s="318" t="s">
        <v>3949</v>
      </c>
      <c r="M474" s="318" t="s">
        <v>3950</v>
      </c>
      <c r="N474" s="318" t="s">
        <v>3247</v>
      </c>
    </row>
    <row r="475" spans="1:14" ht="29" x14ac:dyDescent="0.35">
      <c r="A475" s="463" t="s">
        <v>2842</v>
      </c>
      <c r="B475" s="318" t="s">
        <v>1740</v>
      </c>
      <c r="C475" s="461" t="s">
        <v>1739</v>
      </c>
      <c r="D475" s="318" t="s">
        <v>208</v>
      </c>
      <c r="E475" s="318" t="s">
        <v>209</v>
      </c>
      <c r="F475" s="318" t="s">
        <v>1741</v>
      </c>
      <c r="G475" s="318" t="s">
        <v>1742</v>
      </c>
      <c r="H475" s="318"/>
      <c r="I475" s="318" t="s">
        <v>1740</v>
      </c>
      <c r="J475" s="318" t="s">
        <v>206</v>
      </c>
      <c r="K475" s="461" t="s">
        <v>1743</v>
      </c>
      <c r="L475" s="318" t="s">
        <v>4337</v>
      </c>
      <c r="M475" s="318" t="s">
        <v>4338</v>
      </c>
      <c r="N475" s="318" t="s">
        <v>3238</v>
      </c>
    </row>
    <row r="476" spans="1:14" ht="29" x14ac:dyDescent="0.35">
      <c r="A476" s="463" t="s">
        <v>3019</v>
      </c>
      <c r="B476" s="318" t="s">
        <v>1745</v>
      </c>
      <c r="C476" s="461" t="s">
        <v>1744</v>
      </c>
      <c r="D476" s="318" t="s">
        <v>200</v>
      </c>
      <c r="E476" s="318" t="s">
        <v>201</v>
      </c>
      <c r="F476" s="318" t="s">
        <v>1746</v>
      </c>
      <c r="G476" s="318" t="s">
        <v>1747</v>
      </c>
      <c r="H476" s="318"/>
      <c r="I476" s="318" t="s">
        <v>334</v>
      </c>
      <c r="J476" s="318" t="s">
        <v>206</v>
      </c>
      <c r="K476" s="461" t="s">
        <v>1429</v>
      </c>
      <c r="L476" s="318" t="s">
        <v>4339</v>
      </c>
      <c r="M476" s="318" t="s">
        <v>4340</v>
      </c>
      <c r="N476" s="318" t="s">
        <v>4341</v>
      </c>
    </row>
    <row r="477" spans="1:14" ht="29" x14ac:dyDescent="0.35">
      <c r="A477" s="463" t="s">
        <v>3129</v>
      </c>
      <c r="B477" s="318" t="s">
        <v>1749</v>
      </c>
      <c r="C477" s="461" t="s">
        <v>1748</v>
      </c>
      <c r="D477" s="318" t="s">
        <v>208</v>
      </c>
      <c r="E477" s="318" t="s">
        <v>209</v>
      </c>
      <c r="F477" s="318" t="s">
        <v>1750</v>
      </c>
      <c r="G477" s="318" t="s">
        <v>1751</v>
      </c>
      <c r="H477" s="318" t="s">
        <v>1752</v>
      </c>
      <c r="I477" s="318" t="s">
        <v>1753</v>
      </c>
      <c r="J477" s="318" t="s">
        <v>206</v>
      </c>
      <c r="K477" s="461" t="s">
        <v>1754</v>
      </c>
      <c r="L477" s="318" t="s">
        <v>3786</v>
      </c>
      <c r="M477" s="318" t="s">
        <v>3787</v>
      </c>
      <c r="N477" s="318" t="s">
        <v>3238</v>
      </c>
    </row>
    <row r="478" spans="1:14" ht="29" x14ac:dyDescent="0.35">
      <c r="A478" s="463" t="s">
        <v>2844</v>
      </c>
      <c r="B478" s="318" t="s">
        <v>1357</v>
      </c>
      <c r="C478" s="461" t="s">
        <v>1755</v>
      </c>
      <c r="D478" s="318" t="s">
        <v>208</v>
      </c>
      <c r="E478" s="318" t="s">
        <v>209</v>
      </c>
      <c r="F478" s="318" t="s">
        <v>1756</v>
      </c>
      <c r="G478" s="318" t="s">
        <v>1757</v>
      </c>
      <c r="H478" s="318"/>
      <c r="I478" s="318" t="s">
        <v>1357</v>
      </c>
      <c r="J478" s="318" t="s">
        <v>206</v>
      </c>
      <c r="K478" s="461" t="s">
        <v>1358</v>
      </c>
      <c r="L478" s="318" t="s">
        <v>4342</v>
      </c>
      <c r="M478" s="318" t="s">
        <v>4343</v>
      </c>
      <c r="N478" s="318" t="s">
        <v>3238</v>
      </c>
    </row>
    <row r="479" spans="1:14" ht="29" x14ac:dyDescent="0.35">
      <c r="A479" s="463" t="s">
        <v>2846</v>
      </c>
      <c r="B479" s="318" t="s">
        <v>1759</v>
      </c>
      <c r="C479" s="461" t="s">
        <v>1758</v>
      </c>
      <c r="D479" s="318" t="s">
        <v>208</v>
      </c>
      <c r="E479" s="318" t="s">
        <v>209</v>
      </c>
      <c r="F479" s="318" t="s">
        <v>479</v>
      </c>
      <c r="G479" s="318" t="s">
        <v>506</v>
      </c>
      <c r="H479" s="318"/>
      <c r="I479" s="318" t="s">
        <v>481</v>
      </c>
      <c r="J479" s="318" t="s">
        <v>206</v>
      </c>
      <c r="K479" s="461" t="s">
        <v>482</v>
      </c>
      <c r="L479" s="318" t="s">
        <v>3434</v>
      </c>
      <c r="M479" s="318" t="s">
        <v>3435</v>
      </c>
      <c r="N479" s="318" t="s">
        <v>3275</v>
      </c>
    </row>
    <row r="480" spans="1:14" ht="29" x14ac:dyDescent="0.35">
      <c r="A480" s="463" t="s">
        <v>2848</v>
      </c>
      <c r="B480" s="318" t="s">
        <v>1300</v>
      </c>
      <c r="C480" s="461" t="s">
        <v>1760</v>
      </c>
      <c r="D480" s="318" t="s">
        <v>208</v>
      </c>
      <c r="E480" s="318" t="s">
        <v>209</v>
      </c>
      <c r="F480" s="318" t="s">
        <v>2269</v>
      </c>
      <c r="G480" s="318" t="s">
        <v>1761</v>
      </c>
      <c r="H480" s="318"/>
      <c r="I480" s="318" t="s">
        <v>1300</v>
      </c>
      <c r="J480" s="318" t="s">
        <v>206</v>
      </c>
      <c r="K480" s="461" t="s">
        <v>1301</v>
      </c>
      <c r="L480" s="318" t="s">
        <v>4344</v>
      </c>
      <c r="M480" s="318" t="s">
        <v>4345</v>
      </c>
      <c r="N480" s="318" t="s">
        <v>3238</v>
      </c>
    </row>
    <row r="481" spans="1:14" ht="29" x14ac:dyDescent="0.35">
      <c r="A481" s="463" t="s">
        <v>2850</v>
      </c>
      <c r="B481" s="318" t="s">
        <v>1763</v>
      </c>
      <c r="C481" s="461" t="s">
        <v>1762</v>
      </c>
      <c r="D481" s="318" t="s">
        <v>208</v>
      </c>
      <c r="E481" s="318" t="s">
        <v>209</v>
      </c>
      <c r="F481" s="318" t="s">
        <v>4346</v>
      </c>
      <c r="G481" s="318" t="s">
        <v>1765</v>
      </c>
      <c r="H481" s="318"/>
      <c r="I481" s="318" t="s">
        <v>1763</v>
      </c>
      <c r="J481" s="318" t="s">
        <v>206</v>
      </c>
      <c r="K481" s="461" t="s">
        <v>1766</v>
      </c>
      <c r="L481" s="318" t="s">
        <v>4347</v>
      </c>
      <c r="M481" s="318" t="s">
        <v>4348</v>
      </c>
      <c r="N481" s="318" t="s">
        <v>3238</v>
      </c>
    </row>
    <row r="482" spans="1:14" ht="29" x14ac:dyDescent="0.35">
      <c r="A482" s="463" t="s">
        <v>2852</v>
      </c>
      <c r="B482" s="318" t="s">
        <v>1768</v>
      </c>
      <c r="C482" s="461" t="s">
        <v>1767</v>
      </c>
      <c r="D482" s="318" t="s">
        <v>208</v>
      </c>
      <c r="E482" s="318" t="s">
        <v>209</v>
      </c>
      <c r="F482" s="318" t="s">
        <v>1769</v>
      </c>
      <c r="G482" s="318" t="s">
        <v>1770</v>
      </c>
      <c r="H482" s="318"/>
      <c r="I482" s="318" t="s">
        <v>1768</v>
      </c>
      <c r="J482" s="318" t="s">
        <v>206</v>
      </c>
      <c r="K482" s="461" t="s">
        <v>1771</v>
      </c>
      <c r="L482" s="318" t="s">
        <v>4349</v>
      </c>
      <c r="M482" s="318" t="s">
        <v>4350</v>
      </c>
      <c r="N482" s="318" t="s">
        <v>3238</v>
      </c>
    </row>
    <row r="483" spans="1:14" ht="29" x14ac:dyDescent="0.35">
      <c r="A483" s="463" t="s">
        <v>4586</v>
      </c>
      <c r="B483" s="318" t="s">
        <v>4351</v>
      </c>
      <c r="C483" s="461" t="s">
        <v>4352</v>
      </c>
      <c r="D483" s="318" t="s">
        <v>208</v>
      </c>
      <c r="E483" s="318" t="s">
        <v>209</v>
      </c>
      <c r="F483" s="318" t="s">
        <v>4353</v>
      </c>
      <c r="G483" s="318" t="s">
        <v>4354</v>
      </c>
      <c r="H483" s="318"/>
      <c r="I483" s="318" t="s">
        <v>4351</v>
      </c>
      <c r="J483" s="318" t="s">
        <v>206</v>
      </c>
      <c r="K483" s="461" t="s">
        <v>4355</v>
      </c>
      <c r="L483" s="318" t="s">
        <v>4356</v>
      </c>
      <c r="M483" s="318" t="s">
        <v>4357</v>
      </c>
      <c r="N483" s="318" t="s">
        <v>3238</v>
      </c>
    </row>
    <row r="484" spans="1:14" ht="29" x14ac:dyDescent="0.35">
      <c r="A484" s="463" t="s">
        <v>4587</v>
      </c>
      <c r="B484" s="318" t="s">
        <v>4358</v>
      </c>
      <c r="C484" s="461" t="s">
        <v>4359</v>
      </c>
      <c r="D484" s="318" t="s">
        <v>208</v>
      </c>
      <c r="E484" s="318" t="s">
        <v>209</v>
      </c>
      <c r="F484" s="318" t="s">
        <v>1484</v>
      </c>
      <c r="G484" s="318" t="s">
        <v>1485</v>
      </c>
      <c r="H484" s="318" t="s">
        <v>1486</v>
      </c>
      <c r="I484" s="318" t="s">
        <v>1487</v>
      </c>
      <c r="J484" s="318" t="s">
        <v>206</v>
      </c>
      <c r="K484" s="461" t="s">
        <v>1488</v>
      </c>
      <c r="L484" s="318" t="s">
        <v>4162</v>
      </c>
      <c r="M484" s="318" t="s">
        <v>4163</v>
      </c>
      <c r="N484" s="318" t="s">
        <v>3247</v>
      </c>
    </row>
    <row r="485" spans="1:14" ht="29" x14ac:dyDescent="0.35">
      <c r="A485" s="463" t="s">
        <v>4588</v>
      </c>
      <c r="B485" s="318" t="s">
        <v>4360</v>
      </c>
      <c r="C485" s="461" t="s">
        <v>4361</v>
      </c>
      <c r="D485" s="318" t="s">
        <v>208</v>
      </c>
      <c r="E485" s="318" t="s">
        <v>209</v>
      </c>
      <c r="F485" s="318" t="s">
        <v>1444</v>
      </c>
      <c r="G485" s="318" t="s">
        <v>3372</v>
      </c>
      <c r="H485" s="318"/>
      <c r="I485" s="318" t="s">
        <v>1446</v>
      </c>
      <c r="J485" s="318" t="s">
        <v>206</v>
      </c>
      <c r="K485" s="461" t="s">
        <v>1447</v>
      </c>
      <c r="L485" s="318" t="s">
        <v>3373</v>
      </c>
      <c r="M485" s="318" t="s">
        <v>3374</v>
      </c>
      <c r="N485" s="318" t="s">
        <v>3247</v>
      </c>
    </row>
    <row r="486" spans="1:14" ht="29" x14ac:dyDescent="0.35">
      <c r="A486" s="463" t="s">
        <v>4589</v>
      </c>
      <c r="B486" s="318" t="s">
        <v>4362</v>
      </c>
      <c r="C486" s="461" t="s">
        <v>4363</v>
      </c>
      <c r="D486" s="318" t="s">
        <v>208</v>
      </c>
      <c r="E486" s="318" t="s">
        <v>209</v>
      </c>
      <c r="F486" s="318" t="s">
        <v>540</v>
      </c>
      <c r="G486" s="318" t="s">
        <v>541</v>
      </c>
      <c r="H486" s="318"/>
      <c r="I486" s="318" t="s">
        <v>543</v>
      </c>
      <c r="J486" s="318" t="s">
        <v>206</v>
      </c>
      <c r="K486" s="461" t="s">
        <v>544</v>
      </c>
      <c r="L486" s="318" t="s">
        <v>3339</v>
      </c>
      <c r="M486" s="318" t="s">
        <v>3340</v>
      </c>
      <c r="N486" s="318" t="s">
        <v>3247</v>
      </c>
    </row>
    <row r="487" spans="1:14" ht="29" x14ac:dyDescent="0.35">
      <c r="A487" s="463" t="s">
        <v>2854</v>
      </c>
      <c r="B487" s="318" t="s">
        <v>1773</v>
      </c>
      <c r="C487" s="461" t="s">
        <v>1772</v>
      </c>
      <c r="D487" s="318" t="s">
        <v>208</v>
      </c>
      <c r="E487" s="318" t="s">
        <v>209</v>
      </c>
      <c r="F487" s="318" t="s">
        <v>1774</v>
      </c>
      <c r="G487" s="318" t="s">
        <v>1775</v>
      </c>
      <c r="H487" s="318"/>
      <c r="I487" s="318" t="s">
        <v>1773</v>
      </c>
      <c r="J487" s="318" t="s">
        <v>206</v>
      </c>
      <c r="K487" s="461" t="s">
        <v>1776</v>
      </c>
      <c r="L487" s="318" t="s">
        <v>4364</v>
      </c>
      <c r="M487" s="318" t="s">
        <v>4365</v>
      </c>
      <c r="N487" s="318" t="s">
        <v>3238</v>
      </c>
    </row>
    <row r="488" spans="1:14" ht="29" x14ac:dyDescent="0.35">
      <c r="A488" s="463" t="s">
        <v>2856</v>
      </c>
      <c r="B488" s="318" t="s">
        <v>1778</v>
      </c>
      <c r="C488" s="461" t="s">
        <v>1777</v>
      </c>
      <c r="D488" s="318" t="s">
        <v>208</v>
      </c>
      <c r="E488" s="318" t="s">
        <v>209</v>
      </c>
      <c r="F488" s="318" t="s">
        <v>1779</v>
      </c>
      <c r="G488" s="318" t="s">
        <v>1780</v>
      </c>
      <c r="H488" s="318"/>
      <c r="I488" s="318" t="s">
        <v>1778</v>
      </c>
      <c r="J488" s="318" t="s">
        <v>206</v>
      </c>
      <c r="K488" s="461" t="s">
        <v>1781</v>
      </c>
      <c r="L488" s="318" t="s">
        <v>4366</v>
      </c>
      <c r="M488" s="318" t="s">
        <v>4367</v>
      </c>
      <c r="N488" s="318" t="s">
        <v>3230</v>
      </c>
    </row>
    <row r="489" spans="1:14" ht="29" x14ac:dyDescent="0.35">
      <c r="A489" s="463" t="s">
        <v>2858</v>
      </c>
      <c r="B489" s="318" t="s">
        <v>1783</v>
      </c>
      <c r="C489" s="461" t="s">
        <v>1782</v>
      </c>
      <c r="D489" s="318" t="s">
        <v>208</v>
      </c>
      <c r="E489" s="318" t="s">
        <v>209</v>
      </c>
      <c r="F489" s="318" t="s">
        <v>1784</v>
      </c>
      <c r="G489" s="318" t="s">
        <v>1785</v>
      </c>
      <c r="H489" s="318"/>
      <c r="I489" s="318" t="s">
        <v>1783</v>
      </c>
      <c r="J489" s="318" t="s">
        <v>206</v>
      </c>
      <c r="K489" s="461" t="s">
        <v>1786</v>
      </c>
      <c r="L489" s="318" t="s">
        <v>4368</v>
      </c>
      <c r="M489" s="318" t="s">
        <v>4368</v>
      </c>
      <c r="N489" s="318" t="s">
        <v>3238</v>
      </c>
    </row>
    <row r="490" spans="1:14" ht="29" x14ac:dyDescent="0.35">
      <c r="A490" s="463" t="s">
        <v>2860</v>
      </c>
      <c r="B490" s="318" t="s">
        <v>1788</v>
      </c>
      <c r="C490" s="461" t="s">
        <v>1787</v>
      </c>
      <c r="D490" s="318" t="s">
        <v>208</v>
      </c>
      <c r="E490" s="318" t="s">
        <v>209</v>
      </c>
      <c r="F490" s="318" t="s">
        <v>1789</v>
      </c>
      <c r="G490" s="318" t="s">
        <v>1790</v>
      </c>
      <c r="H490" s="318"/>
      <c r="I490" s="318" t="s">
        <v>1788</v>
      </c>
      <c r="J490" s="318" t="s">
        <v>206</v>
      </c>
      <c r="K490" s="461" t="s">
        <v>1791</v>
      </c>
      <c r="L490" s="318" t="s">
        <v>4369</v>
      </c>
      <c r="M490" s="318" t="s">
        <v>4370</v>
      </c>
      <c r="N490" s="318" t="s">
        <v>3238</v>
      </c>
    </row>
    <row r="491" spans="1:14" ht="29" x14ac:dyDescent="0.35">
      <c r="A491" s="463" t="s">
        <v>2862</v>
      </c>
      <c r="B491" s="318" t="s">
        <v>1793</v>
      </c>
      <c r="C491" s="461" t="s">
        <v>1792</v>
      </c>
      <c r="D491" s="318" t="s">
        <v>208</v>
      </c>
      <c r="E491" s="318" t="s">
        <v>209</v>
      </c>
      <c r="F491" s="318" t="s">
        <v>463</v>
      </c>
      <c r="G491" s="318" t="s">
        <v>464</v>
      </c>
      <c r="H491" s="318"/>
      <c r="I491" s="318" t="s">
        <v>465</v>
      </c>
      <c r="J491" s="318" t="s">
        <v>206</v>
      </c>
      <c r="K491" s="461" t="s">
        <v>466</v>
      </c>
      <c r="L491" s="318" t="s">
        <v>3425</v>
      </c>
      <c r="M491" s="318" t="s">
        <v>3426</v>
      </c>
      <c r="N491" s="318" t="s">
        <v>3359</v>
      </c>
    </row>
    <row r="492" spans="1:14" ht="29" x14ac:dyDescent="0.35">
      <c r="A492" s="463" t="s">
        <v>4590</v>
      </c>
      <c r="B492" s="318" t="s">
        <v>4371</v>
      </c>
      <c r="C492" s="461" t="s">
        <v>4372</v>
      </c>
      <c r="D492" s="318" t="s">
        <v>208</v>
      </c>
      <c r="E492" s="318" t="s">
        <v>209</v>
      </c>
      <c r="F492" s="318" t="s">
        <v>2230</v>
      </c>
      <c r="G492" s="318" t="s">
        <v>710</v>
      </c>
      <c r="H492" s="318"/>
      <c r="I492" s="318" t="s">
        <v>709</v>
      </c>
      <c r="J492" s="318" t="s">
        <v>206</v>
      </c>
      <c r="K492" s="461" t="s">
        <v>711</v>
      </c>
      <c r="L492" s="318" t="s">
        <v>3606</v>
      </c>
      <c r="M492" s="318" t="s">
        <v>3607</v>
      </c>
      <c r="N492" s="318" t="s">
        <v>3247</v>
      </c>
    </row>
    <row r="493" spans="1:14" ht="29" x14ac:dyDescent="0.35">
      <c r="A493" s="463" t="s">
        <v>4591</v>
      </c>
      <c r="B493" s="318" t="s">
        <v>4373</v>
      </c>
      <c r="C493" s="461" t="s">
        <v>4374</v>
      </c>
      <c r="D493" s="318" t="s">
        <v>208</v>
      </c>
      <c r="E493" s="318" t="s">
        <v>209</v>
      </c>
      <c r="F493" s="318" t="s">
        <v>2236</v>
      </c>
      <c r="G493" s="318" t="s">
        <v>877</v>
      </c>
      <c r="H493" s="318"/>
      <c r="I493" s="318" t="s">
        <v>878</v>
      </c>
      <c r="J493" s="318" t="s">
        <v>206</v>
      </c>
      <c r="K493" s="461" t="s">
        <v>879</v>
      </c>
      <c r="L493" s="318" t="s">
        <v>3716</v>
      </c>
      <c r="M493" s="318" t="s">
        <v>3717</v>
      </c>
      <c r="N493" s="318" t="s">
        <v>3247</v>
      </c>
    </row>
    <row r="494" spans="1:14" ht="29" x14ac:dyDescent="0.35">
      <c r="A494" s="463" t="s">
        <v>2866</v>
      </c>
      <c r="B494" s="318" t="s">
        <v>1795</v>
      </c>
      <c r="C494" s="461" t="s">
        <v>1794</v>
      </c>
      <c r="D494" s="318" t="s">
        <v>208</v>
      </c>
      <c r="E494" s="318" t="s">
        <v>209</v>
      </c>
      <c r="F494" s="318" t="s">
        <v>4375</v>
      </c>
      <c r="G494" s="318" t="s">
        <v>1797</v>
      </c>
      <c r="H494" s="318"/>
      <c r="I494" s="318" t="s">
        <v>1795</v>
      </c>
      <c r="J494" s="318" t="s">
        <v>206</v>
      </c>
      <c r="K494" s="461" t="s">
        <v>1798</v>
      </c>
      <c r="L494" s="318" t="s">
        <v>4376</v>
      </c>
      <c r="M494" s="318" t="s">
        <v>4377</v>
      </c>
      <c r="N494" s="318" t="s">
        <v>3238</v>
      </c>
    </row>
    <row r="495" spans="1:14" ht="29" x14ac:dyDescent="0.35">
      <c r="A495" s="463" t="s">
        <v>4592</v>
      </c>
      <c r="B495" s="318" t="s">
        <v>4378</v>
      </c>
      <c r="C495" s="461" t="s">
        <v>4379</v>
      </c>
      <c r="D495" s="318" t="s">
        <v>208</v>
      </c>
      <c r="E495" s="318" t="s">
        <v>209</v>
      </c>
      <c r="F495" s="318" t="s">
        <v>4380</v>
      </c>
      <c r="G495" s="318" t="s">
        <v>4381</v>
      </c>
      <c r="H495" s="318"/>
      <c r="I495" s="318" t="s">
        <v>4378</v>
      </c>
      <c r="J495" s="318" t="s">
        <v>206</v>
      </c>
      <c r="K495" s="461" t="s">
        <v>4382</v>
      </c>
      <c r="L495" s="318" t="s">
        <v>4383</v>
      </c>
      <c r="M495" s="318" t="s">
        <v>4384</v>
      </c>
      <c r="N495" s="318" t="s">
        <v>3238</v>
      </c>
    </row>
    <row r="496" spans="1:14" ht="29" x14ac:dyDescent="0.35">
      <c r="A496" s="463" t="s">
        <v>4593</v>
      </c>
      <c r="B496" s="318" t="s">
        <v>4385</v>
      </c>
      <c r="C496" s="461" t="s">
        <v>4386</v>
      </c>
      <c r="D496" s="318" t="s">
        <v>208</v>
      </c>
      <c r="E496" s="318" t="s">
        <v>209</v>
      </c>
      <c r="F496" s="318" t="s">
        <v>1484</v>
      </c>
      <c r="G496" s="318" t="s">
        <v>4387</v>
      </c>
      <c r="H496" s="318" t="s">
        <v>1486</v>
      </c>
      <c r="I496" s="318" t="s">
        <v>1487</v>
      </c>
      <c r="J496" s="318" t="s">
        <v>206</v>
      </c>
      <c r="K496" s="461" t="s">
        <v>1488</v>
      </c>
      <c r="L496" s="318" t="s">
        <v>4162</v>
      </c>
      <c r="M496" s="318" t="s">
        <v>4163</v>
      </c>
      <c r="N496" s="318" t="s">
        <v>3247</v>
      </c>
    </row>
    <row r="497" spans="1:14" ht="29" x14ac:dyDescent="0.35">
      <c r="A497" s="463" t="s">
        <v>4594</v>
      </c>
      <c r="B497" s="318" t="s">
        <v>4388</v>
      </c>
      <c r="C497" s="461" t="s">
        <v>4389</v>
      </c>
      <c r="D497" s="318" t="s">
        <v>208</v>
      </c>
      <c r="E497" s="318" t="s">
        <v>209</v>
      </c>
      <c r="F497" s="318" t="s">
        <v>1418</v>
      </c>
      <c r="G497" s="318" t="s">
        <v>1419</v>
      </c>
      <c r="H497" s="318"/>
      <c r="I497" s="318" t="s">
        <v>1420</v>
      </c>
      <c r="J497" s="318" t="s">
        <v>206</v>
      </c>
      <c r="K497" s="461" t="s">
        <v>1421</v>
      </c>
      <c r="L497" s="318" t="s">
        <v>3953</v>
      </c>
      <c r="M497" s="318" t="s">
        <v>3954</v>
      </c>
      <c r="N497" s="318" t="s">
        <v>3247</v>
      </c>
    </row>
    <row r="498" spans="1:14" ht="29" x14ac:dyDescent="0.35">
      <c r="A498" s="463" t="s">
        <v>2878</v>
      </c>
      <c r="B498" s="318" t="s">
        <v>888</v>
      </c>
      <c r="C498" s="461" t="s">
        <v>1799</v>
      </c>
      <c r="D498" s="318" t="s">
        <v>208</v>
      </c>
      <c r="E498" s="318" t="s">
        <v>209</v>
      </c>
      <c r="F498" s="318" t="s">
        <v>2270</v>
      </c>
      <c r="G498" s="318" t="s">
        <v>1801</v>
      </c>
      <c r="H498" s="318"/>
      <c r="I498" s="318" t="s">
        <v>888</v>
      </c>
      <c r="J498" s="318" t="s">
        <v>206</v>
      </c>
      <c r="K498" s="461" t="s">
        <v>889</v>
      </c>
      <c r="L498" s="318" t="s">
        <v>4390</v>
      </c>
      <c r="M498" s="318" t="s">
        <v>4391</v>
      </c>
      <c r="N498" s="318" t="s">
        <v>3238</v>
      </c>
    </row>
    <row r="499" spans="1:14" ht="29" x14ac:dyDescent="0.35">
      <c r="A499" s="463" t="s">
        <v>4595</v>
      </c>
      <c r="B499" s="318" t="s">
        <v>4392</v>
      </c>
      <c r="C499" s="461" t="s">
        <v>4393</v>
      </c>
      <c r="D499" s="318" t="s">
        <v>208</v>
      </c>
      <c r="E499" s="318" t="s">
        <v>209</v>
      </c>
      <c r="F499" s="318" t="s">
        <v>382</v>
      </c>
      <c r="G499" s="318" t="s">
        <v>3681</v>
      </c>
      <c r="H499" s="318" t="s">
        <v>3682</v>
      </c>
      <c r="I499" s="318" t="s">
        <v>3683</v>
      </c>
      <c r="J499" s="318" t="s">
        <v>206</v>
      </c>
      <c r="K499" s="461" t="s">
        <v>3684</v>
      </c>
      <c r="L499" s="318" t="s">
        <v>3685</v>
      </c>
      <c r="M499" s="318" t="s">
        <v>3429</v>
      </c>
      <c r="N499" s="318" t="s">
        <v>3247</v>
      </c>
    </row>
    <row r="500" spans="1:14" ht="29" x14ac:dyDescent="0.35">
      <c r="A500" s="463" t="s">
        <v>4596</v>
      </c>
      <c r="B500" s="318" t="s">
        <v>4394</v>
      </c>
      <c r="C500" s="461" t="s">
        <v>4395</v>
      </c>
      <c r="D500" s="318" t="s">
        <v>208</v>
      </c>
      <c r="E500" s="318" t="s">
        <v>209</v>
      </c>
      <c r="F500" s="318" t="s">
        <v>698</v>
      </c>
      <c r="G500" s="318" t="s">
        <v>699</v>
      </c>
      <c r="H500" s="318"/>
      <c r="I500" s="318" t="s">
        <v>700</v>
      </c>
      <c r="J500" s="318" t="s">
        <v>206</v>
      </c>
      <c r="K500" s="461" t="s">
        <v>701</v>
      </c>
      <c r="L500" s="318" t="s">
        <v>3281</v>
      </c>
      <c r="M500" s="318" t="s">
        <v>3282</v>
      </c>
      <c r="N500" s="318" t="s">
        <v>3247</v>
      </c>
    </row>
    <row r="501" spans="1:14" ht="29" x14ac:dyDescent="0.35">
      <c r="A501" s="463" t="s">
        <v>2864</v>
      </c>
      <c r="B501" s="318" t="s">
        <v>1803</v>
      </c>
      <c r="C501" s="461" t="s">
        <v>1802</v>
      </c>
      <c r="D501" s="318" t="s">
        <v>208</v>
      </c>
      <c r="E501" s="318" t="s">
        <v>209</v>
      </c>
      <c r="F501" s="318" t="s">
        <v>1804</v>
      </c>
      <c r="G501" s="318" t="s">
        <v>1805</v>
      </c>
      <c r="H501" s="318"/>
      <c r="I501" s="318" t="s">
        <v>1803</v>
      </c>
      <c r="J501" s="318" t="s">
        <v>206</v>
      </c>
      <c r="K501" s="461" t="s">
        <v>1806</v>
      </c>
      <c r="L501" s="318" t="s">
        <v>4396</v>
      </c>
      <c r="M501" s="318" t="s">
        <v>4397</v>
      </c>
      <c r="N501" s="318" t="s">
        <v>3238</v>
      </c>
    </row>
    <row r="502" spans="1:14" ht="29" x14ac:dyDescent="0.35">
      <c r="A502" s="463" t="s">
        <v>2868</v>
      </c>
      <c r="B502" s="318" t="s">
        <v>1808</v>
      </c>
      <c r="C502" s="461" t="s">
        <v>1807</v>
      </c>
      <c r="D502" s="318" t="s">
        <v>208</v>
      </c>
      <c r="E502" s="318" t="s">
        <v>209</v>
      </c>
      <c r="F502" s="318" t="s">
        <v>1809</v>
      </c>
      <c r="G502" s="318" t="s">
        <v>1810</v>
      </c>
      <c r="H502" s="318" t="s">
        <v>1811</v>
      </c>
      <c r="I502" s="318" t="s">
        <v>1808</v>
      </c>
      <c r="J502" s="318" t="s">
        <v>206</v>
      </c>
      <c r="K502" s="461" t="s">
        <v>1812</v>
      </c>
      <c r="L502" s="318" t="s">
        <v>4398</v>
      </c>
      <c r="M502" s="318" t="s">
        <v>4399</v>
      </c>
      <c r="N502" s="318" t="s">
        <v>3238</v>
      </c>
    </row>
    <row r="503" spans="1:14" ht="29" x14ac:dyDescent="0.35">
      <c r="A503" s="463" t="s">
        <v>2870</v>
      </c>
      <c r="B503" s="318" t="s">
        <v>1253</v>
      </c>
      <c r="C503" s="461" t="s">
        <v>2195</v>
      </c>
      <c r="D503" s="318" t="s">
        <v>208</v>
      </c>
      <c r="E503" s="318" t="s">
        <v>209</v>
      </c>
      <c r="F503" s="318" t="s">
        <v>2271</v>
      </c>
      <c r="G503" s="318" t="s">
        <v>2272</v>
      </c>
      <c r="H503" s="318"/>
      <c r="I503" s="318" t="s">
        <v>1253</v>
      </c>
      <c r="J503" s="318" t="s">
        <v>206</v>
      </c>
      <c r="K503" s="461" t="s">
        <v>1254</v>
      </c>
      <c r="L503" s="318" t="s">
        <v>4400</v>
      </c>
      <c r="M503" s="318" t="s">
        <v>4401</v>
      </c>
      <c r="N503" s="318" t="s">
        <v>3238</v>
      </c>
    </row>
    <row r="504" spans="1:14" ht="29" x14ac:dyDescent="0.35">
      <c r="A504" s="463" t="s">
        <v>2872</v>
      </c>
      <c r="B504" s="318" t="s">
        <v>899</v>
      </c>
      <c r="C504" s="461" t="s">
        <v>2196</v>
      </c>
      <c r="D504" s="318" t="s">
        <v>208</v>
      </c>
      <c r="E504" s="318" t="s">
        <v>209</v>
      </c>
      <c r="F504" s="318" t="s">
        <v>553</v>
      </c>
      <c r="G504" s="318" t="s">
        <v>898</v>
      </c>
      <c r="H504" s="318"/>
      <c r="I504" s="318" t="s">
        <v>899</v>
      </c>
      <c r="J504" s="318" t="s">
        <v>206</v>
      </c>
      <c r="K504" s="461" t="s">
        <v>690</v>
      </c>
      <c r="L504" s="318" t="s">
        <v>3496</v>
      </c>
      <c r="M504" s="318" t="s">
        <v>3497</v>
      </c>
      <c r="N504" s="318" t="s">
        <v>3275</v>
      </c>
    </row>
    <row r="505" spans="1:14" ht="29" x14ac:dyDescent="0.35">
      <c r="A505" s="463" t="s">
        <v>4597</v>
      </c>
      <c r="B505" s="318" t="s">
        <v>4402</v>
      </c>
      <c r="C505" s="461" t="s">
        <v>4403</v>
      </c>
      <c r="D505" s="318" t="s">
        <v>208</v>
      </c>
      <c r="E505" s="318" t="s">
        <v>209</v>
      </c>
      <c r="F505" s="318" t="s">
        <v>2213</v>
      </c>
      <c r="G505" s="318" t="s">
        <v>280</v>
      </c>
      <c r="H505" s="318"/>
      <c r="I505" s="318" t="s">
        <v>281</v>
      </c>
      <c r="J505" s="318" t="s">
        <v>206</v>
      </c>
      <c r="K505" s="461" t="s">
        <v>282</v>
      </c>
      <c r="L505" s="318" t="s">
        <v>3290</v>
      </c>
      <c r="M505" s="318" t="s">
        <v>3291</v>
      </c>
      <c r="N505" s="318" t="s">
        <v>3247</v>
      </c>
    </row>
    <row r="506" spans="1:14" ht="29" x14ac:dyDescent="0.35">
      <c r="A506" s="463" t="s">
        <v>2874</v>
      </c>
      <c r="B506" s="318" t="s">
        <v>1814</v>
      </c>
      <c r="C506" s="461" t="s">
        <v>1813</v>
      </c>
      <c r="D506" s="318" t="s">
        <v>208</v>
      </c>
      <c r="E506" s="318" t="s">
        <v>209</v>
      </c>
      <c r="F506" s="318" t="s">
        <v>1815</v>
      </c>
      <c r="G506" s="318" t="s">
        <v>1816</v>
      </c>
      <c r="H506" s="318"/>
      <c r="I506" s="318" t="s">
        <v>1814</v>
      </c>
      <c r="J506" s="318" t="s">
        <v>206</v>
      </c>
      <c r="K506" s="461" t="s">
        <v>1817</v>
      </c>
      <c r="L506" s="318" t="s">
        <v>4404</v>
      </c>
      <c r="M506" s="318" t="s">
        <v>4405</v>
      </c>
      <c r="N506" s="318" t="s">
        <v>3238</v>
      </c>
    </row>
    <row r="507" spans="1:14" ht="29" x14ac:dyDescent="0.35">
      <c r="A507" s="463" t="s">
        <v>2876</v>
      </c>
      <c r="B507" s="318" t="s">
        <v>1819</v>
      </c>
      <c r="C507" s="461" t="s">
        <v>1818</v>
      </c>
      <c r="D507" s="318" t="s">
        <v>208</v>
      </c>
      <c r="E507" s="318" t="s">
        <v>209</v>
      </c>
      <c r="F507" s="318" t="s">
        <v>1820</v>
      </c>
      <c r="G507" s="318" t="s">
        <v>1821</v>
      </c>
      <c r="H507" s="318"/>
      <c r="I507" s="318" t="s">
        <v>1819</v>
      </c>
      <c r="J507" s="318" t="s">
        <v>206</v>
      </c>
      <c r="K507" s="461" t="s">
        <v>1822</v>
      </c>
      <c r="L507" s="318" t="s">
        <v>4406</v>
      </c>
      <c r="M507" s="318" t="s">
        <v>4407</v>
      </c>
      <c r="N507" s="318" t="s">
        <v>3238</v>
      </c>
    </row>
    <row r="508" spans="1:14" ht="29" x14ac:dyDescent="0.35">
      <c r="A508" s="463" t="s">
        <v>2880</v>
      </c>
      <c r="B508" s="318" t="s">
        <v>2198</v>
      </c>
      <c r="C508" s="461" t="s">
        <v>2197</v>
      </c>
      <c r="D508" s="318" t="s">
        <v>208</v>
      </c>
      <c r="E508" s="318" t="s">
        <v>209</v>
      </c>
      <c r="F508" s="318" t="s">
        <v>2273</v>
      </c>
      <c r="G508" s="318" t="s">
        <v>2274</v>
      </c>
      <c r="H508" s="318"/>
      <c r="I508" s="318" t="s">
        <v>2198</v>
      </c>
      <c r="J508" s="318" t="s">
        <v>206</v>
      </c>
      <c r="K508" s="461" t="s">
        <v>2284</v>
      </c>
      <c r="L508" s="318" t="s">
        <v>4408</v>
      </c>
      <c r="M508" s="318" t="s">
        <v>4409</v>
      </c>
      <c r="N508" s="318" t="s">
        <v>3238</v>
      </c>
    </row>
    <row r="509" spans="1:14" ht="29" x14ac:dyDescent="0.35">
      <c r="A509" s="463" t="s">
        <v>2882</v>
      </c>
      <c r="B509" s="318" t="s">
        <v>1824</v>
      </c>
      <c r="C509" s="461" t="s">
        <v>1823</v>
      </c>
      <c r="D509" s="318" t="s">
        <v>208</v>
      </c>
      <c r="E509" s="318" t="s">
        <v>209</v>
      </c>
      <c r="F509" s="318" t="s">
        <v>1825</v>
      </c>
      <c r="G509" s="318" t="s">
        <v>1826</v>
      </c>
      <c r="H509" s="318"/>
      <c r="I509" s="318" t="s">
        <v>1824</v>
      </c>
      <c r="J509" s="318" t="s">
        <v>206</v>
      </c>
      <c r="K509" s="461" t="s">
        <v>1827</v>
      </c>
      <c r="L509" s="318" t="s">
        <v>4410</v>
      </c>
      <c r="M509" s="318" t="s">
        <v>4411</v>
      </c>
      <c r="N509" s="318" t="s">
        <v>3238</v>
      </c>
    </row>
    <row r="510" spans="1:14" ht="29" x14ac:dyDescent="0.35">
      <c r="A510" s="463" t="s">
        <v>2884</v>
      </c>
      <c r="B510" s="318" t="s">
        <v>2200</v>
      </c>
      <c r="C510" s="461" t="s">
        <v>2199</v>
      </c>
      <c r="D510" s="318" t="s">
        <v>208</v>
      </c>
      <c r="E510" s="318" t="s">
        <v>209</v>
      </c>
      <c r="F510" s="318" t="s">
        <v>618</v>
      </c>
      <c r="G510" s="318" t="s">
        <v>619</v>
      </c>
      <c r="H510" s="318"/>
      <c r="I510" s="318" t="s">
        <v>620</v>
      </c>
      <c r="J510" s="318" t="s">
        <v>206</v>
      </c>
      <c r="K510" s="461" t="s">
        <v>621</v>
      </c>
      <c r="L510" s="318" t="s">
        <v>3534</v>
      </c>
      <c r="M510" s="318" t="s">
        <v>3535</v>
      </c>
      <c r="N510" s="318" t="s">
        <v>3275</v>
      </c>
    </row>
    <row r="511" spans="1:14" ht="29" x14ac:dyDescent="0.35">
      <c r="A511" s="463" t="s">
        <v>4598</v>
      </c>
      <c r="B511" s="318" t="s">
        <v>4412</v>
      </c>
      <c r="C511" s="461" t="s">
        <v>4413</v>
      </c>
      <c r="D511" s="318" t="s">
        <v>208</v>
      </c>
      <c r="E511" s="318" t="s">
        <v>209</v>
      </c>
      <c r="F511" s="318" t="s">
        <v>3740</v>
      </c>
      <c r="G511" s="318" t="s">
        <v>3741</v>
      </c>
      <c r="H511" s="318"/>
      <c r="I511" s="318" t="s">
        <v>3742</v>
      </c>
      <c r="J511" s="318" t="s">
        <v>206</v>
      </c>
      <c r="K511" s="461" t="s">
        <v>3743</v>
      </c>
      <c r="L511" s="318" t="s">
        <v>3744</v>
      </c>
      <c r="M511" s="318" t="s">
        <v>3744</v>
      </c>
      <c r="N511" s="318" t="s">
        <v>3247</v>
      </c>
    </row>
    <row r="512" spans="1:14" ht="29" x14ac:dyDescent="0.35">
      <c r="A512" s="463" t="s">
        <v>4599</v>
      </c>
      <c r="B512" s="318" t="s">
        <v>4414</v>
      </c>
      <c r="C512" s="461" t="s">
        <v>4415</v>
      </c>
      <c r="D512" s="318" t="s">
        <v>208</v>
      </c>
      <c r="E512" s="318" t="s">
        <v>209</v>
      </c>
      <c r="F512" s="318" t="s">
        <v>3740</v>
      </c>
      <c r="G512" s="318" t="s">
        <v>3741</v>
      </c>
      <c r="H512" s="318"/>
      <c r="I512" s="318" t="s">
        <v>3742</v>
      </c>
      <c r="J512" s="318" t="s">
        <v>206</v>
      </c>
      <c r="K512" s="461" t="s">
        <v>3743</v>
      </c>
      <c r="L512" s="318" t="s">
        <v>4416</v>
      </c>
      <c r="M512" s="318" t="s">
        <v>3745</v>
      </c>
      <c r="N512" s="318" t="s">
        <v>3238</v>
      </c>
    </row>
    <row r="513" spans="1:14" ht="29" x14ac:dyDescent="0.35">
      <c r="A513" s="463" t="s">
        <v>3183</v>
      </c>
      <c r="B513" s="318" t="s">
        <v>1829</v>
      </c>
      <c r="C513" s="461" t="s">
        <v>1828</v>
      </c>
      <c r="D513" s="318" t="s">
        <v>208</v>
      </c>
      <c r="E513" s="318" t="s">
        <v>209</v>
      </c>
      <c r="F513" s="318" t="s">
        <v>1830</v>
      </c>
      <c r="G513" s="318" t="s">
        <v>1831</v>
      </c>
      <c r="H513" s="318"/>
      <c r="I513" s="318" t="s">
        <v>913</v>
      </c>
      <c r="J513" s="318" t="s">
        <v>206</v>
      </c>
      <c r="K513" s="461" t="s">
        <v>916</v>
      </c>
      <c r="L513" s="318" t="s">
        <v>4417</v>
      </c>
      <c r="M513" s="318" t="s">
        <v>4418</v>
      </c>
      <c r="N513" s="318" t="s">
        <v>3308</v>
      </c>
    </row>
    <row r="514" spans="1:14" ht="29" x14ac:dyDescent="0.35">
      <c r="A514" s="463" t="s">
        <v>4600</v>
      </c>
      <c r="B514" s="318" t="s">
        <v>4419</v>
      </c>
      <c r="C514" s="461" t="s">
        <v>4420</v>
      </c>
      <c r="D514" s="318" t="s">
        <v>208</v>
      </c>
      <c r="E514" s="318" t="s">
        <v>209</v>
      </c>
      <c r="F514" s="318" t="s">
        <v>892</v>
      </c>
      <c r="G514" s="318" t="s">
        <v>893</v>
      </c>
      <c r="H514" s="318"/>
      <c r="I514" s="318" t="s">
        <v>894</v>
      </c>
      <c r="J514" s="318" t="s">
        <v>206</v>
      </c>
      <c r="K514" s="461" t="s">
        <v>895</v>
      </c>
      <c r="L514" s="318" t="s">
        <v>3720</v>
      </c>
      <c r="M514" s="318" t="s">
        <v>3721</v>
      </c>
      <c r="N514" s="318" t="s">
        <v>3247</v>
      </c>
    </row>
    <row r="515" spans="1:14" ht="29" x14ac:dyDescent="0.35">
      <c r="A515" s="463" t="s">
        <v>2886</v>
      </c>
      <c r="B515" s="318" t="s">
        <v>1833</v>
      </c>
      <c r="C515" s="461" t="s">
        <v>1832</v>
      </c>
      <c r="D515" s="318" t="s">
        <v>208</v>
      </c>
      <c r="E515" s="318" t="s">
        <v>209</v>
      </c>
      <c r="F515" s="318" t="s">
        <v>553</v>
      </c>
      <c r="G515" s="318" t="s">
        <v>898</v>
      </c>
      <c r="H515" s="318"/>
      <c r="I515" s="318" t="s">
        <v>899</v>
      </c>
      <c r="J515" s="318" t="s">
        <v>206</v>
      </c>
      <c r="K515" s="461" t="s">
        <v>690</v>
      </c>
      <c r="L515" s="318" t="s">
        <v>3496</v>
      </c>
      <c r="M515" s="318" t="s">
        <v>3497</v>
      </c>
      <c r="N515" s="318" t="s">
        <v>3275</v>
      </c>
    </row>
    <row r="516" spans="1:14" ht="29" x14ac:dyDescent="0.35">
      <c r="A516" s="463" t="s">
        <v>4601</v>
      </c>
      <c r="B516" s="318" t="s">
        <v>4421</v>
      </c>
      <c r="C516" s="461" t="s">
        <v>4422</v>
      </c>
      <c r="D516" s="318" t="s">
        <v>208</v>
      </c>
      <c r="E516" s="318" t="s">
        <v>209</v>
      </c>
      <c r="F516" s="318" t="s">
        <v>1223</v>
      </c>
      <c r="G516" s="318" t="s">
        <v>4423</v>
      </c>
      <c r="H516" s="318"/>
      <c r="I516" s="318" t="s">
        <v>1225</v>
      </c>
      <c r="J516" s="318" t="s">
        <v>206</v>
      </c>
      <c r="K516" s="461" t="s">
        <v>1226</v>
      </c>
      <c r="L516" s="318" t="s">
        <v>3844</v>
      </c>
      <c r="M516" s="318" t="s">
        <v>3845</v>
      </c>
      <c r="N516" s="318" t="s">
        <v>3247</v>
      </c>
    </row>
    <row r="517" spans="1:14" ht="29" x14ac:dyDescent="0.35">
      <c r="A517" s="463" t="s">
        <v>2888</v>
      </c>
      <c r="B517" s="318" t="s">
        <v>1835</v>
      </c>
      <c r="C517" s="461" t="s">
        <v>1834</v>
      </c>
      <c r="D517" s="318" t="s">
        <v>208</v>
      </c>
      <c r="E517" s="318" t="s">
        <v>209</v>
      </c>
      <c r="F517" s="318" t="s">
        <v>1836</v>
      </c>
      <c r="G517" s="318" t="s">
        <v>1837</v>
      </c>
      <c r="H517" s="318"/>
      <c r="I517" s="318" t="s">
        <v>1835</v>
      </c>
      <c r="J517" s="318" t="s">
        <v>206</v>
      </c>
      <c r="K517" s="461" t="s">
        <v>1838</v>
      </c>
      <c r="L517" s="318" t="s">
        <v>4424</v>
      </c>
      <c r="M517" s="318" t="s">
        <v>4425</v>
      </c>
      <c r="N517" s="318" t="s">
        <v>3238</v>
      </c>
    </row>
    <row r="518" spans="1:14" ht="29" x14ac:dyDescent="0.35">
      <c r="A518" s="463" t="s">
        <v>2890</v>
      </c>
      <c r="B518" s="318" t="s">
        <v>1840</v>
      </c>
      <c r="C518" s="461" t="s">
        <v>1839</v>
      </c>
      <c r="D518" s="318" t="s">
        <v>208</v>
      </c>
      <c r="E518" s="318" t="s">
        <v>209</v>
      </c>
      <c r="F518" s="318" t="s">
        <v>1841</v>
      </c>
      <c r="G518" s="318" t="s">
        <v>1842</v>
      </c>
      <c r="H518" s="318"/>
      <c r="I518" s="318" t="s">
        <v>1840</v>
      </c>
      <c r="J518" s="318" t="s">
        <v>206</v>
      </c>
      <c r="K518" s="461" t="s">
        <v>1843</v>
      </c>
      <c r="L518" s="318" t="s">
        <v>4426</v>
      </c>
      <c r="M518" s="318" t="s">
        <v>4427</v>
      </c>
      <c r="N518" s="318" t="s">
        <v>3238</v>
      </c>
    </row>
    <row r="519" spans="1:14" ht="29" x14ac:dyDescent="0.35">
      <c r="A519" s="463" t="s">
        <v>2892</v>
      </c>
      <c r="B519" s="318" t="s">
        <v>1845</v>
      </c>
      <c r="C519" s="461" t="s">
        <v>1844</v>
      </c>
      <c r="D519" s="318" t="s">
        <v>208</v>
      </c>
      <c r="E519" s="318" t="s">
        <v>209</v>
      </c>
      <c r="F519" s="318" t="s">
        <v>1846</v>
      </c>
      <c r="G519" s="318" t="s">
        <v>1847</v>
      </c>
      <c r="H519" s="318"/>
      <c r="I519" s="318" t="s">
        <v>1845</v>
      </c>
      <c r="J519" s="318" t="s">
        <v>206</v>
      </c>
      <c r="K519" s="461" t="s">
        <v>1848</v>
      </c>
      <c r="L519" s="318" t="s">
        <v>4428</v>
      </c>
      <c r="M519" s="318" t="s">
        <v>4429</v>
      </c>
      <c r="N519" s="318" t="s">
        <v>3238</v>
      </c>
    </row>
    <row r="520" spans="1:14" ht="29" x14ac:dyDescent="0.35">
      <c r="A520" s="463" t="s">
        <v>4602</v>
      </c>
      <c r="B520" s="318" t="s">
        <v>4430</v>
      </c>
      <c r="C520" s="461" t="s">
        <v>4431</v>
      </c>
      <c r="D520" s="318" t="s">
        <v>208</v>
      </c>
      <c r="E520" s="318" t="s">
        <v>209</v>
      </c>
      <c r="F520" s="318" t="s">
        <v>540</v>
      </c>
      <c r="G520" s="318" t="s">
        <v>541</v>
      </c>
      <c r="H520" s="318"/>
      <c r="I520" s="318" t="s">
        <v>543</v>
      </c>
      <c r="J520" s="318" t="s">
        <v>206</v>
      </c>
      <c r="K520" s="461" t="s">
        <v>544</v>
      </c>
      <c r="L520" s="318" t="s">
        <v>3339</v>
      </c>
      <c r="M520" s="318" t="s">
        <v>3340</v>
      </c>
      <c r="N520" s="318" t="s">
        <v>3247</v>
      </c>
    </row>
    <row r="521" spans="1:14" ht="29" x14ac:dyDescent="0.35">
      <c r="A521" s="463" t="s">
        <v>2894</v>
      </c>
      <c r="B521" s="318" t="s">
        <v>1850</v>
      </c>
      <c r="C521" s="461" t="s">
        <v>1849</v>
      </c>
      <c r="D521" s="318" t="s">
        <v>208</v>
      </c>
      <c r="E521" s="318" t="s">
        <v>209</v>
      </c>
      <c r="F521" s="318" t="s">
        <v>1851</v>
      </c>
      <c r="G521" s="318" t="s">
        <v>1852</v>
      </c>
      <c r="H521" s="318"/>
      <c r="I521" s="318" t="s">
        <v>1850</v>
      </c>
      <c r="J521" s="318" t="s">
        <v>206</v>
      </c>
      <c r="K521" s="461" t="s">
        <v>1853</v>
      </c>
      <c r="L521" s="318" t="s">
        <v>4432</v>
      </c>
      <c r="M521" s="318" t="s">
        <v>4433</v>
      </c>
      <c r="N521" s="318" t="s">
        <v>3238</v>
      </c>
    </row>
    <row r="522" spans="1:14" ht="29" x14ac:dyDescent="0.35">
      <c r="A522" s="463" t="s">
        <v>2896</v>
      </c>
      <c r="B522" s="318" t="s">
        <v>1855</v>
      </c>
      <c r="C522" s="461" t="s">
        <v>1854</v>
      </c>
      <c r="D522" s="318" t="s">
        <v>208</v>
      </c>
      <c r="E522" s="318" t="s">
        <v>209</v>
      </c>
      <c r="F522" s="318" t="s">
        <v>1856</v>
      </c>
      <c r="G522" s="318" t="s">
        <v>1857</v>
      </c>
      <c r="H522" s="318"/>
      <c r="I522" s="318" t="s">
        <v>1855</v>
      </c>
      <c r="J522" s="318" t="s">
        <v>206</v>
      </c>
      <c r="K522" s="461" t="s">
        <v>1858</v>
      </c>
      <c r="L522" s="318" t="s">
        <v>4434</v>
      </c>
      <c r="M522" s="318" t="s">
        <v>4435</v>
      </c>
      <c r="N522" s="318" t="s">
        <v>3238</v>
      </c>
    </row>
    <row r="523" spans="1:14" ht="29" x14ac:dyDescent="0.35">
      <c r="A523" s="463" t="s">
        <v>2897</v>
      </c>
      <c r="B523" s="318" t="s">
        <v>205</v>
      </c>
      <c r="C523" s="461" t="s">
        <v>1859</v>
      </c>
      <c r="D523" s="318" t="s">
        <v>208</v>
      </c>
      <c r="E523" s="318" t="s">
        <v>209</v>
      </c>
      <c r="F523" s="318" t="s">
        <v>1860</v>
      </c>
      <c r="G523" s="318" t="s">
        <v>1861</v>
      </c>
      <c r="H523" s="318"/>
      <c r="I523" s="318" t="s">
        <v>205</v>
      </c>
      <c r="J523" s="318" t="s">
        <v>206</v>
      </c>
      <c r="K523" s="461" t="s">
        <v>1862</v>
      </c>
      <c r="L523" s="318" t="s">
        <v>4436</v>
      </c>
      <c r="M523" s="318" t="s">
        <v>4437</v>
      </c>
      <c r="N523" s="318" t="s">
        <v>3238</v>
      </c>
    </row>
    <row r="524" spans="1:14" ht="29" x14ac:dyDescent="0.35">
      <c r="A524" s="463" t="s">
        <v>2899</v>
      </c>
      <c r="B524" s="318" t="s">
        <v>1864</v>
      </c>
      <c r="C524" s="461" t="s">
        <v>1863</v>
      </c>
      <c r="D524" s="318" t="s">
        <v>208</v>
      </c>
      <c r="E524" s="318" t="s">
        <v>209</v>
      </c>
      <c r="F524" s="318" t="s">
        <v>1865</v>
      </c>
      <c r="G524" s="318" t="s">
        <v>1866</v>
      </c>
      <c r="H524" s="318"/>
      <c r="I524" s="318" t="s">
        <v>1864</v>
      </c>
      <c r="J524" s="318" t="s">
        <v>206</v>
      </c>
      <c r="K524" s="461" t="s">
        <v>1867</v>
      </c>
      <c r="L524" s="318" t="s">
        <v>4438</v>
      </c>
      <c r="M524" s="318" t="s">
        <v>3429</v>
      </c>
      <c r="N524" s="318" t="s">
        <v>3275</v>
      </c>
    </row>
    <row r="525" spans="1:14" ht="29" x14ac:dyDescent="0.35">
      <c r="A525" s="463" t="s">
        <v>2901</v>
      </c>
      <c r="B525" s="318" t="s">
        <v>1869</v>
      </c>
      <c r="C525" s="461" t="s">
        <v>1868</v>
      </c>
      <c r="D525" s="318" t="s">
        <v>208</v>
      </c>
      <c r="E525" s="318" t="s">
        <v>209</v>
      </c>
      <c r="F525" s="318" t="s">
        <v>1870</v>
      </c>
      <c r="G525" s="318" t="s">
        <v>1871</v>
      </c>
      <c r="H525" s="318"/>
      <c r="I525" s="318" t="s">
        <v>1869</v>
      </c>
      <c r="J525" s="318" t="s">
        <v>206</v>
      </c>
      <c r="K525" s="461" t="s">
        <v>1872</v>
      </c>
      <c r="L525" s="318" t="s">
        <v>4439</v>
      </c>
      <c r="M525" s="318" t="s">
        <v>4440</v>
      </c>
      <c r="N525" s="318" t="s">
        <v>3275</v>
      </c>
    </row>
    <row r="526" spans="1:14" ht="29" x14ac:dyDescent="0.35">
      <c r="A526" s="463" t="s">
        <v>4603</v>
      </c>
      <c r="B526" s="318" t="s">
        <v>4441</v>
      </c>
      <c r="C526" s="461" t="s">
        <v>4442</v>
      </c>
      <c r="D526" s="318" t="s">
        <v>208</v>
      </c>
      <c r="E526" s="318" t="s">
        <v>209</v>
      </c>
      <c r="F526" s="318" t="s">
        <v>641</v>
      </c>
      <c r="G526" s="318" t="s">
        <v>642</v>
      </c>
      <c r="H526" s="318"/>
      <c r="I526" s="318" t="s">
        <v>643</v>
      </c>
      <c r="J526" s="318" t="s">
        <v>206</v>
      </c>
      <c r="K526" s="461" t="s">
        <v>644</v>
      </c>
      <c r="L526" s="318" t="s">
        <v>3550</v>
      </c>
      <c r="M526" s="318" t="s">
        <v>3551</v>
      </c>
      <c r="N526" s="318" t="s">
        <v>3247</v>
      </c>
    </row>
    <row r="527" spans="1:14" x14ac:dyDescent="0.35">
      <c r="A527" s="463"/>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FA1FB-F348-4244-AD26-E290E5A08B1D}">
  <sheetPr codeName="Sheet1">
    <tabColor rgb="FFFF5757"/>
    <pageSetUpPr fitToPage="1"/>
  </sheetPr>
  <dimension ref="A1:V113"/>
  <sheetViews>
    <sheetView showGridLines="0" tabSelected="1" zoomScaleNormal="100" zoomScaleSheetLayoutView="91" workbookViewId="0"/>
  </sheetViews>
  <sheetFormatPr defaultRowHeight="14.5" x14ac:dyDescent="0.35"/>
  <cols>
    <col min="1" max="1" width="3.1796875" customWidth="1"/>
    <col min="2" max="2" width="18" customWidth="1"/>
    <col min="3" max="3" width="4.7265625" customWidth="1"/>
    <col min="4" max="4" width="5.54296875" customWidth="1"/>
    <col min="5" max="5" width="9.54296875" customWidth="1"/>
    <col min="10" max="10" width="18.1796875" customWidth="1"/>
    <col min="11" max="11" width="11.54296875" customWidth="1"/>
    <col min="12" max="12" width="27" customWidth="1"/>
    <col min="13" max="13" width="10.7265625" customWidth="1"/>
  </cols>
  <sheetData>
    <row r="1" spans="2:22" ht="15" thickBot="1" x14ac:dyDescent="0.4"/>
    <row r="2" spans="2:22" s="15" customFormat="1" ht="28.5" customHeight="1" x14ac:dyDescent="0.5">
      <c r="B2" s="484" t="s">
        <v>2332</v>
      </c>
      <c r="C2" s="485"/>
      <c r="D2" s="485"/>
      <c r="E2" s="485"/>
      <c r="F2" s="485"/>
      <c r="G2" s="485"/>
      <c r="H2" s="485"/>
      <c r="I2" s="485"/>
      <c r="J2" s="485"/>
      <c r="K2" s="485"/>
      <c r="L2" s="485"/>
      <c r="M2" s="486"/>
    </row>
    <row r="3" spans="2:22" ht="30.75" customHeight="1" thickBot="1" x14ac:dyDescent="0.4">
      <c r="B3" s="517" t="s">
        <v>2334</v>
      </c>
      <c r="C3" s="518"/>
      <c r="D3" s="518"/>
      <c r="E3" s="518"/>
      <c r="F3" s="518"/>
      <c r="G3" s="518"/>
      <c r="H3" s="518"/>
      <c r="I3" s="518"/>
      <c r="J3" s="518"/>
      <c r="K3" s="518"/>
      <c r="L3" s="518"/>
      <c r="M3" s="519"/>
    </row>
    <row r="4" spans="2:22" ht="20.25" customHeight="1" thickBot="1" x14ac:dyDescent="0.4">
      <c r="B4" s="508" t="s">
        <v>0</v>
      </c>
      <c r="C4" s="509"/>
      <c r="D4" s="509"/>
      <c r="E4" s="509"/>
      <c r="F4" s="509"/>
      <c r="G4" s="509"/>
      <c r="H4" s="509"/>
      <c r="I4" s="509"/>
      <c r="J4" s="509"/>
      <c r="K4" s="509"/>
      <c r="L4" s="509"/>
      <c r="M4" s="510"/>
    </row>
    <row r="5" spans="2:22" ht="20.25" customHeight="1" x14ac:dyDescent="0.35">
      <c r="B5" s="511" t="s">
        <v>4887</v>
      </c>
      <c r="C5" s="512"/>
      <c r="D5" s="512"/>
      <c r="E5" s="512"/>
      <c r="F5" s="512"/>
      <c r="G5" s="512"/>
      <c r="H5" s="512"/>
      <c r="I5" s="512"/>
      <c r="J5" s="512"/>
      <c r="K5" s="512"/>
      <c r="L5" s="512"/>
      <c r="M5" s="513"/>
    </row>
    <row r="6" spans="2:22" ht="13.5" customHeight="1" x14ac:dyDescent="0.35">
      <c r="B6" s="514"/>
      <c r="C6" s="515"/>
      <c r="D6" s="515"/>
      <c r="E6" s="515"/>
      <c r="F6" s="515"/>
      <c r="G6" s="515"/>
      <c r="H6" s="515"/>
      <c r="I6" s="515"/>
      <c r="J6" s="515"/>
      <c r="K6" s="515"/>
      <c r="L6" s="515"/>
      <c r="M6" s="516"/>
      <c r="V6" s="9"/>
    </row>
    <row r="7" spans="2:22" ht="62.25" customHeight="1" thickBot="1" x14ac:dyDescent="0.4">
      <c r="B7" s="514"/>
      <c r="C7" s="515"/>
      <c r="D7" s="515"/>
      <c r="E7" s="515"/>
      <c r="F7" s="515"/>
      <c r="G7" s="515"/>
      <c r="H7" s="515"/>
      <c r="I7" s="515"/>
      <c r="J7" s="515"/>
      <c r="K7" s="515"/>
      <c r="L7" s="515"/>
      <c r="M7" s="516"/>
    </row>
    <row r="8" spans="2:22" ht="26.25" customHeight="1" thickBot="1" x14ac:dyDescent="0.4">
      <c r="B8" s="502" t="s">
        <v>1910</v>
      </c>
      <c r="C8" s="503"/>
      <c r="D8" s="503"/>
      <c r="E8" s="503"/>
      <c r="F8" s="503"/>
      <c r="G8" s="503"/>
      <c r="H8" s="503"/>
      <c r="I8" s="503"/>
      <c r="J8" s="503"/>
      <c r="K8" s="503"/>
      <c r="L8" s="503"/>
      <c r="M8" s="504"/>
    </row>
    <row r="9" spans="2:22" ht="52.5" customHeight="1" thickBot="1" x14ac:dyDescent="0.4">
      <c r="B9" s="505" t="s">
        <v>4885</v>
      </c>
      <c r="C9" s="506"/>
      <c r="D9" s="506"/>
      <c r="E9" s="506"/>
      <c r="F9" s="506"/>
      <c r="G9" s="506"/>
      <c r="H9" s="506"/>
      <c r="I9" s="506"/>
      <c r="J9" s="506"/>
      <c r="K9" s="506"/>
      <c r="L9" s="506"/>
      <c r="M9" s="507"/>
    </row>
    <row r="10" spans="2:22" ht="27" customHeight="1" thickBot="1" x14ac:dyDescent="0.4">
      <c r="B10" s="493" t="s">
        <v>2335</v>
      </c>
      <c r="C10" s="494"/>
      <c r="D10" s="494"/>
      <c r="E10" s="494"/>
      <c r="F10" s="494"/>
      <c r="G10" s="494"/>
      <c r="H10" s="494"/>
      <c r="I10" s="494"/>
      <c r="J10" s="494"/>
      <c r="K10" s="494"/>
      <c r="L10" s="494"/>
      <c r="M10" s="495"/>
    </row>
    <row r="11" spans="2:22" ht="14.25" customHeight="1" x14ac:dyDescent="0.35">
      <c r="B11" s="487" t="s">
        <v>2337</v>
      </c>
      <c r="C11" s="488"/>
      <c r="D11" s="488"/>
      <c r="E11" s="488"/>
      <c r="F11" s="488"/>
      <c r="G11" s="488"/>
      <c r="H11" s="488"/>
      <c r="I11" s="488"/>
      <c r="J11" s="488"/>
      <c r="K11" s="488"/>
      <c r="L11" s="488"/>
      <c r="M11" s="489"/>
    </row>
    <row r="12" spans="2:22" ht="14.25" customHeight="1" x14ac:dyDescent="0.35">
      <c r="B12" s="490"/>
      <c r="C12" s="491"/>
      <c r="D12" s="491"/>
      <c r="E12" s="491"/>
      <c r="F12" s="491"/>
      <c r="G12" s="491"/>
      <c r="H12" s="491"/>
      <c r="I12" s="491"/>
      <c r="J12" s="491"/>
      <c r="K12" s="491"/>
      <c r="L12" s="491"/>
      <c r="M12" s="492"/>
    </row>
    <row r="13" spans="2:22" ht="33" customHeight="1" x14ac:dyDescent="0.35">
      <c r="B13" s="490"/>
      <c r="C13" s="491"/>
      <c r="D13" s="491"/>
      <c r="E13" s="491"/>
      <c r="F13" s="491"/>
      <c r="G13" s="491"/>
      <c r="H13" s="491"/>
      <c r="I13" s="491"/>
      <c r="J13" s="491"/>
      <c r="K13" s="491"/>
      <c r="L13" s="491"/>
      <c r="M13" s="492"/>
    </row>
    <row r="14" spans="2:22" ht="9.75" customHeight="1" x14ac:dyDescent="0.35">
      <c r="B14" s="490"/>
      <c r="C14" s="491"/>
      <c r="D14" s="491"/>
      <c r="E14" s="491"/>
      <c r="F14" s="491"/>
      <c r="G14" s="491"/>
      <c r="H14" s="491"/>
      <c r="I14" s="491"/>
      <c r="J14" s="491"/>
      <c r="K14" s="491"/>
      <c r="L14" s="491"/>
      <c r="M14" s="492"/>
    </row>
    <row r="15" spans="2:22" ht="41.25" customHeight="1" x14ac:dyDescent="0.35">
      <c r="B15" s="490"/>
      <c r="C15" s="491"/>
      <c r="D15" s="491"/>
      <c r="E15" s="491"/>
      <c r="F15" s="491"/>
      <c r="G15" s="491"/>
      <c r="H15" s="491"/>
      <c r="I15" s="491"/>
      <c r="J15" s="491"/>
      <c r="K15" s="491"/>
      <c r="L15" s="491"/>
      <c r="M15" s="492"/>
    </row>
    <row r="16" spans="2:22" ht="28.5" customHeight="1" x14ac:dyDescent="0.35">
      <c r="B16" s="490"/>
      <c r="C16" s="491"/>
      <c r="D16" s="491"/>
      <c r="E16" s="491"/>
      <c r="F16" s="491"/>
      <c r="G16" s="491"/>
      <c r="H16" s="491"/>
      <c r="I16" s="491"/>
      <c r="J16" s="491"/>
      <c r="K16" s="491"/>
      <c r="L16" s="491"/>
      <c r="M16" s="492"/>
    </row>
    <row r="17" spans="1:18" ht="42" customHeight="1" x14ac:dyDescent="0.35">
      <c r="B17" s="490"/>
      <c r="C17" s="491"/>
      <c r="D17" s="491"/>
      <c r="E17" s="491"/>
      <c r="F17" s="491"/>
      <c r="G17" s="491"/>
      <c r="H17" s="491"/>
      <c r="I17" s="491"/>
      <c r="J17" s="491"/>
      <c r="K17" s="491"/>
      <c r="L17" s="491"/>
      <c r="M17" s="492"/>
    </row>
    <row r="18" spans="1:18" ht="267" customHeight="1" thickBot="1" x14ac:dyDescent="0.4">
      <c r="A18" s="14"/>
      <c r="B18" s="490"/>
      <c r="C18" s="491"/>
      <c r="D18" s="491"/>
      <c r="E18" s="491"/>
      <c r="F18" s="491"/>
      <c r="G18" s="491"/>
      <c r="H18" s="491"/>
      <c r="I18" s="491"/>
      <c r="J18" s="491"/>
      <c r="K18" s="491"/>
      <c r="L18" s="491"/>
      <c r="M18" s="492"/>
    </row>
    <row r="19" spans="1:18" ht="46.5" customHeight="1" thickBot="1" x14ac:dyDescent="0.4">
      <c r="B19" s="481" t="s">
        <v>2338</v>
      </c>
      <c r="C19" s="482"/>
      <c r="D19" s="482"/>
      <c r="E19" s="482"/>
      <c r="F19" s="482"/>
      <c r="G19" s="482"/>
      <c r="H19" s="482"/>
      <c r="I19" s="482"/>
      <c r="J19" s="482"/>
      <c r="K19" s="482"/>
      <c r="L19" s="482"/>
      <c r="M19" s="483"/>
    </row>
    <row r="20" spans="1:18" ht="94.5" customHeight="1" x14ac:dyDescent="0.35">
      <c r="B20" s="496" t="s">
        <v>2339</v>
      </c>
      <c r="C20" s="497"/>
      <c r="D20" s="497"/>
      <c r="E20" s="497"/>
      <c r="F20" s="497"/>
      <c r="G20" s="497"/>
      <c r="H20" s="497"/>
      <c r="I20" s="497"/>
      <c r="J20" s="497"/>
      <c r="K20" s="497"/>
      <c r="L20" s="497"/>
      <c r="M20" s="498"/>
    </row>
    <row r="21" spans="1:18" ht="63.75" customHeight="1" thickBot="1" x14ac:dyDescent="0.4">
      <c r="B21" s="499" t="s">
        <v>2340</v>
      </c>
      <c r="C21" s="500"/>
      <c r="D21" s="500"/>
      <c r="E21" s="500"/>
      <c r="F21" s="500"/>
      <c r="G21" s="500"/>
      <c r="H21" s="500"/>
      <c r="I21" s="500"/>
      <c r="J21" s="500"/>
      <c r="K21" s="500"/>
      <c r="L21" s="500"/>
      <c r="M21" s="501"/>
    </row>
    <row r="22" spans="1:18" ht="32.25" customHeight="1" thickBot="1" x14ac:dyDescent="0.4">
      <c r="B22" s="476" t="s">
        <v>2333</v>
      </c>
      <c r="C22" s="477"/>
      <c r="D22" s="477"/>
      <c r="E22" s="477"/>
      <c r="F22" s="477"/>
      <c r="G22" s="477"/>
      <c r="H22" s="477"/>
      <c r="I22" s="477"/>
      <c r="J22" s="477"/>
      <c r="K22" s="477"/>
      <c r="L22" s="477"/>
      <c r="M22" s="478"/>
    </row>
    <row r="23" spans="1:18" ht="111.75" customHeight="1" thickBot="1" x14ac:dyDescent="0.4">
      <c r="A23" s="6"/>
      <c r="B23" s="522" t="s">
        <v>2341</v>
      </c>
      <c r="C23" s="523"/>
      <c r="D23" s="523"/>
      <c r="E23" s="523"/>
      <c r="F23" s="523"/>
      <c r="G23" s="523"/>
      <c r="H23" s="523"/>
      <c r="I23" s="523"/>
      <c r="J23" s="523"/>
      <c r="K23" s="523"/>
      <c r="L23" s="523"/>
      <c r="M23" s="524"/>
    </row>
    <row r="24" spans="1:18" ht="15.75" customHeight="1" x14ac:dyDescent="0.35">
      <c r="B24" s="479"/>
      <c r="C24" s="479"/>
      <c r="D24" s="479"/>
      <c r="E24" s="479"/>
      <c r="F24" s="479"/>
      <c r="G24" s="479"/>
      <c r="H24" s="479"/>
      <c r="I24" s="479"/>
      <c r="J24" s="479"/>
      <c r="K24" s="479"/>
      <c r="L24" s="479"/>
      <c r="M24" s="13"/>
    </row>
    <row r="25" spans="1:18" ht="15" customHeight="1" x14ac:dyDescent="0.35">
      <c r="B25" s="480"/>
      <c r="C25" s="480"/>
      <c r="D25" s="480"/>
      <c r="E25" s="480"/>
      <c r="F25" s="480"/>
      <c r="G25" s="480"/>
      <c r="H25" s="480"/>
      <c r="I25" s="480"/>
      <c r="J25" s="480"/>
      <c r="K25" s="480"/>
      <c r="L25" s="480"/>
      <c r="M25" s="12"/>
    </row>
    <row r="26" spans="1:18" ht="14.25" customHeight="1" x14ac:dyDescent="0.35">
      <c r="B26" s="1"/>
      <c r="C26" s="11"/>
      <c r="D26" s="11"/>
      <c r="E26" s="11"/>
      <c r="F26" s="1"/>
      <c r="G26" s="1"/>
      <c r="H26" s="1"/>
      <c r="I26" s="1"/>
      <c r="J26" s="1"/>
      <c r="K26" s="1"/>
      <c r="L26" s="1"/>
      <c r="M26" s="1"/>
    </row>
    <row r="27" spans="1:18" ht="16.5" customHeight="1" x14ac:dyDescent="0.35">
      <c r="B27" s="1"/>
      <c r="C27" s="11"/>
      <c r="D27" s="11"/>
      <c r="E27" s="11"/>
      <c r="F27" s="1"/>
      <c r="G27" s="1"/>
      <c r="H27" s="1"/>
      <c r="I27" s="1"/>
      <c r="J27" s="1"/>
      <c r="K27" s="1"/>
      <c r="L27" s="1"/>
      <c r="M27" s="1"/>
    </row>
    <row r="28" spans="1:18" ht="13.75" customHeight="1" x14ac:dyDescent="0.35">
      <c r="B28" s="1"/>
      <c r="C28" s="520"/>
      <c r="D28" s="520"/>
      <c r="E28" s="520"/>
      <c r="F28" s="10"/>
      <c r="G28" s="1"/>
      <c r="H28" s="1"/>
      <c r="I28" s="1"/>
      <c r="J28" s="1"/>
      <c r="K28" s="1"/>
      <c r="L28" s="1"/>
      <c r="M28" s="1"/>
    </row>
    <row r="29" spans="1:18" ht="32.25" customHeight="1" x14ac:dyDescent="0.35">
      <c r="B29" s="1"/>
      <c r="C29" s="475"/>
      <c r="D29" s="475"/>
      <c r="E29" s="475"/>
      <c r="F29" s="10"/>
      <c r="G29" s="1"/>
      <c r="H29" s="1"/>
      <c r="I29" s="1"/>
      <c r="J29" s="1"/>
      <c r="K29" s="1"/>
      <c r="L29" s="1"/>
      <c r="M29" s="1"/>
    </row>
    <row r="30" spans="1:18" ht="47.25" customHeight="1" x14ac:dyDescent="0.35">
      <c r="B30" s="1"/>
      <c r="C30" s="521"/>
      <c r="D30" s="521"/>
      <c r="E30" s="521"/>
      <c r="F30" s="10"/>
      <c r="G30" s="9"/>
      <c r="H30" s="1"/>
      <c r="I30" s="1"/>
      <c r="J30" s="1"/>
      <c r="K30" s="1"/>
      <c r="L30" s="1"/>
      <c r="M30" s="1"/>
    </row>
    <row r="31" spans="1:18" x14ac:dyDescent="0.35">
      <c r="B31" s="1"/>
      <c r="C31" s="1"/>
      <c r="D31" s="1"/>
      <c r="E31" s="1"/>
      <c r="F31" s="1"/>
      <c r="G31" s="1"/>
      <c r="H31" s="1"/>
      <c r="I31" s="1"/>
      <c r="J31" s="1"/>
      <c r="K31" s="1"/>
      <c r="L31" s="1"/>
      <c r="M31" s="1"/>
    </row>
    <row r="32" spans="1:18" ht="46.5" customHeight="1" x14ac:dyDescent="0.35">
      <c r="B32" s="472"/>
      <c r="C32" s="472"/>
      <c r="D32" s="472"/>
      <c r="E32" s="472"/>
      <c r="F32" s="1"/>
      <c r="G32" s="1"/>
      <c r="H32" s="1"/>
      <c r="I32" s="8"/>
      <c r="J32" s="7"/>
      <c r="K32" s="1"/>
      <c r="L32" s="1"/>
      <c r="M32" s="1"/>
      <c r="R32" s="6"/>
    </row>
    <row r="33" spans="2:13" ht="63" customHeight="1" x14ac:dyDescent="0.35">
      <c r="B33" s="470"/>
      <c r="C33" s="470"/>
      <c r="D33" s="470"/>
      <c r="E33" s="470"/>
      <c r="F33" s="1"/>
      <c r="G33" s="1"/>
      <c r="H33" s="5"/>
      <c r="I33" s="1"/>
      <c r="J33" s="1"/>
      <c r="K33" s="1"/>
      <c r="L33" s="1"/>
      <c r="M33" s="1"/>
    </row>
    <row r="34" spans="2:13" ht="16.5" customHeight="1" x14ac:dyDescent="0.35">
      <c r="B34" s="1"/>
      <c r="C34" s="471"/>
      <c r="D34" s="471"/>
      <c r="E34" s="471"/>
      <c r="F34" s="1"/>
      <c r="G34" s="1"/>
      <c r="H34" s="1"/>
      <c r="I34" s="1"/>
      <c r="J34" s="1"/>
      <c r="K34" s="1"/>
      <c r="L34" s="1"/>
      <c r="M34" s="1"/>
    </row>
    <row r="35" spans="2:13" ht="16.5" customHeight="1" x14ac:dyDescent="0.35">
      <c r="B35" s="1"/>
      <c r="C35" s="4"/>
      <c r="D35" s="3"/>
      <c r="E35" s="3"/>
      <c r="F35" s="1"/>
      <c r="G35" s="1"/>
      <c r="H35" s="1"/>
      <c r="I35" s="1"/>
      <c r="J35" s="1"/>
      <c r="K35" s="1"/>
      <c r="L35" s="1"/>
      <c r="M35" s="1"/>
    </row>
    <row r="36" spans="2:13" ht="16.5" customHeight="1" x14ac:dyDescent="0.35">
      <c r="B36" s="1"/>
      <c r="C36" s="471"/>
      <c r="D36" s="471"/>
      <c r="E36" s="471"/>
      <c r="F36" s="1"/>
      <c r="G36" s="1"/>
      <c r="H36" s="1"/>
      <c r="I36" s="1"/>
      <c r="J36" s="1"/>
      <c r="K36" s="1"/>
      <c r="L36" s="1"/>
      <c r="M36" s="1"/>
    </row>
    <row r="37" spans="2:13" ht="48.75" customHeight="1" x14ac:dyDescent="0.35">
      <c r="B37" s="1"/>
      <c r="C37" s="2"/>
      <c r="D37" s="1"/>
      <c r="E37" s="1"/>
      <c r="F37" s="1"/>
      <c r="G37" s="1"/>
      <c r="H37" s="1"/>
      <c r="I37" s="1"/>
      <c r="J37" s="1"/>
      <c r="K37" s="1"/>
      <c r="L37" s="1"/>
      <c r="M37" s="1"/>
    </row>
    <row r="38" spans="2:13" ht="21" customHeight="1" x14ac:dyDescent="0.35">
      <c r="B38" s="1"/>
      <c r="C38" s="2"/>
      <c r="D38" s="1"/>
      <c r="E38" s="1"/>
      <c r="F38" s="1"/>
      <c r="G38" s="1"/>
      <c r="H38" s="1"/>
      <c r="I38" s="1"/>
      <c r="J38" s="1"/>
      <c r="K38" s="1"/>
      <c r="L38" s="1"/>
      <c r="M38" s="1"/>
    </row>
    <row r="39" spans="2:13" ht="48.75" customHeight="1" x14ac:dyDescent="0.35">
      <c r="B39" s="1"/>
      <c r="C39" s="2"/>
      <c r="D39" s="1"/>
      <c r="E39" s="1"/>
      <c r="F39" s="1"/>
      <c r="G39" s="1"/>
      <c r="H39" s="1"/>
      <c r="I39" s="1"/>
      <c r="J39" s="1"/>
      <c r="K39" s="1"/>
      <c r="L39" s="1"/>
      <c r="M39" s="1"/>
    </row>
    <row r="40" spans="2:13" x14ac:dyDescent="0.35">
      <c r="B40" s="1"/>
      <c r="C40" s="473"/>
      <c r="D40" s="473"/>
      <c r="E40" s="473"/>
      <c r="F40" s="1"/>
      <c r="G40" s="1"/>
      <c r="H40" s="1"/>
      <c r="I40" s="1"/>
      <c r="J40" s="1"/>
      <c r="K40" s="1"/>
      <c r="L40" s="1"/>
      <c r="M40" s="1"/>
    </row>
    <row r="41" spans="2:13" ht="45" customHeight="1" x14ac:dyDescent="0.35">
      <c r="B41" s="1"/>
      <c r="C41" s="2"/>
      <c r="D41" s="1"/>
      <c r="E41" s="1"/>
      <c r="F41" s="1"/>
      <c r="G41" s="1"/>
      <c r="H41" s="1"/>
      <c r="I41" s="1"/>
      <c r="J41" s="1"/>
      <c r="K41" s="1"/>
      <c r="L41" s="1"/>
      <c r="M41" s="1"/>
    </row>
    <row r="42" spans="2:13" ht="25.5" customHeight="1" x14ac:dyDescent="0.35">
      <c r="B42" s="1"/>
      <c r="C42" s="2"/>
      <c r="D42" s="1"/>
      <c r="E42" s="1"/>
      <c r="F42" s="1"/>
      <c r="G42" s="1"/>
      <c r="H42" s="1"/>
      <c r="I42" s="1"/>
      <c r="J42" s="1"/>
      <c r="K42" s="1"/>
      <c r="L42" s="1"/>
      <c r="M42" s="1"/>
    </row>
    <row r="43" spans="2:13" ht="63.75" customHeight="1" x14ac:dyDescent="0.35">
      <c r="B43" s="1"/>
      <c r="C43" s="2"/>
      <c r="D43" s="1"/>
      <c r="E43" s="1"/>
      <c r="F43" s="1"/>
      <c r="G43" s="1"/>
      <c r="H43" s="1"/>
      <c r="I43" s="1"/>
      <c r="J43" s="1"/>
      <c r="K43" s="1"/>
      <c r="L43" s="1"/>
      <c r="M43" s="1"/>
    </row>
    <row r="44" spans="2:13" ht="23.25" customHeight="1" x14ac:dyDescent="0.35">
      <c r="B44" s="472"/>
      <c r="C44" s="472"/>
      <c r="D44" s="472"/>
      <c r="E44" s="472"/>
      <c r="F44" s="1"/>
      <c r="G44" s="1"/>
      <c r="H44" s="1"/>
      <c r="I44" s="1"/>
      <c r="J44" s="1"/>
      <c r="K44" s="1"/>
      <c r="L44" s="1"/>
      <c r="M44" s="1"/>
    </row>
    <row r="45" spans="2:13" ht="59.25" customHeight="1" x14ac:dyDescent="0.35">
      <c r="B45" s="1"/>
      <c r="C45" s="475"/>
      <c r="D45" s="475"/>
      <c r="E45" s="475"/>
      <c r="F45" s="1"/>
      <c r="G45" s="1"/>
      <c r="H45" s="1"/>
      <c r="I45" s="1"/>
      <c r="J45" s="1"/>
      <c r="K45" s="1"/>
      <c r="L45" s="1"/>
      <c r="M45" s="1"/>
    </row>
    <row r="46" spans="2:13" x14ac:dyDescent="0.35">
      <c r="B46" s="1"/>
      <c r="C46" s="475"/>
      <c r="D46" s="475"/>
      <c r="E46" s="475"/>
      <c r="F46" s="1"/>
      <c r="G46" s="1"/>
      <c r="H46" s="1"/>
      <c r="I46" s="1"/>
      <c r="J46" s="1"/>
      <c r="K46" s="1"/>
      <c r="L46" s="1"/>
      <c r="M46" s="1"/>
    </row>
    <row r="47" spans="2:13" x14ac:dyDescent="0.35">
      <c r="B47" s="1"/>
      <c r="C47" s="470"/>
      <c r="D47" s="470"/>
      <c r="E47" s="470"/>
      <c r="F47" s="1"/>
      <c r="G47" s="1"/>
      <c r="H47" s="1"/>
      <c r="I47" s="1"/>
      <c r="J47" s="1"/>
      <c r="K47" s="1"/>
      <c r="L47" s="1"/>
      <c r="M47" s="1"/>
    </row>
    <row r="48" spans="2:13" x14ac:dyDescent="0.35">
      <c r="B48" s="1"/>
      <c r="C48" s="474"/>
      <c r="D48" s="474"/>
      <c r="E48" s="474"/>
      <c r="F48" s="1"/>
      <c r="G48" s="1"/>
      <c r="H48" s="1"/>
      <c r="I48" s="1"/>
      <c r="J48" s="1"/>
      <c r="K48" s="1"/>
      <c r="L48" s="1"/>
      <c r="M48" s="1"/>
    </row>
    <row r="49" spans="2:13" ht="15" customHeight="1" x14ac:dyDescent="0.35">
      <c r="B49" s="1"/>
      <c r="C49" s="474"/>
      <c r="D49" s="474"/>
      <c r="E49" s="474"/>
      <c r="F49" s="1"/>
      <c r="G49" s="1"/>
      <c r="H49" s="1"/>
      <c r="I49" s="1"/>
      <c r="J49" s="1"/>
      <c r="K49" s="1"/>
      <c r="L49" s="1"/>
      <c r="M49" s="1"/>
    </row>
    <row r="50" spans="2:13" x14ac:dyDescent="0.35">
      <c r="B50" s="1"/>
      <c r="C50" s="469"/>
      <c r="D50" s="469"/>
      <c r="E50" s="469"/>
      <c r="F50" s="1"/>
      <c r="G50" s="1"/>
      <c r="H50" s="1"/>
      <c r="I50" s="1"/>
      <c r="J50" s="1"/>
      <c r="K50" s="1"/>
      <c r="L50" s="1"/>
      <c r="M50" s="1"/>
    </row>
    <row r="51" spans="2:13" x14ac:dyDescent="0.35">
      <c r="B51" s="1"/>
      <c r="C51" s="1"/>
      <c r="D51" s="1"/>
      <c r="E51" s="1"/>
      <c r="F51" s="1"/>
      <c r="G51" s="1"/>
      <c r="H51" s="1"/>
      <c r="I51" s="1"/>
      <c r="J51" s="1"/>
      <c r="K51" s="1"/>
      <c r="L51" s="1"/>
      <c r="M51" s="1"/>
    </row>
    <row r="52" spans="2:13" x14ac:dyDescent="0.35">
      <c r="B52" s="1"/>
      <c r="C52" s="1"/>
      <c r="D52" s="1"/>
      <c r="E52" s="1"/>
      <c r="F52" s="1"/>
      <c r="G52" s="1"/>
      <c r="H52" s="1"/>
      <c r="I52" s="1"/>
      <c r="J52" s="1"/>
      <c r="K52" s="1"/>
      <c r="L52" s="1"/>
      <c r="M52" s="1"/>
    </row>
    <row r="53" spans="2:13" ht="39.75" customHeight="1" x14ac:dyDescent="0.35">
      <c r="B53" s="1"/>
      <c r="C53" s="1"/>
      <c r="D53" s="1"/>
      <c r="E53" s="1"/>
      <c r="F53" s="1"/>
      <c r="G53" s="1"/>
      <c r="H53" s="1"/>
      <c r="I53" s="1"/>
      <c r="J53" s="1"/>
      <c r="K53" s="1"/>
      <c r="L53" s="1"/>
      <c r="M53" s="1"/>
    </row>
    <row r="54" spans="2:13" ht="38.25" customHeight="1" x14ac:dyDescent="0.35">
      <c r="B54" s="1"/>
      <c r="C54" s="1"/>
      <c r="D54" s="1"/>
      <c r="E54" s="1"/>
      <c r="F54" s="1"/>
      <c r="G54" s="1"/>
      <c r="H54" s="1"/>
      <c r="I54" s="1"/>
      <c r="J54" s="1"/>
      <c r="K54" s="1"/>
      <c r="L54" s="1"/>
      <c r="M54" s="1"/>
    </row>
    <row r="55" spans="2:13" ht="51" customHeight="1" x14ac:dyDescent="0.35">
      <c r="B55" s="1"/>
      <c r="C55" s="1"/>
      <c r="D55" s="1"/>
      <c r="E55" s="1"/>
      <c r="F55" s="1"/>
      <c r="G55" s="1"/>
      <c r="H55" s="1"/>
      <c r="I55" s="1"/>
      <c r="J55" s="1"/>
      <c r="K55" s="1"/>
      <c r="L55" s="1"/>
      <c r="M55" s="1"/>
    </row>
    <row r="56" spans="2:13" ht="59.25" customHeight="1" x14ac:dyDescent="0.35">
      <c r="B56" s="1"/>
      <c r="C56" s="1"/>
      <c r="D56" s="1"/>
      <c r="E56" s="1"/>
      <c r="F56" s="1"/>
      <c r="G56" s="1"/>
      <c r="H56" s="1"/>
      <c r="I56" s="1"/>
      <c r="J56" s="1"/>
      <c r="K56" s="1"/>
      <c r="L56" s="1"/>
      <c r="M56" s="1"/>
    </row>
    <row r="57" spans="2:13" ht="42" customHeight="1" x14ac:dyDescent="0.35">
      <c r="B57" s="1"/>
      <c r="C57" s="1"/>
      <c r="D57" s="1"/>
      <c r="E57" s="1"/>
      <c r="F57" s="1"/>
      <c r="G57" s="1"/>
      <c r="H57" s="1"/>
      <c r="I57" s="1"/>
      <c r="J57" s="1"/>
      <c r="K57" s="1"/>
      <c r="L57" s="1"/>
      <c r="M57" s="1"/>
    </row>
    <row r="58" spans="2:13" ht="40.75" customHeight="1" x14ac:dyDescent="0.35">
      <c r="B58" s="1"/>
      <c r="C58" s="1"/>
      <c r="D58" s="1"/>
      <c r="E58" s="1"/>
      <c r="F58" s="1"/>
      <c r="G58" s="1"/>
      <c r="H58" s="1"/>
      <c r="I58" s="1"/>
      <c r="J58" s="1"/>
      <c r="K58" s="1"/>
      <c r="L58" s="1"/>
      <c r="M58" s="1"/>
    </row>
    <row r="59" spans="2:13" ht="69.75" customHeight="1" x14ac:dyDescent="0.35">
      <c r="B59" s="1"/>
      <c r="C59" s="1"/>
      <c r="D59" s="1"/>
      <c r="E59" s="1"/>
      <c r="F59" s="1"/>
      <c r="G59" s="1"/>
      <c r="H59" s="1"/>
      <c r="I59" s="1"/>
      <c r="J59" s="1"/>
      <c r="K59" s="1"/>
      <c r="L59" s="1"/>
      <c r="M59" s="1"/>
    </row>
    <row r="60" spans="2:13" x14ac:dyDescent="0.35">
      <c r="B60" s="1"/>
      <c r="C60" s="1"/>
      <c r="D60" s="1"/>
      <c r="E60" s="1"/>
      <c r="F60" s="1"/>
      <c r="G60" s="1"/>
      <c r="H60" s="1"/>
      <c r="I60" s="1"/>
      <c r="J60" s="1"/>
      <c r="K60" s="1"/>
      <c r="L60" s="1"/>
      <c r="M60" s="1"/>
    </row>
    <row r="61" spans="2:13" x14ac:dyDescent="0.35">
      <c r="B61" s="1"/>
      <c r="C61" s="1"/>
      <c r="D61" s="1"/>
      <c r="E61" s="1"/>
      <c r="F61" s="1"/>
      <c r="G61" s="1"/>
      <c r="H61" s="1"/>
      <c r="I61" s="1"/>
      <c r="J61" s="1"/>
      <c r="K61" s="1"/>
      <c r="L61" s="1"/>
      <c r="M61" s="1"/>
    </row>
    <row r="62" spans="2:13" x14ac:dyDescent="0.35">
      <c r="B62" s="1"/>
      <c r="C62" s="1"/>
      <c r="D62" s="1"/>
      <c r="E62" s="1"/>
      <c r="F62" s="1"/>
      <c r="G62" s="1"/>
      <c r="H62" s="1"/>
      <c r="I62" s="1"/>
      <c r="J62" s="1"/>
      <c r="K62" s="1"/>
      <c r="L62" s="1"/>
      <c r="M62" s="1"/>
    </row>
    <row r="63" spans="2:13" x14ac:dyDescent="0.35">
      <c r="B63" s="1"/>
      <c r="C63" s="1"/>
      <c r="D63" s="1"/>
      <c r="E63" s="1"/>
      <c r="F63" s="1"/>
      <c r="G63" s="1"/>
      <c r="H63" s="1"/>
      <c r="I63" s="1"/>
      <c r="J63" s="1"/>
      <c r="K63" s="1"/>
      <c r="L63" s="1"/>
      <c r="M63" s="1"/>
    </row>
    <row r="64" spans="2:13" x14ac:dyDescent="0.35">
      <c r="B64" s="1"/>
      <c r="C64" s="1"/>
      <c r="D64" s="1"/>
      <c r="E64" s="1"/>
      <c r="F64" s="1"/>
      <c r="G64" s="1"/>
      <c r="H64" s="1"/>
      <c r="I64" s="1"/>
      <c r="J64" s="1"/>
      <c r="K64" s="1"/>
      <c r="L64" s="1"/>
      <c r="M64" s="1"/>
    </row>
    <row r="65" spans="2:13" x14ac:dyDescent="0.35">
      <c r="B65" s="1"/>
      <c r="C65" s="1"/>
      <c r="D65" s="1"/>
      <c r="E65" s="1"/>
      <c r="F65" s="1"/>
      <c r="G65" s="1"/>
      <c r="H65" s="1"/>
      <c r="I65" s="1"/>
      <c r="J65" s="1"/>
      <c r="K65" s="1"/>
      <c r="L65" s="1"/>
      <c r="M65" s="1"/>
    </row>
    <row r="66" spans="2:13" x14ac:dyDescent="0.35">
      <c r="B66" s="1"/>
      <c r="C66" s="1"/>
      <c r="D66" s="1"/>
      <c r="E66" s="1"/>
      <c r="F66" s="1"/>
      <c r="G66" s="1"/>
      <c r="H66" s="1"/>
      <c r="I66" s="1"/>
      <c r="J66" s="1"/>
      <c r="K66" s="1"/>
      <c r="L66" s="1"/>
      <c r="M66" s="1"/>
    </row>
    <row r="67" spans="2:13" x14ac:dyDescent="0.35">
      <c r="B67" s="1"/>
      <c r="C67" s="1"/>
      <c r="D67" s="1"/>
      <c r="E67" s="1"/>
      <c r="F67" s="1"/>
      <c r="G67" s="1"/>
      <c r="H67" s="1"/>
      <c r="I67" s="1"/>
      <c r="J67" s="1"/>
      <c r="K67" s="1"/>
      <c r="L67" s="1"/>
      <c r="M67" s="1"/>
    </row>
    <row r="68" spans="2:13" x14ac:dyDescent="0.35">
      <c r="B68" s="1"/>
      <c r="C68" s="1"/>
      <c r="D68" s="1"/>
      <c r="E68" s="1"/>
      <c r="F68" s="1"/>
      <c r="G68" s="1"/>
      <c r="H68" s="1"/>
      <c r="I68" s="1"/>
      <c r="J68" s="1"/>
      <c r="K68" s="1"/>
      <c r="L68" s="1"/>
      <c r="M68" s="1"/>
    </row>
    <row r="69" spans="2:13" x14ac:dyDescent="0.35">
      <c r="B69" s="1"/>
      <c r="C69" s="1"/>
      <c r="D69" s="1"/>
      <c r="E69" s="1"/>
      <c r="F69" s="1"/>
      <c r="G69" s="1"/>
      <c r="H69" s="1"/>
      <c r="I69" s="1"/>
      <c r="J69" s="1"/>
      <c r="K69" s="1"/>
      <c r="L69" s="1"/>
      <c r="M69" s="1"/>
    </row>
    <row r="70" spans="2:13" x14ac:dyDescent="0.35">
      <c r="B70" s="1"/>
      <c r="C70" s="1"/>
      <c r="D70" s="1"/>
      <c r="E70" s="1"/>
      <c r="F70" s="1"/>
      <c r="G70" s="1"/>
      <c r="H70" s="1"/>
      <c r="I70" s="1"/>
      <c r="J70" s="1"/>
      <c r="K70" s="1"/>
      <c r="L70" s="1"/>
      <c r="M70" s="1"/>
    </row>
    <row r="71" spans="2:13" x14ac:dyDescent="0.35">
      <c r="B71" s="1"/>
      <c r="C71" s="1"/>
      <c r="D71" s="1"/>
      <c r="E71" s="1"/>
      <c r="F71" s="1"/>
      <c r="G71" s="1"/>
      <c r="H71" s="1"/>
      <c r="I71" s="1"/>
      <c r="J71" s="1"/>
      <c r="K71" s="1"/>
      <c r="L71" s="1"/>
      <c r="M71" s="1"/>
    </row>
    <row r="72" spans="2:13" x14ac:dyDescent="0.35">
      <c r="B72" s="1"/>
      <c r="C72" s="1"/>
      <c r="D72" s="1"/>
      <c r="E72" s="1"/>
      <c r="F72" s="1"/>
      <c r="G72" s="1"/>
      <c r="H72" s="1"/>
      <c r="I72" s="1"/>
      <c r="J72" s="1"/>
      <c r="K72" s="1"/>
      <c r="L72" s="1"/>
      <c r="M72" s="1"/>
    </row>
    <row r="73" spans="2:13" x14ac:dyDescent="0.35">
      <c r="B73" s="1"/>
      <c r="C73" s="1"/>
      <c r="D73" s="1"/>
      <c r="E73" s="1"/>
      <c r="F73" s="1"/>
      <c r="G73" s="1"/>
      <c r="H73" s="1"/>
      <c r="I73" s="1"/>
      <c r="J73" s="1"/>
      <c r="K73" s="1"/>
      <c r="L73" s="1"/>
      <c r="M73" s="1"/>
    </row>
    <row r="74" spans="2:13" x14ac:dyDescent="0.35">
      <c r="B74" s="1"/>
      <c r="C74" s="1"/>
      <c r="D74" s="1"/>
      <c r="E74" s="1"/>
      <c r="F74" s="1"/>
      <c r="G74" s="1"/>
      <c r="H74" s="1"/>
      <c r="I74" s="1"/>
      <c r="J74" s="1"/>
      <c r="K74" s="1"/>
      <c r="L74" s="1"/>
      <c r="M74" s="1"/>
    </row>
    <row r="75" spans="2:13" x14ac:dyDescent="0.35">
      <c r="B75" s="1"/>
      <c r="C75" s="1"/>
      <c r="D75" s="1"/>
      <c r="E75" s="1"/>
      <c r="F75" s="1"/>
      <c r="G75" s="1"/>
      <c r="H75" s="1"/>
      <c r="I75" s="1"/>
      <c r="J75" s="1"/>
      <c r="K75" s="1"/>
      <c r="L75" s="1"/>
      <c r="M75" s="1"/>
    </row>
    <row r="76" spans="2:13" x14ac:dyDescent="0.35">
      <c r="B76" s="1"/>
      <c r="C76" s="1"/>
      <c r="D76" s="1"/>
      <c r="E76" s="1"/>
      <c r="F76" s="1"/>
      <c r="G76" s="1"/>
      <c r="H76" s="1"/>
      <c r="I76" s="1"/>
      <c r="J76" s="1"/>
      <c r="K76" s="1"/>
      <c r="L76" s="1"/>
      <c r="M76" s="1"/>
    </row>
    <row r="77" spans="2:13" x14ac:dyDescent="0.35">
      <c r="B77" s="1"/>
      <c r="C77" s="1"/>
      <c r="D77" s="1"/>
      <c r="E77" s="1"/>
      <c r="F77" s="1"/>
      <c r="G77" s="1"/>
      <c r="H77" s="1"/>
      <c r="I77" s="1"/>
      <c r="J77" s="1"/>
      <c r="K77" s="1"/>
      <c r="L77" s="1"/>
      <c r="M77" s="1"/>
    </row>
    <row r="78" spans="2:13" x14ac:dyDescent="0.35">
      <c r="B78" s="1"/>
      <c r="C78" s="1"/>
      <c r="D78" s="1"/>
      <c r="E78" s="1"/>
      <c r="F78" s="1"/>
      <c r="G78" s="1"/>
      <c r="H78" s="1"/>
      <c r="I78" s="1"/>
      <c r="J78" s="1"/>
      <c r="K78" s="1"/>
      <c r="L78" s="1"/>
      <c r="M78" s="1"/>
    </row>
    <row r="79" spans="2:13" x14ac:dyDescent="0.35">
      <c r="B79" s="1"/>
      <c r="C79" s="1"/>
      <c r="D79" s="1"/>
      <c r="E79" s="1"/>
      <c r="F79" s="1"/>
      <c r="G79" s="1"/>
      <c r="H79" s="1"/>
      <c r="I79" s="1"/>
      <c r="J79" s="1"/>
      <c r="K79" s="1"/>
      <c r="L79" s="1"/>
      <c r="M79" s="1"/>
    </row>
    <row r="80" spans="2:13" x14ac:dyDescent="0.35">
      <c r="B80" s="1"/>
      <c r="C80" s="1"/>
      <c r="D80" s="1"/>
      <c r="E80" s="1"/>
      <c r="F80" s="1"/>
      <c r="G80" s="1"/>
      <c r="H80" s="1"/>
      <c r="I80" s="1"/>
      <c r="J80" s="1"/>
      <c r="K80" s="1"/>
      <c r="L80" s="1"/>
      <c r="M80" s="1"/>
    </row>
    <row r="81" spans="2:13" x14ac:dyDescent="0.35">
      <c r="B81" s="1"/>
      <c r="C81" s="1"/>
      <c r="D81" s="1"/>
      <c r="E81" s="1"/>
      <c r="F81" s="1"/>
      <c r="G81" s="1"/>
      <c r="H81" s="1"/>
      <c r="I81" s="1"/>
      <c r="J81" s="1"/>
      <c r="K81" s="1"/>
      <c r="L81" s="1"/>
      <c r="M81" s="1"/>
    </row>
    <row r="82" spans="2:13" x14ac:dyDescent="0.35">
      <c r="B82" s="1"/>
      <c r="C82" s="1"/>
      <c r="D82" s="1"/>
      <c r="E82" s="1"/>
      <c r="F82" s="1"/>
      <c r="G82" s="1"/>
      <c r="H82" s="1"/>
      <c r="I82" s="1"/>
      <c r="J82" s="1"/>
      <c r="K82" s="1"/>
      <c r="L82" s="1"/>
      <c r="M82" s="1"/>
    </row>
    <row r="83" spans="2:13" x14ac:dyDescent="0.35">
      <c r="B83" s="1"/>
      <c r="C83" s="1"/>
      <c r="D83" s="1"/>
      <c r="E83" s="1"/>
      <c r="F83" s="1"/>
      <c r="G83" s="1"/>
      <c r="H83" s="1"/>
      <c r="I83" s="1"/>
      <c r="J83" s="1"/>
      <c r="K83" s="1"/>
      <c r="L83" s="1"/>
      <c r="M83" s="1"/>
    </row>
    <row r="84" spans="2:13" x14ac:dyDescent="0.35">
      <c r="B84" s="1"/>
      <c r="C84" s="1"/>
      <c r="D84" s="1"/>
      <c r="E84" s="1"/>
      <c r="F84" s="1"/>
      <c r="G84" s="1"/>
      <c r="H84" s="1"/>
      <c r="I84" s="1"/>
      <c r="J84" s="1"/>
      <c r="K84" s="1"/>
      <c r="L84" s="1"/>
      <c r="M84" s="1"/>
    </row>
    <row r="85" spans="2:13" x14ac:dyDescent="0.35">
      <c r="B85" s="1"/>
      <c r="C85" s="1"/>
      <c r="D85" s="1"/>
      <c r="E85" s="1"/>
      <c r="F85" s="1"/>
      <c r="G85" s="1"/>
      <c r="H85" s="1"/>
      <c r="I85" s="1"/>
      <c r="J85" s="1"/>
      <c r="K85" s="1"/>
      <c r="L85" s="1"/>
      <c r="M85" s="1"/>
    </row>
    <row r="86" spans="2:13" x14ac:dyDescent="0.35">
      <c r="B86" s="1"/>
      <c r="C86" s="1"/>
      <c r="D86" s="1"/>
      <c r="E86" s="1"/>
      <c r="F86" s="1"/>
      <c r="G86" s="1"/>
      <c r="H86" s="1"/>
      <c r="I86" s="1"/>
      <c r="J86" s="1"/>
      <c r="K86" s="1"/>
      <c r="L86" s="1"/>
      <c r="M86" s="1"/>
    </row>
    <row r="87" spans="2:13" x14ac:dyDescent="0.35">
      <c r="B87" s="1"/>
      <c r="C87" s="1"/>
      <c r="D87" s="1"/>
      <c r="E87" s="1"/>
      <c r="F87" s="1"/>
      <c r="G87" s="1"/>
      <c r="H87" s="1"/>
      <c r="I87" s="1"/>
      <c r="J87" s="1"/>
      <c r="K87" s="1"/>
      <c r="L87" s="1"/>
      <c r="M87" s="1"/>
    </row>
    <row r="88" spans="2:13" x14ac:dyDescent="0.35">
      <c r="B88" s="1"/>
      <c r="C88" s="1"/>
      <c r="D88" s="1"/>
      <c r="E88" s="1"/>
      <c r="F88" s="1"/>
      <c r="G88" s="1"/>
      <c r="H88" s="1"/>
      <c r="I88" s="1"/>
      <c r="J88" s="1"/>
      <c r="K88" s="1"/>
      <c r="L88" s="1"/>
      <c r="M88" s="1"/>
    </row>
    <row r="89" spans="2:13" x14ac:dyDescent="0.35">
      <c r="B89" s="1"/>
      <c r="C89" s="1"/>
      <c r="D89" s="1"/>
      <c r="E89" s="1"/>
      <c r="F89" s="1"/>
      <c r="G89" s="1"/>
      <c r="H89" s="1"/>
      <c r="I89" s="1"/>
      <c r="J89" s="1"/>
      <c r="K89" s="1"/>
      <c r="L89" s="1"/>
      <c r="M89" s="1"/>
    </row>
    <row r="90" spans="2:13" x14ac:dyDescent="0.35">
      <c r="B90" s="1"/>
      <c r="C90" s="1"/>
      <c r="D90" s="1"/>
      <c r="E90" s="1"/>
      <c r="F90" s="1"/>
      <c r="G90" s="1"/>
      <c r="H90" s="1"/>
      <c r="I90" s="1"/>
      <c r="J90" s="1"/>
      <c r="K90" s="1"/>
      <c r="L90" s="1"/>
      <c r="M90" s="1"/>
    </row>
    <row r="91" spans="2:13" x14ac:dyDescent="0.35">
      <c r="B91" s="1"/>
      <c r="C91" s="1"/>
      <c r="D91" s="1"/>
      <c r="E91" s="1"/>
      <c r="F91" s="1"/>
      <c r="G91" s="1"/>
      <c r="H91" s="1"/>
      <c r="I91" s="1"/>
      <c r="J91" s="1"/>
      <c r="K91" s="1"/>
      <c r="L91" s="1"/>
      <c r="M91" s="1"/>
    </row>
    <row r="92" spans="2:13" x14ac:dyDescent="0.35">
      <c r="B92" s="1"/>
      <c r="C92" s="1"/>
      <c r="D92" s="1"/>
      <c r="E92" s="1"/>
      <c r="F92" s="1"/>
      <c r="G92" s="1"/>
      <c r="H92" s="1"/>
      <c r="I92" s="1"/>
      <c r="J92" s="1"/>
      <c r="K92" s="1"/>
      <c r="L92" s="1"/>
      <c r="M92" s="1"/>
    </row>
    <row r="93" spans="2:13" x14ac:dyDescent="0.35">
      <c r="B93" s="1"/>
      <c r="C93" s="1"/>
      <c r="D93" s="1"/>
      <c r="E93" s="1"/>
      <c r="F93" s="1"/>
      <c r="G93" s="1"/>
      <c r="H93" s="1"/>
      <c r="I93" s="1"/>
      <c r="J93" s="1"/>
      <c r="K93" s="1"/>
      <c r="L93" s="1"/>
      <c r="M93" s="1"/>
    </row>
    <row r="94" spans="2:13" x14ac:dyDescent="0.35">
      <c r="B94" s="1"/>
      <c r="C94" s="1"/>
      <c r="D94" s="1"/>
      <c r="E94" s="1"/>
      <c r="F94" s="1"/>
      <c r="G94" s="1"/>
      <c r="H94" s="1"/>
      <c r="I94" s="1"/>
      <c r="J94" s="1"/>
      <c r="K94" s="1"/>
      <c r="L94" s="1"/>
      <c r="M94" s="1"/>
    </row>
    <row r="95" spans="2:13" x14ac:dyDescent="0.35">
      <c r="B95" s="1"/>
      <c r="C95" s="1"/>
      <c r="D95" s="1"/>
      <c r="E95" s="1"/>
      <c r="F95" s="1"/>
      <c r="G95" s="1"/>
      <c r="H95" s="1"/>
      <c r="I95" s="1"/>
      <c r="J95" s="1"/>
      <c r="K95" s="1"/>
      <c r="L95" s="1"/>
      <c r="M95" s="1"/>
    </row>
    <row r="96" spans="2:13" x14ac:dyDescent="0.35">
      <c r="B96" s="1"/>
      <c r="C96" s="1"/>
      <c r="D96" s="1"/>
      <c r="E96" s="1"/>
      <c r="F96" s="1"/>
      <c r="G96" s="1"/>
      <c r="H96" s="1"/>
      <c r="I96" s="1"/>
      <c r="J96" s="1"/>
      <c r="K96" s="1"/>
      <c r="L96" s="1"/>
      <c r="M96" s="1"/>
    </row>
    <row r="97" spans="2:13" x14ac:dyDescent="0.35">
      <c r="B97" s="1"/>
      <c r="C97" s="1"/>
      <c r="D97" s="1"/>
      <c r="E97" s="1"/>
      <c r="F97" s="1"/>
      <c r="G97" s="1"/>
      <c r="H97" s="1"/>
      <c r="I97" s="1"/>
      <c r="J97" s="1"/>
      <c r="K97" s="1"/>
      <c r="L97" s="1"/>
      <c r="M97" s="1"/>
    </row>
    <row r="98" spans="2:13" x14ac:dyDescent="0.35">
      <c r="B98" s="1"/>
      <c r="C98" s="1"/>
      <c r="D98" s="1"/>
      <c r="E98" s="1"/>
      <c r="F98" s="1"/>
      <c r="G98" s="1"/>
      <c r="H98" s="1"/>
      <c r="I98" s="1"/>
      <c r="J98" s="1"/>
      <c r="K98" s="1"/>
      <c r="L98" s="1"/>
      <c r="M98" s="1"/>
    </row>
    <row r="99" spans="2:13" x14ac:dyDescent="0.35">
      <c r="B99" s="1"/>
      <c r="C99" s="1"/>
      <c r="D99" s="1"/>
      <c r="E99" s="1"/>
      <c r="F99" s="1"/>
      <c r="G99" s="1"/>
      <c r="H99" s="1"/>
      <c r="I99" s="1"/>
      <c r="J99" s="1"/>
      <c r="K99" s="1"/>
      <c r="L99" s="1"/>
      <c r="M99" s="1"/>
    </row>
    <row r="100" spans="2:13" x14ac:dyDescent="0.35">
      <c r="B100" s="1"/>
      <c r="C100" s="1"/>
      <c r="D100" s="1"/>
      <c r="E100" s="1"/>
      <c r="F100" s="1"/>
      <c r="G100" s="1"/>
      <c r="H100" s="1"/>
      <c r="I100" s="1"/>
      <c r="J100" s="1"/>
      <c r="K100" s="1"/>
      <c r="L100" s="1"/>
      <c r="M100" s="1"/>
    </row>
    <row r="101" spans="2:13" x14ac:dyDescent="0.35">
      <c r="B101" s="1"/>
      <c r="C101" s="1"/>
      <c r="D101" s="1"/>
      <c r="E101" s="1"/>
      <c r="F101" s="1"/>
      <c r="G101" s="1"/>
      <c r="H101" s="1"/>
      <c r="I101" s="1"/>
      <c r="J101" s="1"/>
      <c r="K101" s="1"/>
      <c r="L101" s="1"/>
      <c r="M101" s="1"/>
    </row>
    <row r="102" spans="2:13" x14ac:dyDescent="0.35">
      <c r="B102" s="1"/>
      <c r="C102" s="1"/>
      <c r="D102" s="1"/>
      <c r="E102" s="1"/>
      <c r="F102" s="1"/>
      <c r="G102" s="1"/>
      <c r="H102" s="1"/>
      <c r="I102" s="1"/>
      <c r="J102" s="1"/>
      <c r="K102" s="1"/>
      <c r="L102" s="1"/>
      <c r="M102" s="1"/>
    </row>
    <row r="103" spans="2:13" x14ac:dyDescent="0.35">
      <c r="B103" s="1"/>
      <c r="C103" s="1"/>
      <c r="D103" s="1"/>
      <c r="E103" s="1"/>
      <c r="F103" s="1"/>
      <c r="G103" s="1"/>
      <c r="H103" s="1"/>
      <c r="I103" s="1"/>
      <c r="J103" s="1"/>
      <c r="K103" s="1"/>
      <c r="L103" s="1"/>
      <c r="M103" s="1"/>
    </row>
    <row r="104" spans="2:13" x14ac:dyDescent="0.35">
      <c r="B104" s="1"/>
      <c r="C104" s="1"/>
      <c r="D104" s="1"/>
      <c r="E104" s="1"/>
      <c r="F104" s="1"/>
      <c r="G104" s="1"/>
      <c r="H104" s="1"/>
      <c r="I104" s="1"/>
      <c r="J104" s="1"/>
      <c r="K104" s="1"/>
      <c r="L104" s="1"/>
      <c r="M104" s="1"/>
    </row>
    <row r="105" spans="2:13" x14ac:dyDescent="0.35">
      <c r="B105" s="1"/>
      <c r="C105" s="1"/>
      <c r="D105" s="1"/>
      <c r="E105" s="1"/>
      <c r="F105" s="1"/>
      <c r="G105" s="1"/>
      <c r="H105" s="1"/>
      <c r="I105" s="1"/>
      <c r="J105" s="1"/>
      <c r="K105" s="1"/>
      <c r="L105" s="1"/>
      <c r="M105" s="1"/>
    </row>
    <row r="106" spans="2:13" x14ac:dyDescent="0.35">
      <c r="B106" s="1"/>
      <c r="C106" s="1"/>
      <c r="D106" s="1"/>
      <c r="E106" s="1"/>
      <c r="F106" s="1"/>
      <c r="G106" s="1"/>
      <c r="H106" s="1"/>
      <c r="I106" s="1"/>
      <c r="J106" s="1"/>
      <c r="K106" s="1"/>
      <c r="L106" s="1"/>
      <c r="M106" s="1"/>
    </row>
    <row r="107" spans="2:13" x14ac:dyDescent="0.35">
      <c r="B107" s="1"/>
      <c r="C107" s="1"/>
      <c r="D107" s="1"/>
      <c r="E107" s="1"/>
      <c r="F107" s="1"/>
      <c r="G107" s="1"/>
      <c r="H107" s="1"/>
      <c r="I107" s="1"/>
      <c r="J107" s="1"/>
      <c r="K107" s="1"/>
      <c r="L107" s="1"/>
      <c r="M107" s="1"/>
    </row>
    <row r="108" spans="2:13" x14ac:dyDescent="0.35">
      <c r="B108" s="1"/>
      <c r="C108" s="1"/>
      <c r="D108" s="1"/>
      <c r="E108" s="1"/>
      <c r="F108" s="1"/>
      <c r="G108" s="1"/>
      <c r="H108" s="1"/>
      <c r="I108" s="1"/>
      <c r="J108" s="1"/>
      <c r="K108" s="1"/>
      <c r="L108" s="1"/>
      <c r="M108" s="1"/>
    </row>
    <row r="109" spans="2:13" x14ac:dyDescent="0.35">
      <c r="B109" s="1"/>
      <c r="C109" s="1"/>
      <c r="D109" s="1"/>
      <c r="E109" s="1"/>
      <c r="F109" s="1"/>
      <c r="G109" s="1"/>
      <c r="H109" s="1"/>
      <c r="I109" s="1"/>
      <c r="J109" s="1"/>
      <c r="K109" s="1"/>
      <c r="L109" s="1"/>
      <c r="M109" s="1"/>
    </row>
    <row r="110" spans="2:13" x14ac:dyDescent="0.35">
      <c r="B110" s="1"/>
      <c r="C110" s="1"/>
      <c r="D110" s="1"/>
      <c r="E110" s="1"/>
      <c r="F110" s="1"/>
      <c r="G110" s="1"/>
      <c r="H110" s="1"/>
      <c r="I110" s="1"/>
      <c r="J110" s="1"/>
      <c r="K110" s="1"/>
      <c r="L110" s="1"/>
      <c r="M110" s="1"/>
    </row>
    <row r="111" spans="2:13" x14ac:dyDescent="0.35">
      <c r="B111" s="1"/>
      <c r="C111" s="1"/>
      <c r="D111" s="1"/>
      <c r="E111" s="1"/>
      <c r="F111" s="1"/>
      <c r="G111" s="1"/>
      <c r="H111" s="1"/>
      <c r="I111" s="1"/>
      <c r="J111" s="1"/>
      <c r="K111" s="1"/>
      <c r="L111" s="1"/>
      <c r="M111" s="1"/>
    </row>
    <row r="112" spans="2:13" x14ac:dyDescent="0.35">
      <c r="B112" s="1"/>
      <c r="C112" s="1"/>
      <c r="D112" s="1"/>
      <c r="E112" s="1"/>
      <c r="F112" s="1"/>
      <c r="G112" s="1"/>
      <c r="H112" s="1"/>
      <c r="I112" s="1"/>
      <c r="J112" s="1"/>
      <c r="K112" s="1"/>
      <c r="L112" s="1"/>
      <c r="M112" s="1"/>
    </row>
    <row r="113" spans="2:13" x14ac:dyDescent="0.35">
      <c r="B113" s="1"/>
      <c r="C113" s="1"/>
      <c r="D113" s="1"/>
      <c r="E113" s="1"/>
      <c r="F113" s="1"/>
      <c r="G113" s="1"/>
      <c r="H113" s="1"/>
      <c r="I113" s="1"/>
      <c r="J113" s="1"/>
      <c r="K113" s="1"/>
      <c r="L113" s="1"/>
      <c r="M113" s="1"/>
    </row>
  </sheetData>
  <sheetProtection algorithmName="SHA-512" hashValue="S3kfiaiIFG4BgVVA4Za9yciqcG2D52wto33v4jVTbEw5Kgq2c/h+n0trbpFPEuGmh9tintJRLa1nQjphALO+MA==" saltValue="SG13AEak6vLwmBklPPnSRA==" spinCount="100000" sheet="1" objects="1" scenarios="1"/>
  <mergeCells count="30">
    <mergeCell ref="B32:E32"/>
    <mergeCell ref="C28:E28"/>
    <mergeCell ref="C29:E29"/>
    <mergeCell ref="C30:E30"/>
    <mergeCell ref="B23:M23"/>
    <mergeCell ref="B22:M22"/>
    <mergeCell ref="B24:L24"/>
    <mergeCell ref="B25:L25"/>
    <mergeCell ref="B19:M19"/>
    <mergeCell ref="B2:M2"/>
    <mergeCell ref="B11:M18"/>
    <mergeCell ref="B10:M10"/>
    <mergeCell ref="B20:M20"/>
    <mergeCell ref="B21:M21"/>
    <mergeCell ref="B8:M8"/>
    <mergeCell ref="B9:M9"/>
    <mergeCell ref="B4:M4"/>
    <mergeCell ref="B5:M7"/>
    <mergeCell ref="B3:M3"/>
    <mergeCell ref="C50:E50"/>
    <mergeCell ref="B33:E33"/>
    <mergeCell ref="C34:E34"/>
    <mergeCell ref="C36:E36"/>
    <mergeCell ref="B44:E44"/>
    <mergeCell ref="C40:E40"/>
    <mergeCell ref="C48:E48"/>
    <mergeCell ref="C49:E49"/>
    <mergeCell ref="C47:E47"/>
    <mergeCell ref="C45:E45"/>
    <mergeCell ref="C46:E46"/>
  </mergeCells>
  <hyperlinks>
    <hyperlink ref="B19:M19" r:id="rId1" display="Submit the FY19 Consolidated Application Workbook with Title I via EdGrants Front Office web page" xr:uid="{9363E8AC-8325-4007-8341-282F86CD3030}"/>
  </hyperlinks>
  <pageMargins left="0.2" right="0.2" top="0.25" bottom="0.25" header="0.3" footer="0.3"/>
  <pageSetup scale="21" fitToWidth="0" orientation="portrait" r:id="rId2"/>
  <rowBreaks count="1" manualBreakCount="1">
    <brk id="31" min="1" max="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0C4ED-3AB1-4595-B009-F714CA648AF3}">
  <sheetPr codeName="Sheet16">
    <tabColor theme="7" tint="0.79998168889431442"/>
    <pageSetUpPr autoPageBreaks="0"/>
  </sheetPr>
  <dimension ref="B2:U48"/>
  <sheetViews>
    <sheetView showGridLines="0" topLeftCell="A7" zoomScaleNormal="100" workbookViewId="0">
      <selection activeCell="G10" sqref="G10:K10"/>
    </sheetView>
  </sheetViews>
  <sheetFormatPr defaultRowHeight="14.5" x14ac:dyDescent="0.35"/>
  <cols>
    <col min="1" max="1" width="4.1796875" customWidth="1"/>
    <col min="2" max="2" width="2.1796875" customWidth="1"/>
    <col min="3" max="3" width="12.453125" customWidth="1"/>
    <col min="6" max="6" width="3.7265625" customWidth="1"/>
    <col min="11" max="11" width="12.26953125" customWidth="1"/>
    <col min="12" max="12" width="34" customWidth="1"/>
    <col min="13" max="13" width="2.54296875" customWidth="1"/>
    <col min="14" max="14" width="22.453125" customWidth="1"/>
    <col min="22" max="22" width="5.26953125" customWidth="1"/>
  </cols>
  <sheetData>
    <row r="2" spans="2:21" ht="24" thickBot="1" x14ac:dyDescent="0.4">
      <c r="B2" s="337"/>
      <c r="C2" s="537"/>
      <c r="D2" s="538"/>
      <c r="E2" s="538"/>
      <c r="F2" s="538"/>
      <c r="G2" s="538"/>
      <c r="H2" s="538"/>
      <c r="I2" s="538"/>
      <c r="J2" s="538"/>
      <c r="K2" s="337"/>
      <c r="L2" s="338"/>
      <c r="M2" s="337"/>
      <c r="N2" s="337"/>
      <c r="O2" s="337"/>
      <c r="P2" s="337"/>
      <c r="Q2" s="337"/>
      <c r="R2" s="337"/>
      <c r="S2" s="539"/>
      <c r="T2" s="539"/>
      <c r="U2" s="539"/>
    </row>
    <row r="3" spans="2:21" x14ac:dyDescent="0.35">
      <c r="B3" s="337"/>
      <c r="C3" s="540" t="s">
        <v>1887</v>
      </c>
      <c r="D3" s="541"/>
      <c r="E3" s="541"/>
      <c r="F3" s="541"/>
      <c r="G3" s="541"/>
      <c r="H3" s="541"/>
      <c r="I3" s="541"/>
      <c r="J3" s="541"/>
      <c r="K3" s="541"/>
      <c r="L3" s="541"/>
      <c r="M3" s="541"/>
      <c r="N3" s="541"/>
      <c r="O3" s="541"/>
      <c r="P3" s="541"/>
      <c r="Q3" s="541"/>
      <c r="R3" s="541"/>
      <c r="S3" s="541"/>
      <c r="T3" s="541"/>
      <c r="U3" s="542"/>
    </row>
    <row r="4" spans="2:21" ht="39" customHeight="1" thickBot="1" x14ac:dyDescent="0.4">
      <c r="B4" s="337"/>
      <c r="C4" s="543"/>
      <c r="D4" s="544"/>
      <c r="E4" s="544"/>
      <c r="F4" s="544"/>
      <c r="G4" s="544"/>
      <c r="H4" s="544"/>
      <c r="I4" s="544"/>
      <c r="J4" s="544"/>
      <c r="K4" s="544"/>
      <c r="L4" s="544"/>
      <c r="M4" s="544"/>
      <c r="N4" s="544"/>
      <c r="O4" s="544"/>
      <c r="P4" s="544"/>
      <c r="Q4" s="544"/>
      <c r="R4" s="544"/>
      <c r="S4" s="544"/>
      <c r="T4" s="544"/>
      <c r="U4" s="545"/>
    </row>
    <row r="5" spans="2:21" ht="18" customHeight="1" thickBot="1" x14ac:dyDescent="0.4">
      <c r="B5" s="337"/>
      <c r="D5" s="339"/>
      <c r="E5" s="339"/>
      <c r="F5" s="339"/>
      <c r="G5" s="339"/>
      <c r="H5" s="339"/>
      <c r="I5" s="339"/>
      <c r="J5" s="339"/>
      <c r="K5" s="339"/>
      <c r="L5" s="339"/>
      <c r="M5" s="339"/>
      <c r="N5" s="339"/>
      <c r="O5" s="339"/>
      <c r="P5" s="339"/>
      <c r="Q5" s="339"/>
      <c r="R5" s="339"/>
      <c r="S5" s="339"/>
      <c r="T5" s="339"/>
      <c r="U5" s="339"/>
    </row>
    <row r="6" spans="2:21" ht="34.5" customHeight="1" thickBot="1" x14ac:dyDescent="0.4">
      <c r="B6" s="337"/>
      <c r="C6" s="546" t="s">
        <v>4888</v>
      </c>
      <c r="D6" s="547"/>
      <c r="E6" s="547"/>
      <c r="F6" s="547"/>
      <c r="G6" s="547"/>
      <c r="H6" s="547"/>
      <c r="I6" s="547"/>
      <c r="J6" s="547"/>
      <c r="K6" s="547"/>
      <c r="L6" s="547"/>
      <c r="M6" s="547"/>
      <c r="N6" s="547"/>
      <c r="O6" s="547"/>
      <c r="P6" s="547"/>
      <c r="Q6" s="547"/>
      <c r="R6" s="547"/>
      <c r="S6" s="547"/>
      <c r="T6" s="547"/>
      <c r="U6" s="548"/>
    </row>
    <row r="7" spans="2:21" ht="44.25" customHeight="1" thickBot="1" x14ac:dyDescent="0.4">
      <c r="B7" s="337"/>
      <c r="C7" s="549" t="s">
        <v>4892</v>
      </c>
      <c r="D7" s="550"/>
      <c r="E7" s="550"/>
      <c r="F7" s="550"/>
      <c r="G7" s="550"/>
      <c r="H7" s="550"/>
      <c r="I7" s="550"/>
      <c r="J7" s="550"/>
      <c r="K7" s="550"/>
      <c r="L7" s="550"/>
      <c r="M7" s="550"/>
      <c r="N7" s="550"/>
      <c r="O7" s="550"/>
      <c r="P7" s="550"/>
      <c r="Q7" s="550"/>
      <c r="R7" s="550"/>
      <c r="S7" s="550"/>
      <c r="T7" s="550"/>
      <c r="U7" s="551"/>
    </row>
    <row r="8" spans="2:21" ht="18.75" customHeight="1" thickBot="1" x14ac:dyDescent="0.4">
      <c r="B8" s="337"/>
      <c r="C8" s="340"/>
      <c r="D8" s="340"/>
      <c r="E8" s="340"/>
      <c r="F8" s="340"/>
      <c r="G8" s="340"/>
      <c r="H8" s="340"/>
      <c r="I8" s="340"/>
      <c r="J8" s="340"/>
      <c r="K8" s="340"/>
      <c r="L8" s="340"/>
      <c r="M8" s="340"/>
      <c r="N8" s="340"/>
      <c r="O8" s="340"/>
      <c r="P8" s="340"/>
      <c r="Q8" s="340"/>
      <c r="R8" s="340"/>
      <c r="S8" s="340"/>
      <c r="T8" s="340"/>
      <c r="U8" s="340"/>
    </row>
    <row r="9" spans="2:21" ht="18.75" customHeight="1" x14ac:dyDescent="0.35">
      <c r="B9" s="337"/>
      <c r="C9" s="341"/>
      <c r="D9" s="342"/>
      <c r="E9" s="342"/>
      <c r="F9" s="342"/>
      <c r="G9" s="342"/>
      <c r="H9" s="342"/>
      <c r="I9" s="342"/>
      <c r="J9" s="342"/>
      <c r="K9" s="342"/>
      <c r="L9" s="342"/>
      <c r="M9" s="342"/>
      <c r="N9" s="342"/>
      <c r="O9" s="342"/>
      <c r="P9" s="342"/>
      <c r="Q9" s="342"/>
      <c r="R9" s="342"/>
      <c r="S9" s="342"/>
      <c r="T9" s="343"/>
      <c r="U9" s="344"/>
    </row>
    <row r="10" spans="2:21" ht="18" customHeight="1" x14ac:dyDescent="0.35">
      <c r="B10" s="337"/>
      <c r="C10" s="345"/>
      <c r="F10" s="346" t="s">
        <v>4880</v>
      </c>
      <c r="G10" s="552"/>
      <c r="H10" s="552"/>
      <c r="I10" s="552"/>
      <c r="J10" s="552"/>
      <c r="K10" s="552"/>
      <c r="N10" s="348" t="s">
        <v>4881</v>
      </c>
      <c r="O10" s="347"/>
      <c r="P10" s="349" t="e">
        <f>VLOOKUP(G10,districtlist,2,FALSE)</f>
        <v>#N/A</v>
      </c>
      <c r="Q10" s="350"/>
      <c r="S10" s="351"/>
      <c r="T10" s="352"/>
      <c r="U10" s="353"/>
    </row>
    <row r="11" spans="2:21" x14ac:dyDescent="0.35">
      <c r="B11" s="337"/>
      <c r="C11" s="354"/>
      <c r="D11" s="355"/>
      <c r="E11" s="356"/>
      <c r="F11" s="355"/>
      <c r="G11" s="357"/>
      <c r="H11" s="357"/>
      <c r="I11" s="357"/>
      <c r="J11" s="357"/>
      <c r="K11" s="357"/>
      <c r="N11" s="357"/>
      <c r="O11" s="357"/>
      <c r="P11" s="348"/>
      <c r="Q11" s="350"/>
      <c r="R11" s="358"/>
      <c r="S11" s="351"/>
      <c r="T11" s="352"/>
      <c r="U11" s="353"/>
    </row>
    <row r="12" spans="2:21" ht="15.5" x14ac:dyDescent="0.35">
      <c r="B12" s="337"/>
      <c r="C12" s="345"/>
      <c r="E12" s="359" t="s">
        <v>1888</v>
      </c>
      <c r="G12" s="525" t="e">
        <f>VLOOKUP(G10,districtlist,5,FALSE)</f>
        <v>#N/A</v>
      </c>
      <c r="H12" s="525"/>
      <c r="I12" s="525"/>
      <c r="J12" s="525"/>
      <c r="K12" s="525"/>
      <c r="L12" s="525"/>
      <c r="M12" s="525"/>
      <c r="N12" s="348" t="s">
        <v>4884</v>
      </c>
      <c r="P12" s="460" t="s">
        <v>3220</v>
      </c>
      <c r="Q12" s="361"/>
      <c r="R12" s="361"/>
      <c r="S12" s="355"/>
      <c r="T12" s="362"/>
      <c r="U12" s="363"/>
    </row>
    <row r="13" spans="2:21" ht="15.5" x14ac:dyDescent="0.35">
      <c r="B13" s="337"/>
      <c r="C13" s="354"/>
      <c r="D13" s="355"/>
      <c r="G13" s="525" t="e">
        <f>VLOOKUP(G10,districtlist,6,FALSE)</f>
        <v>#N/A</v>
      </c>
      <c r="H13" s="525"/>
      <c r="I13" s="525"/>
      <c r="J13" s="525"/>
      <c r="K13" s="525"/>
      <c r="L13" s="525"/>
      <c r="M13" s="525"/>
      <c r="N13" s="360"/>
      <c r="P13" s="361"/>
      <c r="Q13" s="361"/>
      <c r="R13" s="361"/>
      <c r="S13" s="355"/>
      <c r="T13" s="364"/>
      <c r="U13" s="363"/>
    </row>
    <row r="14" spans="2:21" ht="15.5" x14ac:dyDescent="0.35">
      <c r="B14" s="337"/>
      <c r="C14" s="365"/>
      <c r="D14" s="366"/>
      <c r="E14" s="366"/>
      <c r="F14" s="366"/>
      <c r="N14" s="360"/>
      <c r="P14" s="361"/>
      <c r="Q14" s="361"/>
      <c r="R14" s="361"/>
      <c r="S14" s="367"/>
      <c r="T14" s="364"/>
      <c r="U14" s="363"/>
    </row>
    <row r="15" spans="2:21" ht="9.75" customHeight="1" x14ac:dyDescent="0.35">
      <c r="B15" s="337"/>
      <c r="C15" s="365"/>
      <c r="D15" s="366"/>
      <c r="E15" s="366"/>
      <c r="F15" s="366"/>
      <c r="N15" s="366"/>
      <c r="Q15" s="355"/>
      <c r="S15" s="367"/>
      <c r="T15" s="364"/>
      <c r="U15" s="363"/>
    </row>
    <row r="16" spans="2:21" ht="7.5" customHeight="1" thickBot="1" x14ac:dyDescent="0.4">
      <c r="B16" s="337"/>
      <c r="C16" s="368"/>
      <c r="D16" s="369"/>
      <c r="E16" s="369"/>
      <c r="F16" s="369"/>
      <c r="G16" s="370"/>
      <c r="H16" s="371"/>
      <c r="I16" s="369"/>
      <c r="J16" s="369"/>
      <c r="K16" s="369"/>
      <c r="L16" s="372"/>
      <c r="M16" s="369"/>
      <c r="N16" s="373" t="s">
        <v>1889</v>
      </c>
      <c r="O16" s="369"/>
      <c r="P16" s="369"/>
      <c r="Q16" s="369"/>
      <c r="R16" s="369"/>
      <c r="S16" s="369"/>
      <c r="T16" s="369"/>
      <c r="U16" s="374"/>
    </row>
    <row r="17" spans="2:21" ht="18.5" thickBot="1" x14ac:dyDescent="0.45">
      <c r="B17" s="337"/>
      <c r="C17" s="375"/>
      <c r="D17" s="337"/>
      <c r="E17" s="337"/>
      <c r="F17" s="337"/>
      <c r="G17" s="337"/>
      <c r="H17" s="376"/>
      <c r="I17" s="337"/>
      <c r="J17" s="337"/>
      <c r="K17" s="337"/>
      <c r="L17" s="337"/>
      <c r="M17" s="337"/>
      <c r="N17" s="375"/>
      <c r="O17" s="337"/>
      <c r="P17" s="337"/>
      <c r="Q17" s="337"/>
      <c r="R17" s="337"/>
      <c r="S17" s="337"/>
      <c r="T17" s="337"/>
      <c r="U17" s="337"/>
    </row>
    <row r="18" spans="2:21" ht="211.5" customHeight="1" x14ac:dyDescent="0.35">
      <c r="B18" s="337"/>
      <c r="C18" s="534" t="s">
        <v>4883</v>
      </c>
      <c r="D18" s="535"/>
      <c r="E18" s="535"/>
      <c r="F18" s="535"/>
      <c r="G18" s="535"/>
      <c r="H18" s="535"/>
      <c r="I18" s="535"/>
      <c r="J18" s="535"/>
      <c r="K18" s="535"/>
      <c r="L18" s="535"/>
      <c r="M18" s="535"/>
      <c r="N18" s="535"/>
      <c r="O18" s="535"/>
      <c r="P18" s="535"/>
      <c r="Q18" s="535"/>
      <c r="R18" s="535"/>
      <c r="S18" s="535"/>
      <c r="T18" s="535"/>
      <c r="U18" s="536"/>
    </row>
    <row r="19" spans="2:21" ht="7.5" customHeight="1" x14ac:dyDescent="0.35">
      <c r="B19" s="337"/>
      <c r="C19" s="445"/>
      <c r="D19" s="446"/>
      <c r="E19" s="446"/>
      <c r="F19" s="446"/>
      <c r="G19" s="446"/>
      <c r="H19" s="446"/>
      <c r="I19" s="446"/>
      <c r="J19" s="446"/>
      <c r="K19" s="446"/>
      <c r="L19" s="446"/>
      <c r="M19" s="446"/>
      <c r="N19" s="446"/>
      <c r="O19" s="446"/>
      <c r="P19" s="446"/>
      <c r="Q19" s="446"/>
      <c r="R19" s="446"/>
      <c r="S19" s="446"/>
      <c r="T19" s="446"/>
      <c r="U19" s="447"/>
    </row>
    <row r="20" spans="2:21" x14ac:dyDescent="0.35">
      <c r="B20" s="337"/>
      <c r="C20" s="377"/>
      <c r="D20" s="378"/>
      <c r="E20" s="378"/>
      <c r="F20" s="378"/>
      <c r="G20" s="378"/>
      <c r="H20" s="378"/>
      <c r="I20" s="378"/>
      <c r="J20" s="378"/>
      <c r="K20" s="378"/>
      <c r="L20" s="378"/>
      <c r="M20" s="378"/>
      <c r="N20" s="378"/>
      <c r="O20" s="378"/>
      <c r="P20" s="378"/>
      <c r="Q20" s="378"/>
      <c r="R20" s="378"/>
      <c r="S20" s="378"/>
      <c r="T20" s="378"/>
      <c r="U20" s="379"/>
    </row>
    <row r="21" spans="2:21" ht="27" customHeight="1" x14ac:dyDescent="0.35">
      <c r="B21" s="337"/>
      <c r="C21" s="526" t="s">
        <v>1890</v>
      </c>
      <c r="D21" s="527"/>
      <c r="E21" s="527"/>
      <c r="F21" s="528"/>
      <c r="G21" s="529"/>
      <c r="H21" s="529"/>
      <c r="I21" s="529"/>
      <c r="J21" s="529"/>
      <c r="K21" s="529"/>
      <c r="L21" s="529"/>
      <c r="M21" s="337"/>
      <c r="N21" s="527" t="s">
        <v>1891</v>
      </c>
      <c r="O21" s="530"/>
      <c r="P21" s="531"/>
      <c r="Q21" s="532"/>
      <c r="R21" s="532"/>
      <c r="S21" s="532"/>
      <c r="T21" s="533"/>
      <c r="U21" s="380"/>
    </row>
    <row r="22" spans="2:21" ht="30" customHeight="1" x14ac:dyDescent="0.35">
      <c r="B22" s="337"/>
      <c r="C22" s="526" t="s">
        <v>1892</v>
      </c>
      <c r="D22" s="527"/>
      <c r="E22" s="527"/>
      <c r="F22" s="528"/>
      <c r="G22" s="529"/>
      <c r="H22" s="529"/>
      <c r="I22" s="529"/>
      <c r="J22" s="529"/>
      <c r="K22" s="529"/>
      <c r="L22" s="529"/>
      <c r="M22" s="337"/>
      <c r="N22" s="527" t="s">
        <v>1893</v>
      </c>
      <c r="O22" s="530"/>
      <c r="P22" s="567"/>
      <c r="Q22" s="568"/>
      <c r="R22" s="568"/>
      <c r="S22" s="568"/>
      <c r="T22" s="569"/>
      <c r="U22" s="380"/>
    </row>
    <row r="23" spans="2:21" x14ac:dyDescent="0.35">
      <c r="B23" s="337"/>
      <c r="C23" s="381"/>
      <c r="D23" s="382"/>
      <c r="E23" s="382"/>
      <c r="F23" s="382"/>
      <c r="G23" s="383"/>
      <c r="H23" s="383"/>
      <c r="I23" s="383"/>
      <c r="J23" s="383"/>
      <c r="K23" s="383"/>
      <c r="L23" s="383"/>
      <c r="M23" s="364"/>
      <c r="N23" s="382"/>
      <c r="O23" s="384"/>
      <c r="P23" s="385"/>
      <c r="Q23" s="385"/>
      <c r="R23" s="385"/>
      <c r="S23" s="385"/>
      <c r="T23" s="385"/>
      <c r="U23" s="353"/>
    </row>
    <row r="24" spans="2:21" ht="15" thickBot="1" x14ac:dyDescent="0.4">
      <c r="B24" s="337"/>
      <c r="C24" s="386"/>
      <c r="D24" s="387"/>
      <c r="E24" s="387"/>
      <c r="F24" s="387"/>
      <c r="G24" s="388"/>
      <c r="H24" s="388"/>
      <c r="I24" s="388"/>
      <c r="J24" s="388"/>
      <c r="K24" s="389"/>
      <c r="L24" s="389"/>
      <c r="M24" s="389"/>
      <c r="N24" s="387"/>
      <c r="O24" s="390"/>
      <c r="P24" s="391"/>
      <c r="Q24" s="391"/>
      <c r="R24" s="391"/>
      <c r="S24" s="391"/>
      <c r="T24" s="391"/>
      <c r="U24" s="392"/>
    </row>
    <row r="25" spans="2:21" ht="15" thickBot="1" x14ac:dyDescent="0.4">
      <c r="B25" s="337"/>
      <c r="C25" s="393"/>
      <c r="D25" s="393"/>
      <c r="E25" s="393"/>
      <c r="F25" s="393"/>
      <c r="G25" s="394"/>
      <c r="H25" s="394"/>
      <c r="I25" s="394"/>
      <c r="J25" s="394"/>
      <c r="K25" s="337"/>
      <c r="L25" s="337"/>
      <c r="M25" s="337"/>
      <c r="N25" s="393"/>
      <c r="O25" s="395"/>
      <c r="P25" s="396"/>
      <c r="Q25" s="396"/>
      <c r="R25" s="396"/>
      <c r="S25" s="396"/>
      <c r="T25" s="396"/>
      <c r="U25" s="337"/>
    </row>
    <row r="26" spans="2:21" ht="20.25" customHeight="1" x14ac:dyDescent="0.35">
      <c r="B26" s="337"/>
      <c r="C26" s="570" t="s">
        <v>2293</v>
      </c>
      <c r="D26" s="571"/>
      <c r="E26" s="572"/>
      <c r="F26" s="579" t="s">
        <v>1894</v>
      </c>
      <c r="G26" s="580"/>
      <c r="H26" s="580"/>
      <c r="I26" s="580"/>
      <c r="J26" s="581"/>
      <c r="K26" s="400"/>
      <c r="L26" s="580" t="s">
        <v>1895</v>
      </c>
      <c r="M26" s="580"/>
      <c r="N26" s="580"/>
      <c r="O26" s="580"/>
      <c r="P26" s="580"/>
      <c r="Q26" s="581"/>
      <c r="R26" s="579" t="s">
        <v>1896</v>
      </c>
      <c r="S26" s="580"/>
      <c r="T26" s="580"/>
      <c r="U26" s="582"/>
    </row>
    <row r="27" spans="2:21" ht="15" customHeight="1" x14ac:dyDescent="0.35">
      <c r="B27" s="337"/>
      <c r="C27" s="573"/>
      <c r="D27" s="574"/>
      <c r="E27" s="575"/>
      <c r="F27" s="583" t="s">
        <v>4889</v>
      </c>
      <c r="G27" s="584"/>
      <c r="H27" s="584"/>
      <c r="I27" s="584"/>
      <c r="J27" s="585"/>
      <c r="K27" s="555" t="s">
        <v>1897</v>
      </c>
      <c r="L27" s="556"/>
      <c r="M27" s="556"/>
      <c r="N27" s="557"/>
      <c r="O27" s="555" t="s">
        <v>1898</v>
      </c>
      <c r="P27" s="556"/>
      <c r="Q27" s="557"/>
      <c r="R27" s="558" t="e">
        <f>VLOOKUP(G10,districtlist,3,FALSE)</f>
        <v>#N/A</v>
      </c>
      <c r="S27" s="559"/>
      <c r="T27" s="559"/>
      <c r="U27" s="560"/>
    </row>
    <row r="28" spans="2:21" ht="24.75" customHeight="1" x14ac:dyDescent="0.35">
      <c r="B28" s="337"/>
      <c r="C28" s="573"/>
      <c r="D28" s="574"/>
      <c r="E28" s="575"/>
      <c r="F28" s="586"/>
      <c r="G28" s="587"/>
      <c r="H28" s="587"/>
      <c r="I28" s="587"/>
      <c r="J28" s="588"/>
      <c r="K28" s="592" t="s">
        <v>2292</v>
      </c>
      <c r="L28" s="593"/>
      <c r="M28" s="593"/>
      <c r="N28" s="594"/>
      <c r="O28" s="598">
        <v>44195</v>
      </c>
      <c r="P28" s="599"/>
      <c r="Q28" s="600"/>
      <c r="R28" s="561"/>
      <c r="S28" s="562"/>
      <c r="T28" s="562"/>
      <c r="U28" s="563"/>
    </row>
    <row r="29" spans="2:21" ht="29.25" customHeight="1" thickBot="1" x14ac:dyDescent="0.4">
      <c r="B29" s="337"/>
      <c r="C29" s="576"/>
      <c r="D29" s="577"/>
      <c r="E29" s="578"/>
      <c r="F29" s="589"/>
      <c r="G29" s="590"/>
      <c r="H29" s="590"/>
      <c r="I29" s="590"/>
      <c r="J29" s="591"/>
      <c r="K29" s="595"/>
      <c r="L29" s="596"/>
      <c r="M29" s="596"/>
      <c r="N29" s="597"/>
      <c r="O29" s="601"/>
      <c r="P29" s="602"/>
      <c r="Q29" s="603"/>
      <c r="R29" s="564"/>
      <c r="S29" s="565"/>
      <c r="T29" s="565"/>
      <c r="U29" s="566"/>
    </row>
    <row r="30" spans="2:21" ht="15" customHeight="1" thickBot="1" x14ac:dyDescent="0.4">
      <c r="B30" s="337"/>
      <c r="C30" s="337"/>
      <c r="D30" s="337"/>
      <c r="E30" s="337"/>
      <c r="F30" s="337"/>
      <c r="G30" s="337"/>
      <c r="H30" s="337"/>
      <c r="I30" s="337"/>
      <c r="J30" s="337"/>
      <c r="K30" s="337"/>
      <c r="L30" s="337"/>
      <c r="M30" s="337"/>
      <c r="N30" s="337"/>
      <c r="O30" s="337"/>
      <c r="P30" s="337"/>
      <c r="Q30" s="337"/>
      <c r="R30" s="337"/>
      <c r="S30" s="337"/>
      <c r="T30" s="337"/>
      <c r="U30" s="337"/>
    </row>
    <row r="31" spans="2:21" ht="35.65" customHeight="1" thickBot="1" x14ac:dyDescent="0.4">
      <c r="B31" s="337"/>
      <c r="C31" s="546" t="s">
        <v>2294</v>
      </c>
      <c r="D31" s="553"/>
      <c r="E31" s="553"/>
      <c r="F31" s="553"/>
      <c r="G31" s="553"/>
      <c r="H31" s="553"/>
      <c r="I31" s="553"/>
      <c r="J31" s="553"/>
      <c r="K31" s="553"/>
      <c r="L31" s="553"/>
      <c r="M31" s="553"/>
      <c r="N31" s="553"/>
      <c r="O31" s="553"/>
      <c r="P31" s="553"/>
      <c r="Q31" s="553"/>
      <c r="R31" s="553"/>
      <c r="S31" s="553"/>
      <c r="T31" s="553"/>
      <c r="U31" s="554"/>
    </row>
    <row r="32" spans="2:21" ht="15" customHeight="1" x14ac:dyDescent="0.35">
      <c r="B32" s="337"/>
      <c r="C32" s="337"/>
      <c r="D32" s="337"/>
      <c r="E32" s="337"/>
      <c r="F32" s="337"/>
      <c r="G32" s="337"/>
      <c r="H32" s="337"/>
      <c r="I32" s="337"/>
      <c r="J32" s="337"/>
      <c r="K32" s="337"/>
      <c r="L32" s="337"/>
      <c r="M32" s="337"/>
      <c r="N32" s="337"/>
      <c r="O32" s="337"/>
      <c r="P32" s="337"/>
      <c r="Q32" s="337"/>
      <c r="R32" s="337"/>
      <c r="S32" s="337"/>
      <c r="T32" s="337"/>
      <c r="U32" s="337"/>
    </row>
    <row r="33" spans="2:21" ht="26.25" customHeight="1" x14ac:dyDescent="0.35">
      <c r="B33" s="337"/>
      <c r="C33" s="337"/>
      <c r="D33" s="337"/>
      <c r="E33" s="337"/>
      <c r="F33" s="337"/>
      <c r="G33" s="337"/>
      <c r="H33" s="337"/>
      <c r="I33" s="337"/>
      <c r="J33" s="337"/>
      <c r="K33" s="337"/>
      <c r="L33" s="337"/>
      <c r="M33" s="337"/>
      <c r="N33" s="337"/>
      <c r="O33" s="337"/>
      <c r="P33" s="337"/>
      <c r="Q33" s="337"/>
      <c r="R33" s="337"/>
      <c r="S33" s="337"/>
      <c r="T33" s="337"/>
      <c r="U33" s="337"/>
    </row>
    <row r="34" spans="2:21" x14ac:dyDescent="0.35">
      <c r="B34" s="337"/>
      <c r="C34" s="337"/>
      <c r="D34" s="337"/>
      <c r="E34" s="337"/>
      <c r="F34" s="337"/>
      <c r="G34" s="337"/>
      <c r="H34" s="337"/>
      <c r="I34" s="337"/>
      <c r="J34" s="337"/>
      <c r="K34" s="337"/>
      <c r="L34" s="337"/>
      <c r="M34" s="337"/>
      <c r="N34" s="337"/>
      <c r="O34" s="337"/>
      <c r="P34" s="337"/>
      <c r="Q34" s="337"/>
      <c r="R34" s="337"/>
      <c r="S34" s="337"/>
      <c r="T34" s="337"/>
      <c r="U34" s="337"/>
    </row>
    <row r="35" spans="2:21" x14ac:dyDescent="0.35">
      <c r="B35" s="337"/>
      <c r="C35" s="337"/>
      <c r="D35" s="337"/>
      <c r="E35" s="337"/>
      <c r="F35" s="337"/>
      <c r="G35" s="337"/>
      <c r="H35" s="337"/>
      <c r="I35" s="337"/>
      <c r="J35" s="337"/>
      <c r="K35" s="337"/>
      <c r="L35" s="337"/>
      <c r="M35" s="337"/>
      <c r="N35" s="337"/>
      <c r="O35" s="337"/>
      <c r="P35" s="337"/>
      <c r="Q35" s="337"/>
      <c r="R35" s="337"/>
      <c r="S35" s="337"/>
      <c r="T35" s="337"/>
      <c r="U35" s="337"/>
    </row>
    <row r="36" spans="2:21" ht="15.75" customHeight="1" x14ac:dyDescent="0.35">
      <c r="B36" s="337"/>
      <c r="C36" s="337"/>
      <c r="D36" s="337"/>
      <c r="E36" s="337"/>
      <c r="F36" s="337"/>
      <c r="G36" s="337"/>
      <c r="H36" s="337"/>
      <c r="I36" s="337"/>
      <c r="J36" s="337"/>
      <c r="K36" s="337"/>
      <c r="L36" s="337"/>
      <c r="M36" s="337"/>
      <c r="N36" s="337"/>
      <c r="O36" s="337"/>
      <c r="P36" s="337"/>
      <c r="Q36" s="337"/>
      <c r="R36" s="337"/>
      <c r="S36" s="337"/>
      <c r="T36" s="337"/>
      <c r="U36" s="337"/>
    </row>
    <row r="37" spans="2:21" x14ac:dyDescent="0.35">
      <c r="B37" s="337"/>
      <c r="C37" s="337"/>
      <c r="D37" s="337"/>
      <c r="E37" s="337"/>
      <c r="F37" s="337"/>
      <c r="G37" s="337"/>
      <c r="H37" s="337"/>
      <c r="I37" s="337"/>
      <c r="J37" s="337"/>
      <c r="K37" s="337"/>
      <c r="L37" s="337"/>
      <c r="M37" s="337"/>
      <c r="N37" s="337"/>
      <c r="O37" s="337"/>
      <c r="P37" s="337"/>
      <c r="Q37" s="337"/>
      <c r="R37" s="337"/>
      <c r="S37" s="337"/>
      <c r="T37" s="337"/>
      <c r="U37" s="337"/>
    </row>
    <row r="38" spans="2:21" x14ac:dyDescent="0.35">
      <c r="B38" s="337"/>
      <c r="C38" s="337"/>
      <c r="D38" s="337"/>
      <c r="E38" s="337"/>
      <c r="F38" s="337"/>
      <c r="G38" s="337"/>
      <c r="H38" s="337"/>
      <c r="I38" s="337"/>
      <c r="J38" s="337"/>
      <c r="K38" s="337"/>
      <c r="L38" s="337"/>
      <c r="M38" s="337"/>
      <c r="N38" s="337"/>
      <c r="O38" s="337"/>
      <c r="P38" s="337"/>
      <c r="Q38" s="337"/>
      <c r="R38" s="337"/>
      <c r="S38" s="337"/>
      <c r="T38" s="337"/>
      <c r="U38" s="337"/>
    </row>
    <row r="39" spans="2:21" x14ac:dyDescent="0.35">
      <c r="B39" s="337"/>
      <c r="C39" s="337"/>
      <c r="D39" s="337"/>
      <c r="E39" s="337"/>
      <c r="F39" s="337"/>
      <c r="G39" s="337"/>
      <c r="H39" s="337"/>
      <c r="I39" s="337"/>
      <c r="J39" s="337"/>
      <c r="K39" s="337"/>
      <c r="L39" s="337"/>
      <c r="M39" s="337"/>
      <c r="N39" s="337"/>
      <c r="O39" s="337"/>
      <c r="P39" s="337"/>
      <c r="Q39" s="337"/>
      <c r="R39" s="337"/>
      <c r="S39" s="337"/>
      <c r="T39" s="337"/>
      <c r="U39" s="337"/>
    </row>
    <row r="40" spans="2:21" x14ac:dyDescent="0.35">
      <c r="B40" s="337"/>
      <c r="C40" s="337"/>
      <c r="D40" s="337"/>
      <c r="E40" s="337"/>
      <c r="F40" s="337"/>
      <c r="G40" s="337"/>
      <c r="H40" s="337"/>
      <c r="I40" s="337"/>
      <c r="J40" s="337"/>
      <c r="K40" s="337"/>
      <c r="L40" s="337"/>
      <c r="M40" s="337"/>
      <c r="N40" s="337"/>
      <c r="O40" s="337"/>
      <c r="P40" s="337"/>
      <c r="Q40" s="337"/>
      <c r="R40" s="337"/>
      <c r="S40" s="337"/>
      <c r="T40" s="337"/>
      <c r="U40" s="337"/>
    </row>
    <row r="41" spans="2:21" x14ac:dyDescent="0.35">
      <c r="B41" s="337"/>
      <c r="C41" s="337"/>
      <c r="D41" s="337"/>
      <c r="E41" s="337"/>
      <c r="F41" s="337"/>
      <c r="G41" s="337"/>
      <c r="H41" s="337"/>
      <c r="I41" s="337"/>
      <c r="J41" s="337"/>
      <c r="K41" s="337"/>
      <c r="L41" s="337"/>
      <c r="M41" s="337"/>
      <c r="N41" s="337"/>
      <c r="O41" s="337"/>
      <c r="P41" s="337"/>
      <c r="Q41" s="337"/>
      <c r="R41" s="337"/>
      <c r="S41" s="337"/>
      <c r="T41" s="337"/>
      <c r="U41" s="337"/>
    </row>
    <row r="42" spans="2:21" x14ac:dyDescent="0.35">
      <c r="B42" s="337"/>
      <c r="C42" s="337"/>
      <c r="D42" s="337"/>
      <c r="E42" s="337"/>
      <c r="F42" s="337"/>
      <c r="G42" s="337"/>
      <c r="H42" s="337"/>
      <c r="I42" s="337"/>
      <c r="J42" s="337"/>
      <c r="K42" s="337"/>
      <c r="L42" s="337"/>
      <c r="M42" s="337"/>
      <c r="N42" s="337"/>
      <c r="O42" s="337"/>
      <c r="P42" s="337"/>
      <c r="Q42" s="337"/>
      <c r="R42" s="337"/>
      <c r="S42" s="337"/>
      <c r="T42" s="337"/>
      <c r="U42" s="337"/>
    </row>
    <row r="43" spans="2:21" x14ac:dyDescent="0.35">
      <c r="B43" s="337"/>
    </row>
    <row r="44" spans="2:21" x14ac:dyDescent="0.35">
      <c r="B44" s="337"/>
    </row>
    <row r="45" spans="2:21" x14ac:dyDescent="0.35">
      <c r="B45" s="337"/>
    </row>
    <row r="46" spans="2:21" x14ac:dyDescent="0.35">
      <c r="B46" s="337"/>
    </row>
    <row r="47" spans="2:21" x14ac:dyDescent="0.35">
      <c r="B47" s="337"/>
    </row>
    <row r="48" spans="2:21" x14ac:dyDescent="0.35">
      <c r="B48" s="337"/>
    </row>
  </sheetData>
  <sheetProtection algorithmName="SHA-512" hashValue="pwvOSeXeP/kdP1JUaBOB+JyO2LSh3krE+SnnMUWB7xYW6ldZfeU/nOktdZGuBv2WoyO1mYLevzX/CZQw/I4XMQ==" saltValue="TtE3e/P7yOHr9lNNkghx0g==" spinCount="100000" sheet="1" objects="1" scenarios="1"/>
  <mergeCells count="28">
    <mergeCell ref="C31:U31"/>
    <mergeCell ref="O27:Q27"/>
    <mergeCell ref="R27:U29"/>
    <mergeCell ref="P22:T22"/>
    <mergeCell ref="C26:E29"/>
    <mergeCell ref="F26:J26"/>
    <mergeCell ref="R26:U26"/>
    <mergeCell ref="F27:J29"/>
    <mergeCell ref="L26:Q26"/>
    <mergeCell ref="C22:F22"/>
    <mergeCell ref="G22:L22"/>
    <mergeCell ref="N22:O22"/>
    <mergeCell ref="K28:N29"/>
    <mergeCell ref="K27:N27"/>
    <mergeCell ref="O28:Q29"/>
    <mergeCell ref="G12:M12"/>
    <mergeCell ref="C2:J2"/>
    <mergeCell ref="S2:U2"/>
    <mergeCell ref="C3:U4"/>
    <mergeCell ref="C6:U6"/>
    <mergeCell ref="C7:U7"/>
    <mergeCell ref="G10:K10"/>
    <mergeCell ref="G13:M13"/>
    <mergeCell ref="C21:F21"/>
    <mergeCell ref="G21:L21"/>
    <mergeCell ref="N21:O21"/>
    <mergeCell ref="P21:T21"/>
    <mergeCell ref="C18:U18"/>
  </mergeCells>
  <conditionalFormatting sqref="R27:U29">
    <cfRule type="expression" dxfId="256" priority="80">
      <formula>AND($R$27&gt;0, #REF!="Select One")</formula>
    </cfRule>
  </conditionalFormatting>
  <hyperlinks>
    <hyperlink ref="S2:U2" location="'Table of Contents'!A1" tooltip="Return to Table of Contents" display="Return to Table of Contents" xr:uid="{48E60507-7FCD-4B9F-AD3C-A860765E0200}"/>
    <hyperlink ref="P12" r:id="rId1" xr:uid="{862AE7A8-9052-41F8-AFD0-B2443C414CB3}"/>
  </hyperlinks>
  <pageMargins left="0.7" right="0.7" top="0.75" bottom="0.75" header="0.3" footer="0.3"/>
  <pageSetup scale="52"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0B7AA8C-D450-40FC-A148-CDC6BB47FB18}">
          <x14:formula1>
            <xm:f>'Grant Amounts'!$A$2:$A$367</xm:f>
          </x14:formula1>
          <xm:sqref>G10:K10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C4AF1-4D96-40F0-8C06-1BA49A902CFA}">
  <sheetPr codeName="Sheet12">
    <tabColor theme="7" tint="0.79998168889431442"/>
    <pageSetUpPr fitToPage="1"/>
  </sheetPr>
  <dimension ref="B1:R33"/>
  <sheetViews>
    <sheetView showGridLines="0" showRowColHeaders="0" zoomScaleNormal="100" workbookViewId="0"/>
  </sheetViews>
  <sheetFormatPr defaultColWidth="9.1796875" defaultRowHeight="14.5" x14ac:dyDescent="0.35"/>
  <cols>
    <col min="5" max="5" width="12" customWidth="1"/>
    <col min="7" max="7" width="7.453125" customWidth="1"/>
  </cols>
  <sheetData>
    <row r="1" spans="2:18" ht="15" thickBot="1" x14ac:dyDescent="0.4"/>
    <row r="2" spans="2:18" ht="15" thickBot="1" x14ac:dyDescent="0.4">
      <c r="B2" s="604" t="e">
        <f>'1. Signature Page'!P10</f>
        <v>#N/A</v>
      </c>
      <c r="C2" s="605"/>
      <c r="D2" s="606"/>
      <c r="E2" s="465" t="e">
        <f>VLOOKUP(B2,district2,2,FALSE)</f>
        <v>#N/A</v>
      </c>
    </row>
    <row r="3" spans="2:18" ht="15" thickBot="1" x14ac:dyDescent="0.4">
      <c r="E3" s="16"/>
      <c r="F3" s="16"/>
      <c r="G3" s="16"/>
      <c r="H3" s="17"/>
    </row>
    <row r="4" spans="2:18" ht="61.5" customHeight="1" thickBot="1" x14ac:dyDescent="0.4">
      <c r="B4" s="607" t="s">
        <v>2345</v>
      </c>
      <c r="C4" s="608"/>
      <c r="D4" s="608"/>
      <c r="E4" s="608"/>
      <c r="F4" s="608"/>
      <c r="G4" s="608"/>
      <c r="H4" s="608"/>
      <c r="I4" s="608"/>
      <c r="J4" s="608"/>
      <c r="K4" s="608"/>
      <c r="L4" s="609"/>
      <c r="N4" s="610"/>
      <c r="O4" s="610"/>
      <c r="P4" s="610"/>
      <c r="Q4" s="610"/>
      <c r="R4" s="610"/>
    </row>
    <row r="5" spans="2:18" ht="21.75" customHeight="1" thickBot="1" x14ac:dyDescent="0.4">
      <c r="B5" s="611" t="s">
        <v>4882</v>
      </c>
      <c r="C5" s="612"/>
      <c r="D5" s="612"/>
      <c r="E5" s="612"/>
      <c r="F5" s="612"/>
      <c r="G5" s="612"/>
      <c r="H5" s="612"/>
      <c r="I5" s="612"/>
      <c r="J5" s="612"/>
      <c r="K5" s="612"/>
      <c r="L5" s="613"/>
      <c r="N5" s="610"/>
      <c r="O5" s="610"/>
      <c r="P5" s="610"/>
      <c r="Q5" s="610"/>
      <c r="R5" s="610"/>
    </row>
    <row r="6" spans="2:18" ht="22.75" customHeight="1" thickBot="1" x14ac:dyDescent="0.4">
      <c r="B6" s="614" t="s">
        <v>1</v>
      </c>
      <c r="C6" s="615"/>
      <c r="D6" s="616"/>
      <c r="E6" s="617"/>
      <c r="F6" s="618"/>
      <c r="G6" s="618"/>
      <c r="H6" s="618"/>
      <c r="I6" s="618"/>
      <c r="J6" s="618"/>
      <c r="K6" s="618"/>
      <c r="L6" s="619"/>
      <c r="N6" s="610"/>
      <c r="O6" s="610"/>
      <c r="P6" s="610"/>
      <c r="Q6" s="610"/>
      <c r="R6" s="610"/>
    </row>
    <row r="7" spans="2:18" ht="22.75" customHeight="1" thickBot="1" x14ac:dyDescent="0.4">
      <c r="B7" s="620" t="s">
        <v>2</v>
      </c>
      <c r="C7" s="621"/>
      <c r="D7" s="622"/>
      <c r="E7" s="623"/>
      <c r="F7" s="623"/>
      <c r="G7" s="623"/>
      <c r="H7" s="623"/>
      <c r="I7" s="623"/>
      <c r="J7" s="623"/>
      <c r="K7" s="623"/>
      <c r="L7" s="624"/>
    </row>
    <row r="8" spans="2:18" ht="26.25" customHeight="1" thickBot="1" x14ac:dyDescent="0.4">
      <c r="B8" s="18" t="s">
        <v>3</v>
      </c>
      <c r="C8" s="617"/>
      <c r="D8" s="618"/>
      <c r="E8" s="618"/>
      <c r="F8" s="618"/>
      <c r="G8" s="618"/>
      <c r="H8" s="618"/>
      <c r="I8" s="618"/>
      <c r="J8" s="618"/>
      <c r="K8" s="618"/>
      <c r="L8" s="619"/>
    </row>
    <row r="9" spans="2:18" ht="25.5" customHeight="1" thickBot="1" x14ac:dyDescent="0.4">
      <c r="B9" s="19" t="s">
        <v>4</v>
      </c>
      <c r="C9" s="625"/>
      <c r="D9" s="626"/>
      <c r="E9" s="626"/>
      <c r="F9" s="626"/>
      <c r="G9" s="626"/>
      <c r="H9" s="626"/>
      <c r="I9" s="626"/>
      <c r="J9" s="626"/>
      <c r="K9" s="626"/>
      <c r="L9" s="627"/>
    </row>
    <row r="10" spans="2:18" ht="21.75" customHeight="1" thickBot="1" x14ac:dyDescent="0.4">
      <c r="B10" s="632" t="s">
        <v>2285</v>
      </c>
      <c r="C10" s="633"/>
      <c r="D10" s="633"/>
      <c r="E10" s="633"/>
      <c r="F10" s="633"/>
      <c r="G10" s="633"/>
      <c r="H10" s="633"/>
      <c r="I10" s="633"/>
      <c r="J10" s="633"/>
      <c r="K10" s="633"/>
      <c r="L10" s="634"/>
    </row>
    <row r="11" spans="2:18" ht="23.25" customHeight="1" thickBot="1" x14ac:dyDescent="0.4">
      <c r="B11" s="614" t="s">
        <v>1</v>
      </c>
      <c r="C11" s="615"/>
      <c r="D11" s="616"/>
      <c r="E11" s="635"/>
      <c r="F11" s="636"/>
      <c r="G11" s="636"/>
      <c r="H11" s="636"/>
      <c r="I11" s="636"/>
      <c r="J11" s="636"/>
      <c r="K11" s="636"/>
      <c r="L11" s="637"/>
    </row>
    <row r="12" spans="2:18" ht="23.25" customHeight="1" thickBot="1" x14ac:dyDescent="0.4">
      <c r="B12" s="620" t="s">
        <v>2</v>
      </c>
      <c r="C12" s="621"/>
      <c r="D12" s="622"/>
      <c r="E12" s="623"/>
      <c r="F12" s="623"/>
      <c r="G12" s="623"/>
      <c r="H12" s="623"/>
      <c r="I12" s="623"/>
      <c r="J12" s="623"/>
      <c r="K12" s="623"/>
      <c r="L12" s="624"/>
    </row>
    <row r="13" spans="2:18" ht="23.25" customHeight="1" thickBot="1" x14ac:dyDescent="0.4">
      <c r="B13" s="18" t="s">
        <v>3</v>
      </c>
      <c r="C13" s="628"/>
      <c r="D13" s="623"/>
      <c r="E13" s="623"/>
      <c r="F13" s="623"/>
      <c r="G13" s="623"/>
      <c r="H13" s="623"/>
      <c r="I13" s="623"/>
      <c r="J13" s="623"/>
      <c r="K13" s="623"/>
      <c r="L13" s="624"/>
    </row>
    <row r="14" spans="2:18" ht="28.5" customHeight="1" thickBot="1" x14ac:dyDescent="0.4">
      <c r="B14" s="20" t="s">
        <v>4</v>
      </c>
      <c r="C14" s="629"/>
      <c r="D14" s="630"/>
      <c r="E14" s="630"/>
      <c r="F14" s="630"/>
      <c r="G14" s="630"/>
      <c r="H14" s="630"/>
      <c r="I14" s="630"/>
      <c r="J14" s="630"/>
      <c r="K14" s="630"/>
      <c r="L14" s="631"/>
    </row>
    <row r="15" spans="2:18" ht="24.75" customHeight="1" x14ac:dyDescent="0.35"/>
    <row r="16" spans="2:18" ht="24" customHeight="1" x14ac:dyDescent="0.35"/>
    <row r="17" ht="23.25" customHeight="1" x14ac:dyDescent="0.35"/>
    <row r="18" ht="23.25" customHeight="1" x14ac:dyDescent="0.35"/>
    <row r="19" ht="23.25" customHeight="1" x14ac:dyDescent="0.35"/>
    <row r="20" ht="23.25" customHeight="1" x14ac:dyDescent="0.35"/>
    <row r="21" ht="26.25" customHeight="1" x14ac:dyDescent="0.35"/>
    <row r="22" ht="26.25" customHeight="1" x14ac:dyDescent="0.35"/>
    <row r="23" ht="24.75" customHeight="1" x14ac:dyDescent="0.35"/>
    <row r="24" ht="24.75" customHeight="1" x14ac:dyDescent="0.35"/>
    <row r="25" ht="24.75" customHeight="1" x14ac:dyDescent="0.35"/>
    <row r="26" ht="24.75" customHeight="1" x14ac:dyDescent="0.35"/>
    <row r="27" ht="26.25" customHeight="1" x14ac:dyDescent="0.35"/>
    <row r="28" ht="24.75" customHeight="1" x14ac:dyDescent="0.35"/>
    <row r="29" ht="30.75" customHeight="1" x14ac:dyDescent="0.35"/>
    <row r="30" ht="24" customHeight="1" x14ac:dyDescent="0.35"/>
    <row r="31" ht="27.75" customHeight="1" x14ac:dyDescent="0.35"/>
    <row r="32" ht="27.75" customHeight="1" x14ac:dyDescent="0.35"/>
    <row r="33" ht="30" customHeight="1" x14ac:dyDescent="0.35"/>
  </sheetData>
  <sheetProtection algorithmName="SHA-512" hashValue="TBH06vJDkligThglUFROSVwIbs8U8nC67WHXWfadFQvO76/7Fu4Enon7gz052iCYtBWWbEEJp/RTgNfXhaO7UQ==" saltValue="WIrEanWjgmJ1Alkq9OLBvw==" spinCount="100000" sheet="1" objects="1" scenarios="1"/>
  <mergeCells count="17">
    <mergeCell ref="C13:L13"/>
    <mergeCell ref="C14:L14"/>
    <mergeCell ref="B10:L10"/>
    <mergeCell ref="B11:D11"/>
    <mergeCell ref="E11:L11"/>
    <mergeCell ref="B7:C7"/>
    <mergeCell ref="D7:L7"/>
    <mergeCell ref="C8:L8"/>
    <mergeCell ref="C9:L9"/>
    <mergeCell ref="B12:C12"/>
    <mergeCell ref="D12:L12"/>
    <mergeCell ref="B2:D2"/>
    <mergeCell ref="B4:L4"/>
    <mergeCell ref="N4:R6"/>
    <mergeCell ref="B5:L5"/>
    <mergeCell ref="B6:D6"/>
    <mergeCell ref="E6:L6"/>
  </mergeCells>
  <pageMargins left="0.7" right="0.7" top="0.75" bottom="0.75" header="0.3" footer="0.3"/>
  <pageSetup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9A3FE-1597-4B65-AB00-1484B78A900D}">
  <sheetPr codeName="Sheet3">
    <tabColor rgb="FFFFF2CC"/>
  </sheetPr>
  <dimension ref="A1:N40"/>
  <sheetViews>
    <sheetView showGridLines="0" zoomScaleNormal="100" workbookViewId="0"/>
  </sheetViews>
  <sheetFormatPr defaultRowHeight="14.5" x14ac:dyDescent="0.35"/>
  <cols>
    <col min="2" max="2" width="10.81640625" customWidth="1"/>
    <col min="3" max="3" width="7.81640625" customWidth="1"/>
    <col min="5" max="5" width="12" customWidth="1"/>
    <col min="6" max="6" width="22.81640625" customWidth="1"/>
    <col min="9" max="9" width="32.1796875" customWidth="1"/>
  </cols>
  <sheetData>
    <row r="1" spans="1:12" ht="15" thickBot="1" x14ac:dyDescent="0.4"/>
    <row r="2" spans="1:12" ht="15" thickBot="1" x14ac:dyDescent="0.4">
      <c r="B2" s="604" t="e">
        <f>'1. Signature Page'!P10</f>
        <v>#N/A</v>
      </c>
      <c r="C2" s="605"/>
      <c r="D2" s="605"/>
      <c r="E2" s="605"/>
      <c r="F2" s="605"/>
      <c r="G2" s="605"/>
      <c r="H2" s="606"/>
      <c r="I2" s="428" t="e">
        <f>VLOOKUP(B2,district2,2,FALSE)</f>
        <v>#N/A</v>
      </c>
    </row>
    <row r="3" spans="1:12" ht="15" thickBot="1" x14ac:dyDescent="0.4"/>
    <row r="4" spans="1:12" ht="33.75" customHeight="1" thickBot="1" x14ac:dyDescent="0.4">
      <c r="B4" s="647" t="s">
        <v>1901</v>
      </c>
      <c r="C4" s="648"/>
      <c r="D4" s="648"/>
      <c r="E4" s="648"/>
      <c r="F4" s="648"/>
      <c r="G4" s="648"/>
      <c r="H4" s="648"/>
      <c r="I4" s="648"/>
      <c r="J4" s="648"/>
      <c r="K4" s="648"/>
      <c r="L4" s="648"/>
    </row>
    <row r="5" spans="1:12" ht="15" thickBot="1" x14ac:dyDescent="0.4">
      <c r="B5" s="21"/>
      <c r="C5" s="21"/>
      <c r="D5" s="21"/>
      <c r="E5" s="21"/>
      <c r="F5" s="21"/>
      <c r="G5" s="21"/>
      <c r="H5" s="21"/>
      <c r="I5" s="21"/>
    </row>
    <row r="6" spans="1:12" ht="113.25" customHeight="1" x14ac:dyDescent="0.35">
      <c r="B6" s="638" t="s">
        <v>4886</v>
      </c>
      <c r="C6" s="639"/>
      <c r="D6" s="639"/>
      <c r="E6" s="639"/>
      <c r="F6" s="639"/>
      <c r="G6" s="639"/>
      <c r="H6" s="639"/>
      <c r="I6" s="639"/>
      <c r="J6" s="639"/>
      <c r="K6" s="639"/>
      <c r="L6" s="640"/>
    </row>
    <row r="7" spans="1:12" ht="7.5" customHeight="1" x14ac:dyDescent="0.35">
      <c r="B7" s="641"/>
      <c r="C7" s="642"/>
      <c r="D7" s="642"/>
      <c r="E7" s="642"/>
      <c r="F7" s="642"/>
      <c r="G7" s="642"/>
      <c r="H7" s="642"/>
      <c r="I7" s="642"/>
      <c r="J7" s="642"/>
      <c r="K7" s="642"/>
      <c r="L7" s="643"/>
    </row>
    <row r="8" spans="1:12" ht="9" customHeight="1" x14ac:dyDescent="0.35">
      <c r="B8" s="641"/>
      <c r="C8" s="642"/>
      <c r="D8" s="642"/>
      <c r="E8" s="642"/>
      <c r="F8" s="642"/>
      <c r="G8" s="642"/>
      <c r="H8" s="642"/>
      <c r="I8" s="642"/>
      <c r="J8" s="642"/>
      <c r="K8" s="642"/>
      <c r="L8" s="643"/>
    </row>
    <row r="9" spans="1:12" ht="6" customHeight="1" thickBot="1" x14ac:dyDescent="0.4">
      <c r="B9" s="644"/>
      <c r="C9" s="645"/>
      <c r="D9" s="645"/>
      <c r="E9" s="645"/>
      <c r="F9" s="645"/>
      <c r="G9" s="645"/>
      <c r="H9" s="645"/>
      <c r="I9" s="645"/>
      <c r="J9" s="645"/>
      <c r="K9" s="645"/>
      <c r="L9" s="646"/>
    </row>
    <row r="10" spans="1:12" s="399" customFormat="1" ht="21.75" customHeight="1" thickBot="1" x14ac:dyDescent="0.4">
      <c r="B10" s="413"/>
      <c r="C10" s="413"/>
      <c r="D10" s="413"/>
      <c r="E10" s="413"/>
      <c r="F10" s="413"/>
      <c r="G10" s="413"/>
      <c r="H10" s="413"/>
      <c r="I10" s="413"/>
      <c r="J10" s="413"/>
      <c r="K10" s="413"/>
      <c r="L10" s="413"/>
    </row>
    <row r="11" spans="1:12" ht="75.75" customHeight="1" thickBot="1" x14ac:dyDescent="0.4">
      <c r="B11" s="434" t="s">
        <v>2297</v>
      </c>
      <c r="C11" s="649" t="s">
        <v>2342</v>
      </c>
      <c r="D11" s="650"/>
      <c r="E11" s="650"/>
      <c r="F11" s="650"/>
      <c r="G11" s="650"/>
      <c r="H11" s="650"/>
      <c r="I11" s="650"/>
      <c r="J11" s="650"/>
      <c r="K11" s="650"/>
      <c r="L11" s="651"/>
    </row>
    <row r="12" spans="1:12" ht="31.5" customHeight="1" thickBot="1" x14ac:dyDescent="0.4">
      <c r="C12" s="658" t="s">
        <v>2303</v>
      </c>
      <c r="D12" s="659"/>
      <c r="E12" s="659"/>
      <c r="F12" s="659"/>
      <c r="G12" s="659"/>
      <c r="H12" s="659"/>
      <c r="I12" s="659"/>
      <c r="J12" s="659"/>
      <c r="K12" s="660"/>
      <c r="L12" s="436"/>
    </row>
    <row r="13" spans="1:12" ht="21.75" customHeight="1" thickBot="1" x14ac:dyDescent="0.4">
      <c r="C13" s="655" t="s">
        <v>2311</v>
      </c>
      <c r="D13" s="656"/>
      <c r="E13" s="656"/>
      <c r="F13" s="656"/>
      <c r="G13" s="656"/>
      <c r="H13" s="656"/>
      <c r="I13" s="656"/>
      <c r="J13" s="656"/>
      <c r="K13" s="657"/>
      <c r="L13" s="442" t="s">
        <v>2291</v>
      </c>
    </row>
    <row r="14" spans="1:12" s="399" customFormat="1" ht="35.25" customHeight="1" thickBot="1" x14ac:dyDescent="0.4">
      <c r="B14" s="432"/>
      <c r="C14" s="652" t="s">
        <v>2343</v>
      </c>
      <c r="D14" s="653"/>
      <c r="E14" s="653"/>
      <c r="F14" s="653"/>
      <c r="G14" s="653"/>
      <c r="H14" s="653"/>
      <c r="I14" s="653"/>
      <c r="J14" s="653"/>
      <c r="K14" s="654"/>
      <c r="L14" s="442" t="s">
        <v>2291</v>
      </c>
    </row>
    <row r="15" spans="1:12" ht="34.5" customHeight="1" thickBot="1" x14ac:dyDescent="0.4">
      <c r="A15" s="431"/>
      <c r="B15" s="431"/>
      <c r="C15" s="673" t="s">
        <v>2304</v>
      </c>
      <c r="D15" s="674"/>
      <c r="E15" s="674"/>
      <c r="F15" s="674"/>
      <c r="G15" s="674"/>
      <c r="H15" s="674"/>
      <c r="I15" s="674"/>
      <c r="J15" s="674"/>
      <c r="K15" s="675"/>
      <c r="L15" s="436"/>
    </row>
    <row r="16" spans="1:12" ht="35.15" customHeight="1" thickBot="1" x14ac:dyDescent="0.4">
      <c r="A16" s="431"/>
      <c r="B16" s="430"/>
      <c r="C16" s="661" t="s">
        <v>2480</v>
      </c>
      <c r="D16" s="662"/>
      <c r="E16" s="662"/>
      <c r="F16" s="662"/>
      <c r="G16" s="662"/>
      <c r="H16" s="662"/>
      <c r="I16" s="662"/>
      <c r="J16" s="662"/>
      <c r="K16" s="663"/>
      <c r="L16" s="443" t="s">
        <v>2291</v>
      </c>
    </row>
    <row r="17" spans="1:14" ht="35.15" customHeight="1" thickBot="1" x14ac:dyDescent="0.4">
      <c r="A17" s="431"/>
      <c r="B17" s="430"/>
      <c r="C17" s="661" t="s">
        <v>2295</v>
      </c>
      <c r="D17" s="662"/>
      <c r="E17" s="662"/>
      <c r="F17" s="662"/>
      <c r="G17" s="662"/>
      <c r="H17" s="662"/>
      <c r="I17" s="662"/>
      <c r="J17" s="662"/>
      <c r="K17" s="663"/>
      <c r="L17" s="443" t="s">
        <v>2291</v>
      </c>
    </row>
    <row r="18" spans="1:14" ht="35.15" customHeight="1" thickBot="1" x14ac:dyDescent="0.4">
      <c r="A18" s="431"/>
      <c r="B18" s="430"/>
      <c r="C18" s="661" t="s">
        <v>2296</v>
      </c>
      <c r="D18" s="662"/>
      <c r="E18" s="662"/>
      <c r="F18" s="662"/>
      <c r="G18" s="662"/>
      <c r="H18" s="662"/>
      <c r="I18" s="662"/>
      <c r="J18" s="662"/>
      <c r="K18" s="663"/>
      <c r="L18" s="443" t="s">
        <v>2291</v>
      </c>
    </row>
    <row r="19" spans="1:14" ht="35.15" customHeight="1" thickBot="1" x14ac:dyDescent="0.4">
      <c r="A19" s="431"/>
      <c r="B19" s="430"/>
      <c r="C19" s="673" t="s">
        <v>2305</v>
      </c>
      <c r="D19" s="674"/>
      <c r="E19" s="674"/>
      <c r="F19" s="674"/>
      <c r="G19" s="674"/>
      <c r="H19" s="674"/>
      <c r="I19" s="674"/>
      <c r="J19" s="674"/>
      <c r="K19" s="675"/>
      <c r="L19" s="436"/>
    </row>
    <row r="20" spans="1:14" ht="35.15" customHeight="1" thickBot="1" x14ac:dyDescent="0.4">
      <c r="C20" s="661" t="s">
        <v>2298</v>
      </c>
      <c r="D20" s="662"/>
      <c r="E20" s="662"/>
      <c r="F20" s="662"/>
      <c r="G20" s="662"/>
      <c r="H20" s="662"/>
      <c r="I20" s="662"/>
      <c r="J20" s="662"/>
      <c r="K20" s="663"/>
      <c r="L20" s="443" t="s">
        <v>2291</v>
      </c>
    </row>
    <row r="21" spans="1:14" ht="35.15" customHeight="1" thickBot="1" x14ac:dyDescent="0.4">
      <c r="C21" s="661" t="s">
        <v>2299</v>
      </c>
      <c r="D21" s="662"/>
      <c r="E21" s="662"/>
      <c r="F21" s="662"/>
      <c r="G21" s="662"/>
      <c r="H21" s="662"/>
      <c r="I21" s="662"/>
      <c r="J21" s="662"/>
      <c r="K21" s="663"/>
      <c r="L21" s="444" t="s">
        <v>2291</v>
      </c>
    </row>
    <row r="22" spans="1:14" ht="35.15" customHeight="1" thickBot="1" x14ac:dyDescent="0.4">
      <c r="C22" s="673" t="s">
        <v>2306</v>
      </c>
      <c r="D22" s="674"/>
      <c r="E22" s="674"/>
      <c r="F22" s="674"/>
      <c r="G22" s="674"/>
      <c r="H22" s="674"/>
      <c r="I22" s="674"/>
      <c r="J22" s="674"/>
      <c r="K22" s="675"/>
      <c r="L22" s="436"/>
    </row>
    <row r="23" spans="1:14" ht="35.15" customHeight="1" thickBot="1" x14ac:dyDescent="0.4">
      <c r="C23" s="661" t="s">
        <v>2300</v>
      </c>
      <c r="D23" s="662"/>
      <c r="E23" s="662"/>
      <c r="F23" s="662"/>
      <c r="G23" s="662"/>
      <c r="H23" s="662"/>
      <c r="I23" s="662"/>
      <c r="J23" s="662"/>
      <c r="K23" s="663"/>
      <c r="L23" s="443" t="s">
        <v>2291</v>
      </c>
    </row>
    <row r="24" spans="1:14" ht="34.5" customHeight="1" thickBot="1" x14ac:dyDescent="0.4">
      <c r="C24" s="661" t="s">
        <v>2301</v>
      </c>
      <c r="D24" s="662"/>
      <c r="E24" s="662"/>
      <c r="F24" s="662"/>
      <c r="G24" s="662"/>
      <c r="H24" s="662"/>
      <c r="I24" s="662"/>
      <c r="J24" s="662"/>
      <c r="K24" s="663"/>
      <c r="L24" s="443" t="s">
        <v>2291</v>
      </c>
    </row>
    <row r="25" spans="1:14" ht="35.15" customHeight="1" thickBot="1" x14ac:dyDescent="0.4">
      <c r="C25" s="661" t="s">
        <v>2302</v>
      </c>
      <c r="D25" s="662"/>
      <c r="E25" s="662"/>
      <c r="F25" s="662"/>
      <c r="G25" s="662"/>
      <c r="H25" s="662"/>
      <c r="I25" s="662"/>
      <c r="J25" s="662"/>
      <c r="K25" s="663"/>
      <c r="L25" s="442" t="s">
        <v>2291</v>
      </c>
    </row>
    <row r="26" spans="1:14" s="15" customFormat="1" ht="35.15" customHeight="1" thickBot="1" x14ac:dyDescent="0.4">
      <c r="B26" s="433"/>
      <c r="C26" s="673" t="s">
        <v>2307</v>
      </c>
      <c r="D26" s="674"/>
      <c r="E26" s="674"/>
      <c r="F26" s="674"/>
      <c r="G26" s="674"/>
      <c r="H26" s="674"/>
      <c r="I26" s="674"/>
      <c r="J26" s="674"/>
      <c r="K26" s="675"/>
      <c r="L26" s="436"/>
      <c r="M26" s="431"/>
      <c r="N26" s="437"/>
    </row>
    <row r="27" spans="1:14" ht="35.15" customHeight="1" thickBot="1" x14ac:dyDescent="0.4">
      <c r="B27" s="430"/>
      <c r="C27" s="661" t="s">
        <v>2308</v>
      </c>
      <c r="D27" s="662"/>
      <c r="E27" s="662"/>
      <c r="F27" s="662"/>
      <c r="G27" s="662"/>
      <c r="H27" s="662"/>
      <c r="I27" s="662"/>
      <c r="J27" s="662"/>
      <c r="K27" s="663"/>
      <c r="L27" s="444" t="s">
        <v>2291</v>
      </c>
      <c r="M27" s="431"/>
      <c r="N27" s="397"/>
    </row>
    <row r="28" spans="1:14" ht="35.15" customHeight="1" thickBot="1" x14ac:dyDescent="0.4">
      <c r="B28" s="430"/>
      <c r="C28" s="661" t="s">
        <v>2309</v>
      </c>
      <c r="D28" s="662"/>
      <c r="E28" s="662"/>
      <c r="F28" s="662"/>
      <c r="G28" s="662"/>
      <c r="H28" s="662"/>
      <c r="I28" s="662"/>
      <c r="J28" s="662"/>
      <c r="K28" s="663"/>
      <c r="L28" s="443" t="s">
        <v>2291</v>
      </c>
      <c r="M28" s="431"/>
      <c r="N28" s="397"/>
    </row>
    <row r="29" spans="1:14" ht="35.15" customHeight="1" thickBot="1" x14ac:dyDescent="0.4">
      <c r="B29" s="430"/>
      <c r="C29" s="661" t="s">
        <v>2310</v>
      </c>
      <c r="D29" s="662"/>
      <c r="E29" s="662"/>
      <c r="F29" s="662"/>
      <c r="G29" s="662"/>
      <c r="H29" s="662"/>
      <c r="I29" s="662"/>
      <c r="J29" s="662"/>
      <c r="K29" s="663"/>
      <c r="L29" s="443" t="s">
        <v>2291</v>
      </c>
      <c r="M29" s="431"/>
      <c r="N29" s="397"/>
    </row>
    <row r="30" spans="1:14" ht="35.15" customHeight="1" thickBot="1" x14ac:dyDescent="0.4">
      <c r="B30" s="430"/>
      <c r="C30" s="661" t="s">
        <v>2365</v>
      </c>
      <c r="D30" s="662"/>
      <c r="E30" s="662"/>
      <c r="F30" s="662"/>
      <c r="G30" s="662"/>
      <c r="H30" s="662"/>
      <c r="I30" s="662"/>
      <c r="J30" s="662"/>
      <c r="K30" s="663"/>
      <c r="L30" s="443" t="s">
        <v>2291</v>
      </c>
    </row>
    <row r="31" spans="1:14" ht="35.15" customHeight="1" thickBot="1" x14ac:dyDescent="0.4">
      <c r="C31" s="673" t="s">
        <v>2483</v>
      </c>
      <c r="D31" s="674"/>
      <c r="E31" s="674"/>
      <c r="F31" s="674"/>
      <c r="G31" s="674"/>
      <c r="H31" s="674"/>
      <c r="I31" s="674"/>
      <c r="J31" s="674"/>
      <c r="K31" s="675"/>
      <c r="L31" s="436"/>
    </row>
    <row r="32" spans="1:14" ht="35.15" customHeight="1" thickBot="1" x14ac:dyDescent="0.4">
      <c r="C32" s="661" t="s">
        <v>2484</v>
      </c>
      <c r="D32" s="662"/>
      <c r="E32" s="662"/>
      <c r="F32" s="662"/>
      <c r="G32" s="662"/>
      <c r="H32" s="662"/>
      <c r="I32" s="662"/>
      <c r="J32" s="662"/>
      <c r="K32" s="663"/>
      <c r="L32" s="443" t="s">
        <v>2291</v>
      </c>
    </row>
    <row r="33" spans="2:13" ht="35.15" hidden="1" customHeight="1" thickBot="1" x14ac:dyDescent="0.4">
      <c r="C33" s="679"/>
      <c r="D33" s="680"/>
      <c r="E33" s="680"/>
      <c r="F33" s="680"/>
      <c r="G33" s="680"/>
      <c r="H33" s="680"/>
      <c r="I33" s="680"/>
      <c r="J33" s="680"/>
      <c r="K33" s="681"/>
      <c r="L33" s="442" t="s">
        <v>2291</v>
      </c>
    </row>
    <row r="34" spans="2:13" ht="35.15" hidden="1" customHeight="1" thickBot="1" x14ac:dyDescent="0.4">
      <c r="C34" s="682"/>
      <c r="D34" s="683"/>
      <c r="E34" s="683"/>
      <c r="F34" s="683"/>
      <c r="G34" s="683"/>
      <c r="H34" s="683"/>
      <c r="I34" s="683"/>
      <c r="J34" s="683"/>
      <c r="K34" s="684"/>
      <c r="L34" s="442" t="s">
        <v>2291</v>
      </c>
    </row>
    <row r="35" spans="2:13" ht="35.15" hidden="1" customHeight="1" thickBot="1" x14ac:dyDescent="0.4">
      <c r="C35" s="682"/>
      <c r="D35" s="683"/>
      <c r="E35" s="683"/>
      <c r="F35" s="683"/>
      <c r="G35" s="683"/>
      <c r="H35" s="683"/>
      <c r="I35" s="683"/>
      <c r="J35" s="683"/>
      <c r="K35" s="684"/>
      <c r="L35" s="442" t="s">
        <v>2291</v>
      </c>
    </row>
    <row r="36" spans="2:13" ht="35.15" hidden="1" customHeight="1" thickBot="1" x14ac:dyDescent="0.4">
      <c r="B36" s="430"/>
      <c r="C36" s="670"/>
      <c r="D36" s="671"/>
      <c r="E36" s="671"/>
      <c r="F36" s="671"/>
      <c r="G36" s="671"/>
      <c r="H36" s="671"/>
      <c r="I36" s="671"/>
      <c r="J36" s="671"/>
      <c r="K36" s="672"/>
      <c r="L36" s="443" t="s">
        <v>2291</v>
      </c>
      <c r="M36" s="431"/>
    </row>
    <row r="37" spans="2:13" ht="35.15" hidden="1" customHeight="1" thickBot="1" x14ac:dyDescent="0.4">
      <c r="C37" s="664"/>
      <c r="D37" s="665"/>
      <c r="E37" s="665"/>
      <c r="F37" s="665"/>
      <c r="G37" s="665"/>
      <c r="H37" s="665"/>
      <c r="I37" s="665"/>
      <c r="J37" s="665"/>
      <c r="K37" s="666"/>
      <c r="L37" s="443" t="s">
        <v>2291</v>
      </c>
    </row>
    <row r="38" spans="2:13" ht="35.15" hidden="1" customHeight="1" thickBot="1" x14ac:dyDescent="0.4">
      <c r="C38" s="676"/>
      <c r="D38" s="677"/>
      <c r="E38" s="677"/>
      <c r="F38" s="677"/>
      <c r="G38" s="677"/>
      <c r="H38" s="677"/>
      <c r="I38" s="677"/>
      <c r="J38" s="677"/>
      <c r="K38" s="678"/>
      <c r="L38" s="443" t="s">
        <v>2291</v>
      </c>
    </row>
    <row r="39" spans="2:13" ht="34.5" hidden="1" customHeight="1" thickBot="1" x14ac:dyDescent="0.4">
      <c r="C39" s="667"/>
      <c r="D39" s="668"/>
      <c r="E39" s="668"/>
      <c r="F39" s="668"/>
      <c r="G39" s="668"/>
      <c r="H39" s="668"/>
      <c r="I39" s="668"/>
      <c r="J39" s="668"/>
      <c r="K39" s="669"/>
      <c r="L39" s="443" t="s">
        <v>2291</v>
      </c>
    </row>
    <row r="40" spans="2:13" ht="40.5" hidden="1" customHeight="1" thickBot="1" x14ac:dyDescent="0.4">
      <c r="C40" s="664"/>
      <c r="D40" s="665"/>
      <c r="E40" s="665"/>
      <c r="F40" s="665"/>
      <c r="G40" s="665"/>
      <c r="H40" s="665"/>
      <c r="I40" s="665"/>
      <c r="J40" s="665"/>
      <c r="K40" s="666"/>
      <c r="L40" s="442" t="s">
        <v>2291</v>
      </c>
    </row>
  </sheetData>
  <sheetProtection algorithmName="SHA-512" hashValue="iFZzWokTfVEaMKsJtCTsnoyoVVuxLgVAZTNKCkjmo0SiTDfexHgClF0Q9rkHQnC9t+40rCPsBrU8phogmrlvNw==" saltValue="4s6B8KyJVCsQiOyrvORKNw==" spinCount="100000" sheet="1" objects="1" scenarios="1"/>
  <mergeCells count="33">
    <mergeCell ref="C20:K20"/>
    <mergeCell ref="C38:K38"/>
    <mergeCell ref="C33:K33"/>
    <mergeCell ref="C34:K34"/>
    <mergeCell ref="C35:K35"/>
    <mergeCell ref="C21:K21"/>
    <mergeCell ref="C22:K22"/>
    <mergeCell ref="C23:K23"/>
    <mergeCell ref="C27:K27"/>
    <mergeCell ref="C28:K28"/>
    <mergeCell ref="C29:K29"/>
    <mergeCell ref="C30:K30"/>
    <mergeCell ref="C31:K31"/>
    <mergeCell ref="C37:K37"/>
    <mergeCell ref="C32:K32"/>
    <mergeCell ref="C25:K25"/>
    <mergeCell ref="C15:K15"/>
    <mergeCell ref="C16:K16"/>
    <mergeCell ref="C17:K17"/>
    <mergeCell ref="C18:K18"/>
    <mergeCell ref="C19:K19"/>
    <mergeCell ref="C24:K24"/>
    <mergeCell ref="C40:K40"/>
    <mergeCell ref="C39:K39"/>
    <mergeCell ref="C36:K36"/>
    <mergeCell ref="C26:K26"/>
    <mergeCell ref="B2:H2"/>
    <mergeCell ref="B6:L9"/>
    <mergeCell ref="B4:L4"/>
    <mergeCell ref="C11:L11"/>
    <mergeCell ref="C14:K14"/>
    <mergeCell ref="C13:K13"/>
    <mergeCell ref="C12:K12"/>
  </mergeCells>
  <dataValidations count="1">
    <dataValidation type="list" allowBlank="1" showInputMessage="1" showErrorMessage="1" sqref="L23:L25 L13:L14 L16:L18 L20:L21 L27:L30 L32:L40" xr:uid="{A81302A7-8428-4F2D-9054-33C07F7A74BC}">
      <formula1>YesOnly</formula1>
    </dataValidation>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70D1-4EBA-42A2-A3AA-F95D12F8700B}">
  <sheetPr codeName="Sheet14">
    <tabColor rgb="FFFFF2CC"/>
    <pageSetUpPr autoPageBreaks="0" fitToPage="1"/>
  </sheetPr>
  <dimension ref="B2:AE136"/>
  <sheetViews>
    <sheetView showGridLines="0" zoomScaleNormal="100" workbookViewId="0">
      <selection activeCell="D2" sqref="D2:L2"/>
    </sheetView>
  </sheetViews>
  <sheetFormatPr defaultColWidth="9.1796875" defaultRowHeight="14.5" x14ac:dyDescent="0.35"/>
  <cols>
    <col min="1" max="1" width="2.26953125" customWidth="1"/>
    <col min="2" max="2" width="15" customWidth="1"/>
    <col min="3" max="3" width="1.54296875" customWidth="1"/>
    <col min="4" max="4" width="5.54296875" customWidth="1"/>
    <col min="5" max="5" width="9.54296875" customWidth="1"/>
    <col min="9" max="9" width="16" customWidth="1"/>
    <col min="10" max="10" width="6.453125" customWidth="1"/>
    <col min="11" max="11" width="13.7265625" customWidth="1"/>
    <col min="12" max="12" width="10.453125" customWidth="1"/>
    <col min="14" max="14" width="9.1796875" hidden="1" customWidth="1"/>
    <col min="15" max="15" width="16.453125" hidden="1" customWidth="1"/>
    <col min="16" max="16" width="4" customWidth="1"/>
    <col min="17" max="17" width="15.7265625" customWidth="1"/>
    <col min="18" max="18" width="3.453125" customWidth="1"/>
    <col min="19" max="19" width="66.26953125" customWidth="1"/>
    <col min="20" max="20" width="3.26953125" customWidth="1"/>
    <col min="21" max="21" width="10" customWidth="1"/>
    <col min="22" max="22" width="39" customWidth="1"/>
    <col min="23" max="23" width="1.26953125" customWidth="1"/>
    <col min="24" max="24" width="1.7265625" customWidth="1"/>
    <col min="25" max="26" width="1.26953125" customWidth="1"/>
    <col min="28" max="28" width="9.1796875" hidden="1" customWidth="1"/>
  </cols>
  <sheetData>
    <row r="2" spans="2:26" ht="18.5" thickBot="1" x14ac:dyDescent="0.45">
      <c r="C2" s="26"/>
      <c r="D2" s="796" t="e">
        <f>'1. Signature Page'!P10</f>
        <v>#N/A</v>
      </c>
      <c r="E2" s="797"/>
      <c r="F2" s="797"/>
      <c r="G2" s="797"/>
      <c r="H2" s="797"/>
      <c r="I2" s="797"/>
      <c r="J2" s="797"/>
      <c r="K2" s="797"/>
      <c r="L2" s="798"/>
      <c r="M2" s="300"/>
      <c r="N2" s="299"/>
      <c r="O2" s="299"/>
      <c r="P2" s="299"/>
      <c r="Q2" s="299"/>
      <c r="R2" s="299"/>
      <c r="S2" s="464" t="e">
        <f>VLOOKUP(D2,district2,2,FALSE)</f>
        <v>#N/A</v>
      </c>
      <c r="T2" s="299"/>
      <c r="U2" s="299"/>
      <c r="V2" s="299"/>
      <c r="W2" s="299"/>
      <c r="X2" s="299"/>
      <c r="Y2" s="299"/>
      <c r="Z2" s="299"/>
    </row>
    <row r="3" spans="2:26" ht="15" thickBot="1" x14ac:dyDescent="0.4">
      <c r="C3" s="26"/>
      <c r="D3" s="26"/>
      <c r="E3" s="23"/>
      <c r="F3" s="23"/>
      <c r="G3" s="23"/>
      <c r="H3" s="23"/>
      <c r="I3" s="23"/>
      <c r="J3" s="23"/>
      <c r="K3" s="23"/>
      <c r="L3" s="23"/>
      <c r="M3" s="23"/>
      <c r="N3" s="23"/>
      <c r="O3" s="23"/>
      <c r="P3" s="23"/>
      <c r="Q3" s="23"/>
      <c r="R3" s="23"/>
      <c r="S3" s="23"/>
      <c r="T3" s="23"/>
      <c r="U3" s="799"/>
      <c r="V3" s="799"/>
      <c r="W3" s="410"/>
      <c r="X3" s="410"/>
      <c r="Y3" s="410"/>
      <c r="Z3" s="410"/>
    </row>
    <row r="4" spans="2:26" ht="23.5" customHeight="1" thickBot="1" x14ac:dyDescent="0.4">
      <c r="C4" s="294"/>
      <c r="D4" s="800" t="s">
        <v>4890</v>
      </c>
      <c r="E4" s="801"/>
      <c r="F4" s="801"/>
      <c r="G4" s="801"/>
      <c r="H4" s="801"/>
      <c r="I4" s="801"/>
      <c r="J4" s="801"/>
      <c r="K4" s="801"/>
      <c r="L4" s="801"/>
      <c r="M4" s="801"/>
      <c r="N4" s="801"/>
      <c r="O4" s="801"/>
      <c r="P4" s="801"/>
      <c r="Q4" s="801"/>
      <c r="R4" s="801"/>
      <c r="S4" s="801"/>
      <c r="T4" s="801"/>
      <c r="U4" s="801"/>
      <c r="V4" s="801"/>
      <c r="W4" s="801"/>
      <c r="X4" s="801"/>
      <c r="Y4" s="801"/>
      <c r="Z4" s="802"/>
    </row>
    <row r="5" spans="2:26" ht="24" thickBot="1" x14ac:dyDescent="0.6">
      <c r="C5" s="294"/>
      <c r="D5" s="296"/>
      <c r="E5" s="295"/>
      <c r="F5" s="295"/>
      <c r="G5" s="295"/>
      <c r="H5" s="295"/>
      <c r="I5" s="295"/>
      <c r="J5" s="295"/>
      <c r="K5" s="295"/>
      <c r="L5" s="295"/>
      <c r="M5" s="295"/>
      <c r="N5" s="295"/>
      <c r="O5" s="295"/>
      <c r="P5" s="295"/>
      <c r="Q5" s="295"/>
      <c r="R5" s="295"/>
      <c r="S5" s="295"/>
      <c r="T5" s="295"/>
      <c r="U5" s="295"/>
      <c r="V5" s="295"/>
      <c r="W5" s="295"/>
      <c r="X5" s="295"/>
      <c r="Y5" s="295"/>
      <c r="Z5" s="295"/>
    </row>
    <row r="6" spans="2:26" ht="15.75" customHeight="1" x14ac:dyDescent="0.35">
      <c r="C6" s="294"/>
      <c r="D6" s="803" t="s">
        <v>2178</v>
      </c>
      <c r="E6" s="804"/>
      <c r="F6" s="804"/>
      <c r="G6" s="805"/>
      <c r="H6" s="809" t="e">
        <f>valAllocationERF</f>
        <v>#N/A</v>
      </c>
      <c r="I6" s="810"/>
      <c r="J6" s="293"/>
      <c r="K6" s="293"/>
      <c r="L6" s="293"/>
      <c r="M6" s="293"/>
      <c r="N6" s="293"/>
      <c r="O6" s="293"/>
      <c r="P6" s="293"/>
      <c r="Q6" s="293"/>
      <c r="R6" s="813" t="s">
        <v>1904</v>
      </c>
      <c r="S6" s="814"/>
      <c r="T6" s="814"/>
      <c r="U6" s="815"/>
      <c r="V6" s="291"/>
      <c r="W6" s="291"/>
      <c r="X6" s="291"/>
      <c r="Y6" s="291"/>
      <c r="Z6" s="291"/>
    </row>
    <row r="7" spans="2:26" ht="26.65" customHeight="1" thickBot="1" x14ac:dyDescent="0.4">
      <c r="C7" s="294"/>
      <c r="D7" s="806"/>
      <c r="E7" s="807"/>
      <c r="F7" s="807"/>
      <c r="G7" s="808"/>
      <c r="H7" s="811"/>
      <c r="I7" s="812"/>
      <c r="J7" s="822"/>
      <c r="K7" s="822"/>
      <c r="L7" s="823"/>
      <c r="M7" s="823"/>
      <c r="N7" s="298"/>
      <c r="O7" s="297"/>
      <c r="P7" s="297"/>
      <c r="Q7" s="291"/>
      <c r="R7" s="816"/>
      <c r="S7" s="817"/>
      <c r="T7" s="817"/>
      <c r="U7" s="818"/>
    </row>
    <row r="8" spans="2:26" ht="37" customHeight="1" thickBot="1" x14ac:dyDescent="0.6">
      <c r="C8" s="294"/>
      <c r="D8" s="804"/>
      <c r="E8" s="804"/>
      <c r="F8" s="804"/>
      <c r="G8" s="804"/>
      <c r="H8" s="824"/>
      <c r="I8" s="824"/>
      <c r="J8" s="295"/>
      <c r="K8" s="295"/>
      <c r="L8" s="295"/>
      <c r="M8" s="295"/>
      <c r="N8" s="295"/>
      <c r="O8" s="295"/>
      <c r="P8" s="295"/>
      <c r="Q8" s="295"/>
      <c r="R8" s="819"/>
      <c r="S8" s="820"/>
      <c r="T8" s="820"/>
      <c r="U8" s="821"/>
      <c r="V8" s="295"/>
      <c r="W8" s="295"/>
      <c r="X8" s="295"/>
      <c r="Y8" s="295"/>
      <c r="Z8" s="295"/>
    </row>
    <row r="9" spans="2:26" ht="23.5" x14ac:dyDescent="0.55000000000000004">
      <c r="C9" s="294"/>
      <c r="D9" s="296"/>
      <c r="E9" s="295"/>
      <c r="F9" s="295"/>
      <c r="G9" s="295"/>
      <c r="H9" s="427"/>
      <c r="I9" s="427"/>
      <c r="J9" s="295"/>
      <c r="K9" s="295"/>
      <c r="L9" s="295"/>
      <c r="M9" s="295"/>
      <c r="N9" s="295"/>
      <c r="O9" s="295"/>
      <c r="P9" s="295"/>
      <c r="Q9" s="295"/>
      <c r="R9" s="295"/>
      <c r="S9" s="295"/>
      <c r="T9" s="295"/>
      <c r="U9" s="295"/>
      <c r="V9" s="295"/>
      <c r="W9" s="295"/>
      <c r="X9" s="295"/>
    </row>
    <row r="10" spans="2:26" ht="23.5" x14ac:dyDescent="0.55000000000000004">
      <c r="C10" s="294"/>
      <c r="D10" s="296"/>
      <c r="E10" s="295"/>
      <c r="F10" s="295"/>
      <c r="G10" s="295"/>
      <c r="H10" s="427"/>
      <c r="I10" s="427"/>
      <c r="J10" s="295" t="str">
        <f>valDistrName</f>
        <v>Amherst-Pelham</v>
      </c>
      <c r="K10" s="295"/>
      <c r="L10" s="295"/>
      <c r="M10" s="295"/>
      <c r="N10" s="295"/>
      <c r="O10" s="295"/>
      <c r="P10" s="295"/>
      <c r="Q10" s="295"/>
      <c r="R10" s="295"/>
      <c r="S10" s="295"/>
      <c r="T10" s="295"/>
      <c r="U10" s="295"/>
      <c r="V10" s="295"/>
      <c r="W10" s="295"/>
      <c r="X10" s="295"/>
    </row>
    <row r="11" spans="2:26" ht="23.5" x14ac:dyDescent="0.55000000000000004">
      <c r="C11" s="294"/>
      <c r="D11" s="296"/>
      <c r="E11" s="295"/>
      <c r="F11" s="295"/>
      <c r="G11" s="295"/>
      <c r="H11" s="295"/>
      <c r="I11" s="295"/>
      <c r="J11" s="295"/>
      <c r="K11" s="295" t="str">
        <f>valDistrName</f>
        <v>Amherst-Pelham</v>
      </c>
      <c r="L11" s="295"/>
      <c r="M11" s="295"/>
      <c r="N11" s="295"/>
      <c r="O11" s="295"/>
      <c r="P11" s="295"/>
      <c r="Q11" s="295"/>
      <c r="R11" s="295"/>
      <c r="S11" s="295"/>
      <c r="T11" s="295"/>
      <c r="U11" s="295"/>
      <c r="V11" s="295"/>
      <c r="W11" s="295"/>
      <c r="X11" s="295"/>
      <c r="Y11" s="295"/>
      <c r="Z11" s="295"/>
    </row>
    <row r="12" spans="2:26" ht="23.5" x14ac:dyDescent="0.55000000000000004">
      <c r="C12" s="294"/>
      <c r="D12" s="296"/>
      <c r="E12" s="295"/>
      <c r="F12" s="295"/>
      <c r="G12" s="295"/>
      <c r="H12" s="295"/>
      <c r="I12" s="295"/>
      <c r="J12" s="295"/>
      <c r="K12" s="295"/>
      <c r="L12" s="295"/>
      <c r="M12" s="295"/>
      <c r="N12" s="295"/>
      <c r="O12" s="295"/>
      <c r="P12" s="295"/>
      <c r="Q12" s="295"/>
      <c r="R12" s="295"/>
      <c r="S12" s="295"/>
      <c r="T12" s="295"/>
      <c r="U12" s="295"/>
      <c r="V12" s="295"/>
      <c r="W12" s="295"/>
      <c r="X12" s="295"/>
      <c r="Y12" s="295"/>
      <c r="Z12" s="295"/>
    </row>
    <row r="13" spans="2:26" ht="16" thickBot="1" x14ac:dyDescent="0.4">
      <c r="C13" s="294"/>
      <c r="D13" s="294"/>
      <c r="E13" s="293"/>
      <c r="F13" s="293"/>
      <c r="G13" s="293"/>
      <c r="H13" s="293"/>
      <c r="I13" s="293"/>
      <c r="J13" s="293"/>
      <c r="K13" s="293"/>
      <c r="L13" s="293"/>
      <c r="M13" s="293"/>
      <c r="N13" s="293"/>
      <c r="O13" s="293"/>
      <c r="P13" s="293"/>
      <c r="Q13" s="292"/>
      <c r="R13" s="292"/>
      <c r="U13" s="291"/>
      <c r="V13" s="291"/>
      <c r="W13" s="291"/>
      <c r="X13" s="291"/>
      <c r="Y13" s="291"/>
      <c r="Z13" s="291"/>
    </row>
    <row r="14" spans="2:26" ht="16" thickBot="1" x14ac:dyDescent="0.4">
      <c r="B14" s="723" t="s">
        <v>2313</v>
      </c>
      <c r="C14" s="290"/>
      <c r="D14" s="789"/>
      <c r="E14" s="790"/>
      <c r="F14" s="790"/>
      <c r="G14" s="790"/>
      <c r="H14" s="790"/>
      <c r="I14" s="790"/>
      <c r="J14" s="790"/>
      <c r="K14" s="790"/>
      <c r="L14" s="790"/>
      <c r="M14" s="790"/>
      <c r="N14" s="790"/>
      <c r="O14" s="790"/>
      <c r="P14" s="790"/>
      <c r="Q14" s="790"/>
      <c r="R14" s="790"/>
      <c r="S14" s="790"/>
      <c r="T14" s="790"/>
      <c r="U14" s="790"/>
      <c r="V14" s="790"/>
      <c r="W14" s="61"/>
      <c r="X14" s="61"/>
      <c r="Y14" s="61"/>
      <c r="Z14" s="60"/>
    </row>
    <row r="15" spans="2:26" ht="63" customHeight="1" thickBot="1" x14ac:dyDescent="0.4">
      <c r="B15" s="724"/>
      <c r="C15" s="280"/>
      <c r="D15" s="279"/>
      <c r="E15" s="791" t="s">
        <v>51</v>
      </c>
      <c r="F15" s="792"/>
      <c r="G15" s="792"/>
      <c r="H15" s="792"/>
      <c r="I15" s="792"/>
      <c r="J15" s="792"/>
      <c r="K15" s="792"/>
      <c r="L15" s="792"/>
      <c r="M15" s="793"/>
      <c r="N15" s="289"/>
      <c r="O15" s="288" t="s">
        <v>21</v>
      </c>
      <c r="P15" s="287"/>
      <c r="Q15" s="286" t="s">
        <v>2312</v>
      </c>
      <c r="R15" s="285"/>
      <c r="S15" s="284" t="s">
        <v>50</v>
      </c>
      <c r="T15" s="283"/>
      <c r="U15" s="794" t="s">
        <v>49</v>
      </c>
      <c r="V15" s="795"/>
      <c r="W15" s="282"/>
      <c r="X15" s="282"/>
      <c r="Y15" s="282"/>
      <c r="Z15" s="281"/>
    </row>
    <row r="16" spans="2:26" ht="15.5" x14ac:dyDescent="0.35">
      <c r="C16" s="280"/>
      <c r="D16" s="279"/>
      <c r="E16" s="278"/>
      <c r="F16" s="278"/>
      <c r="G16" s="278"/>
      <c r="H16" s="278"/>
      <c r="I16" s="278"/>
      <c r="J16" s="56"/>
      <c r="K16" s="56"/>
      <c r="L16" s="56"/>
      <c r="M16" s="56"/>
      <c r="N16" s="255"/>
      <c r="O16" s="56"/>
      <c r="P16" s="56"/>
      <c r="Q16" s="56"/>
      <c r="R16" s="56"/>
      <c r="S16" s="56"/>
      <c r="T16" s="56"/>
      <c r="U16" s="56"/>
      <c r="V16" s="56"/>
      <c r="W16" s="56"/>
      <c r="X16" s="56"/>
      <c r="Y16" s="56"/>
      <c r="Z16" s="128"/>
    </row>
    <row r="17" spans="3:26" x14ac:dyDescent="0.35">
      <c r="C17" s="277"/>
      <c r="D17" s="276"/>
      <c r="E17" s="189">
        <v>1</v>
      </c>
      <c r="F17" s="787" t="s">
        <v>48</v>
      </c>
      <c r="G17" s="787"/>
      <c r="H17" s="787"/>
      <c r="I17" s="788"/>
      <c r="J17" s="200"/>
      <c r="K17" s="250" t="s">
        <v>43</v>
      </c>
      <c r="L17" s="247" t="s">
        <v>45</v>
      </c>
      <c r="M17" s="249" t="s">
        <v>42</v>
      </c>
      <c r="N17" s="260"/>
      <c r="O17" s="91"/>
      <c r="P17" s="269"/>
      <c r="Q17" s="142" t="s">
        <v>21</v>
      </c>
      <c r="R17" s="145"/>
      <c r="S17" s="466" t="s">
        <v>23</v>
      </c>
      <c r="T17" s="182"/>
      <c r="U17" s="739" t="s">
        <v>22</v>
      </c>
      <c r="V17" s="781"/>
      <c r="W17" s="43"/>
      <c r="X17" s="43"/>
      <c r="Y17" s="43"/>
      <c r="Z17" s="42"/>
    </row>
    <row r="18" spans="3:26" x14ac:dyDescent="0.35">
      <c r="C18" s="26"/>
      <c r="D18" s="83"/>
      <c r="E18" s="102"/>
      <c r="F18" s="764" t="s">
        <v>5</v>
      </c>
      <c r="G18" s="765"/>
      <c r="H18" s="765"/>
      <c r="I18" s="766"/>
      <c r="J18" s="23"/>
      <c r="K18" s="243"/>
      <c r="L18" s="258"/>
      <c r="M18" s="275"/>
      <c r="N18" s="274" t="b">
        <v>0</v>
      </c>
      <c r="O18" s="163">
        <f>IF(N18,Q18,0)</f>
        <v>0</v>
      </c>
      <c r="P18" s="56"/>
      <c r="Q18" s="449"/>
      <c r="R18" s="135"/>
      <c r="S18" s="467" t="s">
        <v>5</v>
      </c>
      <c r="T18" s="56"/>
      <c r="U18" s="741"/>
      <c r="V18" s="742"/>
      <c r="W18" s="43"/>
      <c r="X18" s="43"/>
      <c r="Y18" s="43"/>
      <c r="Z18" s="42"/>
    </row>
    <row r="19" spans="3:26" x14ac:dyDescent="0.35">
      <c r="C19" s="26"/>
      <c r="D19" s="83"/>
      <c r="E19" s="102"/>
      <c r="F19" s="764" t="s">
        <v>5</v>
      </c>
      <c r="G19" s="765"/>
      <c r="H19" s="765"/>
      <c r="I19" s="766"/>
      <c r="J19" s="23"/>
      <c r="K19" s="243"/>
      <c r="L19" s="258"/>
      <c r="M19" s="159"/>
      <c r="N19" s="238" t="b">
        <v>0</v>
      </c>
      <c r="O19" s="163">
        <f>IF(N19,Q19,0)</f>
        <v>0</v>
      </c>
      <c r="P19" s="56"/>
      <c r="Q19" s="449"/>
      <c r="R19" s="135"/>
      <c r="S19" s="467" t="s">
        <v>5</v>
      </c>
      <c r="T19" s="56"/>
      <c r="U19" s="741"/>
      <c r="V19" s="742"/>
      <c r="W19" s="43"/>
      <c r="X19" s="43"/>
      <c r="Y19" s="43"/>
      <c r="Z19" s="42"/>
    </row>
    <row r="20" spans="3:26" x14ac:dyDescent="0.35">
      <c r="C20" s="26"/>
      <c r="D20" s="83"/>
      <c r="E20" s="102"/>
      <c r="F20" s="764" t="s">
        <v>5</v>
      </c>
      <c r="G20" s="765"/>
      <c r="H20" s="765"/>
      <c r="I20" s="766"/>
      <c r="J20" s="23"/>
      <c r="K20" s="243"/>
      <c r="L20" s="258"/>
      <c r="M20" s="159"/>
      <c r="N20" s="238" t="b">
        <v>0</v>
      </c>
      <c r="O20" s="163">
        <f>IF(N20,Q20,0)</f>
        <v>0</v>
      </c>
      <c r="P20" s="56"/>
      <c r="Q20" s="449"/>
      <c r="R20" s="135"/>
      <c r="S20" s="467" t="s">
        <v>5</v>
      </c>
      <c r="T20" s="56"/>
      <c r="U20" s="741"/>
      <c r="V20" s="742"/>
      <c r="W20" s="43"/>
      <c r="X20" s="43"/>
      <c r="Y20" s="43"/>
      <c r="Z20" s="42"/>
    </row>
    <row r="21" spans="3:26" x14ac:dyDescent="0.35">
      <c r="C21" s="26"/>
      <c r="D21" s="83"/>
      <c r="E21" s="404"/>
      <c r="F21" s="273"/>
      <c r="G21" s="273"/>
      <c r="H21" s="273"/>
      <c r="I21" s="23"/>
      <c r="J21" s="23"/>
      <c r="K21" s="23"/>
      <c r="L21" s="272"/>
      <c r="M21" s="406"/>
      <c r="N21" s="238"/>
      <c r="O21" s="23"/>
      <c r="P21" s="56"/>
      <c r="Q21" s="439"/>
      <c r="R21" s="215"/>
      <c r="S21" s="267"/>
      <c r="T21" s="56"/>
      <c r="U21" s="785"/>
      <c r="V21" s="786"/>
      <c r="W21" s="43"/>
      <c r="X21" s="43"/>
      <c r="Y21" s="43"/>
      <c r="Z21" s="42"/>
    </row>
    <row r="22" spans="3:26" x14ac:dyDescent="0.35">
      <c r="C22" s="112"/>
      <c r="D22" s="111"/>
      <c r="E22" s="773" t="s">
        <v>8</v>
      </c>
      <c r="F22" s="773"/>
      <c r="G22" s="773"/>
      <c r="H22" s="773"/>
      <c r="I22" s="773"/>
      <c r="J22" s="126"/>
      <c r="K22" s="126">
        <f>SUM(K18:K20)</f>
        <v>0</v>
      </c>
      <c r="L22" s="271">
        <f>SUM(L18:L20)</f>
        <v>0</v>
      </c>
      <c r="M22" s="126"/>
      <c r="N22" s="265"/>
      <c r="O22" s="121">
        <f>SUM(O18:O20)</f>
        <v>0</v>
      </c>
      <c r="P22" s="121"/>
      <c r="Q22" s="270">
        <f>SUM(Q18:Q20)</f>
        <v>0</v>
      </c>
      <c r="R22" s="264"/>
      <c r="S22" s="178"/>
      <c r="T22" s="104"/>
      <c r="U22" s="104"/>
      <c r="V22" s="104"/>
      <c r="W22" s="43"/>
      <c r="X22" s="43"/>
      <c r="Y22" s="43"/>
      <c r="Z22" s="42"/>
    </row>
    <row r="23" spans="3:26" x14ac:dyDescent="0.35">
      <c r="C23" s="26"/>
      <c r="D23" s="83"/>
      <c r="E23" s="189">
        <v>2</v>
      </c>
      <c r="F23" s="188" t="s">
        <v>47</v>
      </c>
      <c r="G23" s="188"/>
      <c r="H23" s="188"/>
      <c r="I23" s="188"/>
      <c r="J23" s="199"/>
      <c r="K23" s="250" t="s">
        <v>43</v>
      </c>
      <c r="L23" s="247" t="s">
        <v>45</v>
      </c>
      <c r="M23" s="249" t="s">
        <v>42</v>
      </c>
      <c r="N23" s="260"/>
      <c r="O23" s="91"/>
      <c r="P23" s="269"/>
      <c r="Q23" s="142" t="s">
        <v>21</v>
      </c>
      <c r="R23" s="145"/>
      <c r="S23" s="192" t="s">
        <v>23</v>
      </c>
      <c r="T23" s="182"/>
      <c r="U23" s="739" t="s">
        <v>22</v>
      </c>
      <c r="V23" s="781"/>
      <c r="W23" s="43"/>
      <c r="X23" s="43"/>
      <c r="Y23" s="43"/>
      <c r="Z23" s="42"/>
    </row>
    <row r="24" spans="3:26" ht="14.25" customHeight="1" x14ac:dyDescent="0.35">
      <c r="C24" s="26"/>
      <c r="D24" s="83"/>
      <c r="E24" s="102"/>
      <c r="F24" s="782" t="s">
        <v>5</v>
      </c>
      <c r="G24" s="783"/>
      <c r="H24" s="783"/>
      <c r="I24" s="784"/>
      <c r="J24" s="23"/>
      <c r="K24" s="243"/>
      <c r="L24" s="258"/>
      <c r="M24" s="159"/>
      <c r="N24" s="238" t="b">
        <v>0</v>
      </c>
      <c r="O24" s="23">
        <f t="shared" ref="O24:O29" si="0">IF(N24, Q24,0)</f>
        <v>0</v>
      </c>
      <c r="P24" s="56"/>
      <c r="Q24" s="450"/>
      <c r="R24" s="135"/>
      <c r="S24" s="468" t="s">
        <v>5</v>
      </c>
      <c r="T24" s="56"/>
      <c r="U24" s="741"/>
      <c r="V24" s="742"/>
      <c r="W24" s="43"/>
      <c r="X24" s="43"/>
      <c r="Y24" s="43"/>
      <c r="Z24" s="42"/>
    </row>
    <row r="25" spans="3:26" x14ac:dyDescent="0.35">
      <c r="C25" s="26"/>
      <c r="D25" s="83"/>
      <c r="E25" s="102"/>
      <c r="F25" s="782" t="s">
        <v>5</v>
      </c>
      <c r="G25" s="783"/>
      <c r="H25" s="783"/>
      <c r="I25" s="784"/>
      <c r="J25" s="23"/>
      <c r="K25" s="243"/>
      <c r="L25" s="258"/>
      <c r="M25" s="159"/>
      <c r="N25" s="238" t="b">
        <v>0</v>
      </c>
      <c r="O25" s="23">
        <f t="shared" si="0"/>
        <v>0</v>
      </c>
      <c r="P25" s="56"/>
      <c r="Q25" s="450"/>
      <c r="R25" s="135"/>
      <c r="S25" s="468" t="s">
        <v>5</v>
      </c>
      <c r="T25" s="56"/>
      <c r="U25" s="741"/>
      <c r="V25" s="742"/>
      <c r="W25" s="43"/>
      <c r="X25" s="43"/>
      <c r="Y25" s="43"/>
      <c r="Z25" s="42"/>
    </row>
    <row r="26" spans="3:26" x14ac:dyDescent="0.35">
      <c r="C26" s="26"/>
      <c r="D26" s="83"/>
      <c r="E26" s="102"/>
      <c r="F26" s="782" t="s">
        <v>5</v>
      </c>
      <c r="G26" s="783"/>
      <c r="H26" s="783"/>
      <c r="I26" s="784"/>
      <c r="J26" s="23"/>
      <c r="K26" s="243"/>
      <c r="L26" s="258"/>
      <c r="M26" s="159"/>
      <c r="N26" s="238" t="b">
        <v>0</v>
      </c>
      <c r="O26" s="23">
        <f t="shared" si="0"/>
        <v>0</v>
      </c>
      <c r="P26" s="56"/>
      <c r="Q26" s="450"/>
      <c r="R26" s="135"/>
      <c r="S26" s="468" t="s">
        <v>5</v>
      </c>
      <c r="T26" s="56"/>
      <c r="U26" s="741"/>
      <c r="V26" s="742"/>
      <c r="W26" s="43"/>
      <c r="X26" s="43"/>
      <c r="Y26" s="43"/>
      <c r="Z26" s="42"/>
    </row>
    <row r="27" spans="3:26" x14ac:dyDescent="0.35">
      <c r="C27" s="26"/>
      <c r="D27" s="83"/>
      <c r="E27" s="102"/>
      <c r="F27" s="782" t="s">
        <v>5</v>
      </c>
      <c r="G27" s="783"/>
      <c r="H27" s="783"/>
      <c r="I27" s="784"/>
      <c r="J27" s="23"/>
      <c r="K27" s="243"/>
      <c r="L27" s="258"/>
      <c r="M27" s="159"/>
      <c r="N27" s="238" t="b">
        <v>0</v>
      </c>
      <c r="O27" s="23">
        <f t="shared" si="0"/>
        <v>0</v>
      </c>
      <c r="P27" s="56"/>
      <c r="Q27" s="450"/>
      <c r="R27" s="135"/>
      <c r="S27" s="468" t="s">
        <v>5</v>
      </c>
      <c r="T27" s="56"/>
      <c r="U27" s="741"/>
      <c r="V27" s="742"/>
      <c r="W27" s="43"/>
      <c r="X27" s="43"/>
      <c r="Y27" s="43"/>
      <c r="Z27" s="42"/>
    </row>
    <row r="28" spans="3:26" x14ac:dyDescent="0.35">
      <c r="C28" s="26"/>
      <c r="D28" s="83"/>
      <c r="E28" s="102"/>
      <c r="F28" s="782" t="s">
        <v>5</v>
      </c>
      <c r="G28" s="783"/>
      <c r="H28" s="783"/>
      <c r="I28" s="784"/>
      <c r="J28" s="23"/>
      <c r="K28" s="243"/>
      <c r="L28" s="258"/>
      <c r="M28" s="159"/>
      <c r="N28" s="238" t="b">
        <v>0</v>
      </c>
      <c r="O28" s="23">
        <f t="shared" si="0"/>
        <v>0</v>
      </c>
      <c r="P28" s="56"/>
      <c r="Q28" s="450"/>
      <c r="R28" s="135"/>
      <c r="S28" s="468" t="s">
        <v>5</v>
      </c>
      <c r="T28" s="56"/>
      <c r="U28" s="741"/>
      <c r="V28" s="742"/>
      <c r="W28" s="43"/>
      <c r="X28" s="43"/>
      <c r="Y28" s="43"/>
      <c r="Z28" s="42"/>
    </row>
    <row r="29" spans="3:26" x14ac:dyDescent="0.35">
      <c r="C29" s="26"/>
      <c r="D29" s="83"/>
      <c r="E29" s="102"/>
      <c r="F29" s="782" t="s">
        <v>5</v>
      </c>
      <c r="G29" s="783"/>
      <c r="H29" s="783"/>
      <c r="I29" s="784"/>
      <c r="J29" s="23"/>
      <c r="K29" s="243"/>
      <c r="L29" s="258"/>
      <c r="M29" s="159"/>
      <c r="N29" s="238" t="b">
        <v>0</v>
      </c>
      <c r="O29" s="23">
        <f t="shared" si="0"/>
        <v>0</v>
      </c>
      <c r="P29" s="56"/>
      <c r="Q29" s="450"/>
      <c r="R29" s="135"/>
      <c r="S29" s="468" t="s">
        <v>5</v>
      </c>
      <c r="T29" s="56"/>
      <c r="U29" s="741"/>
      <c r="V29" s="742"/>
      <c r="W29" s="43"/>
      <c r="X29" s="43"/>
      <c r="Y29" s="43"/>
      <c r="Z29" s="42"/>
    </row>
    <row r="30" spans="3:26" x14ac:dyDescent="0.35">
      <c r="C30" s="26"/>
      <c r="D30" s="83"/>
      <c r="E30" s="754"/>
      <c r="F30" s="755"/>
      <c r="G30" s="755"/>
      <c r="H30" s="755"/>
      <c r="I30" s="755"/>
      <c r="J30" s="755"/>
      <c r="K30" s="755"/>
      <c r="L30" s="755"/>
      <c r="M30" s="756"/>
      <c r="N30" s="238"/>
      <c r="O30" s="23"/>
      <c r="P30" s="56"/>
      <c r="Q30" s="268"/>
      <c r="R30" s="215"/>
      <c r="S30" s="267"/>
      <c r="T30" s="56"/>
      <c r="U30" s="785"/>
      <c r="V30" s="786"/>
      <c r="W30" s="43"/>
      <c r="X30" s="43"/>
      <c r="Y30" s="43"/>
      <c r="Z30" s="42"/>
    </row>
    <row r="31" spans="3:26" x14ac:dyDescent="0.35">
      <c r="C31" s="112"/>
      <c r="D31" s="111"/>
      <c r="E31" s="773" t="s">
        <v>8</v>
      </c>
      <c r="F31" s="773"/>
      <c r="G31" s="773"/>
      <c r="H31" s="773"/>
      <c r="I31" s="773"/>
      <c r="J31" s="121"/>
      <c r="K31" s="121">
        <f>SUM(K24:K29)</f>
        <v>0</v>
      </c>
      <c r="L31" s="266">
        <f>SUM(L24:L29)</f>
        <v>0</v>
      </c>
      <c r="M31" s="121"/>
      <c r="N31" s="265"/>
      <c r="O31" s="121">
        <f>SUM(O24:O29)</f>
        <v>0</v>
      </c>
      <c r="P31" s="121"/>
      <c r="Q31" s="264">
        <f>SUM(Q24:Q29)</f>
        <v>0</v>
      </c>
      <c r="R31" s="264"/>
      <c r="S31" s="263"/>
      <c r="T31" s="104"/>
      <c r="U31" s="104"/>
      <c r="V31" s="104"/>
      <c r="W31" s="43"/>
      <c r="X31" s="43"/>
      <c r="Y31" s="43"/>
      <c r="Z31" s="42"/>
    </row>
    <row r="32" spans="3:26" x14ac:dyDescent="0.35">
      <c r="C32" s="262"/>
      <c r="D32" s="261"/>
      <c r="E32" s="189">
        <v>3</v>
      </c>
      <c r="F32" s="763" t="s">
        <v>46</v>
      </c>
      <c r="G32" s="763"/>
      <c r="H32" s="763"/>
      <c r="I32" s="763"/>
      <c r="J32" s="200"/>
      <c r="K32" s="250" t="s">
        <v>43</v>
      </c>
      <c r="L32" s="247" t="s">
        <v>45</v>
      </c>
      <c r="M32" s="249" t="s">
        <v>42</v>
      </c>
      <c r="N32" s="260"/>
      <c r="O32" s="91"/>
      <c r="P32" s="259"/>
      <c r="Q32" s="142" t="s">
        <v>21</v>
      </c>
      <c r="R32" s="145"/>
      <c r="S32" s="192" t="s">
        <v>23</v>
      </c>
      <c r="T32" s="182"/>
      <c r="U32" s="739" t="s">
        <v>22</v>
      </c>
      <c r="V32" s="781"/>
      <c r="W32" s="43"/>
      <c r="X32" s="43"/>
      <c r="Y32" s="43"/>
      <c r="Z32" s="42"/>
    </row>
    <row r="33" spans="3:26" x14ac:dyDescent="0.35">
      <c r="C33" s="26"/>
      <c r="D33" s="83"/>
      <c r="E33" s="102"/>
      <c r="F33" s="764" t="s">
        <v>5</v>
      </c>
      <c r="G33" s="765"/>
      <c r="H33" s="765"/>
      <c r="I33" s="766"/>
      <c r="J33" s="23"/>
      <c r="K33" s="243"/>
      <c r="L33" s="258"/>
      <c r="M33" s="159"/>
      <c r="N33" s="238" t="b">
        <v>0</v>
      </c>
      <c r="O33" s="23">
        <f>IF(N33, Q33,0)</f>
        <v>0</v>
      </c>
      <c r="P33" s="56"/>
      <c r="Q33" s="134"/>
      <c r="R33" s="135"/>
      <c r="S33" s="468" t="s">
        <v>5</v>
      </c>
      <c r="T33" s="56"/>
      <c r="U33" s="752"/>
      <c r="V33" s="753"/>
      <c r="W33" s="43"/>
      <c r="X33" s="43"/>
      <c r="Y33" s="43"/>
      <c r="Z33" s="42"/>
    </row>
    <row r="34" spans="3:26" x14ac:dyDescent="0.35">
      <c r="C34" s="26"/>
      <c r="D34" s="83"/>
      <c r="E34" s="102"/>
      <c r="F34" s="764" t="s">
        <v>5</v>
      </c>
      <c r="G34" s="765"/>
      <c r="H34" s="765"/>
      <c r="I34" s="766"/>
      <c r="J34" s="23"/>
      <c r="K34" s="243"/>
      <c r="L34" s="258"/>
      <c r="M34" s="159"/>
      <c r="N34" s="238" t="b">
        <v>0</v>
      </c>
      <c r="O34" s="23">
        <f>IF(N34, Q34,0)</f>
        <v>0</v>
      </c>
      <c r="P34" s="56"/>
      <c r="Q34" s="134"/>
      <c r="R34" s="135"/>
      <c r="S34" s="468" t="s">
        <v>5</v>
      </c>
      <c r="T34" s="56"/>
      <c r="U34" s="752"/>
      <c r="V34" s="753"/>
      <c r="W34" s="43"/>
      <c r="X34" s="43"/>
      <c r="Y34" s="43"/>
      <c r="Z34" s="42"/>
    </row>
    <row r="35" spans="3:26" x14ac:dyDescent="0.35">
      <c r="C35" s="26"/>
      <c r="D35" s="83"/>
      <c r="E35" s="102"/>
      <c r="F35" s="764" t="s">
        <v>5</v>
      </c>
      <c r="G35" s="765"/>
      <c r="H35" s="765"/>
      <c r="I35" s="766"/>
      <c r="J35" s="23"/>
      <c r="K35" s="243"/>
      <c r="L35" s="258"/>
      <c r="M35" s="159"/>
      <c r="N35" s="238" t="b">
        <v>0</v>
      </c>
      <c r="O35" s="23">
        <f>IF(N35, Q35,0)</f>
        <v>0</v>
      </c>
      <c r="P35" s="56"/>
      <c r="Q35" s="134"/>
      <c r="R35" s="135"/>
      <c r="S35" s="468" t="s">
        <v>5</v>
      </c>
      <c r="T35" s="56"/>
      <c r="U35" s="752"/>
      <c r="V35" s="753"/>
      <c r="W35" s="43"/>
      <c r="X35" s="43"/>
      <c r="Y35" s="43"/>
      <c r="Z35" s="42"/>
    </row>
    <row r="36" spans="3:26" x14ac:dyDescent="0.35">
      <c r="C36" s="26"/>
      <c r="D36" s="83"/>
      <c r="E36" s="754"/>
      <c r="F36" s="755"/>
      <c r="G36" s="755"/>
      <c r="H36" s="755"/>
      <c r="I36" s="755"/>
      <c r="J36" s="755"/>
      <c r="K36" s="755"/>
      <c r="L36" s="755"/>
      <c r="M36" s="756"/>
      <c r="N36" s="238"/>
      <c r="O36" s="23"/>
      <c r="P36" s="136"/>
      <c r="Q36" s="237"/>
      <c r="R36" s="135"/>
      <c r="S36" s="129"/>
      <c r="T36" s="56"/>
      <c r="U36" s="236"/>
      <c r="V36" s="235"/>
      <c r="W36" s="133"/>
      <c r="X36" s="133"/>
      <c r="Y36" s="133"/>
      <c r="Z36" s="132"/>
    </row>
    <row r="37" spans="3:26" x14ac:dyDescent="0.35">
      <c r="C37" s="26"/>
      <c r="D37" s="83"/>
      <c r="E37" s="773" t="s">
        <v>8</v>
      </c>
      <c r="F37" s="773"/>
      <c r="G37" s="773"/>
      <c r="H37" s="773"/>
      <c r="I37" s="773"/>
      <c r="J37" s="256"/>
      <c r="K37" s="126">
        <f>SUM(K33:K35)</f>
        <v>0</v>
      </c>
      <c r="L37" s="257">
        <f>SUM(L33:L35)</f>
        <v>0</v>
      </c>
      <c r="M37" s="256"/>
      <c r="N37" s="255"/>
      <c r="O37" s="254">
        <f>SUM(O33:O35)</f>
        <v>0</v>
      </c>
      <c r="P37" s="136"/>
      <c r="Q37" s="230">
        <f>SUM(Q33:Q35)</f>
        <v>0</v>
      </c>
      <c r="R37" s="135"/>
      <c r="S37" s="253"/>
      <c r="T37" s="56"/>
      <c r="U37" s="252"/>
      <c r="V37" s="226"/>
      <c r="W37" s="133"/>
      <c r="X37" s="133"/>
      <c r="Y37" s="133"/>
      <c r="Z37" s="132"/>
    </row>
    <row r="38" spans="3:26" ht="19.5" customHeight="1" x14ac:dyDescent="0.35">
      <c r="C38" s="26"/>
      <c r="D38" s="83"/>
      <c r="E38" s="189">
        <v>4</v>
      </c>
      <c r="F38" s="407" t="s">
        <v>44</v>
      </c>
      <c r="G38" s="407"/>
      <c r="H38" s="407"/>
      <c r="I38" s="250"/>
      <c r="J38" s="251" t="s">
        <v>43</v>
      </c>
      <c r="K38" s="250" t="s">
        <v>33</v>
      </c>
      <c r="L38" s="250" t="s">
        <v>32</v>
      </c>
      <c r="M38" s="249" t="s">
        <v>42</v>
      </c>
      <c r="N38" s="248"/>
      <c r="O38" s="247"/>
      <c r="P38" s="246"/>
      <c r="Q38" s="142" t="s">
        <v>21</v>
      </c>
      <c r="R38" s="145"/>
      <c r="S38" s="192" t="s">
        <v>23</v>
      </c>
      <c r="T38" s="245"/>
      <c r="U38" s="739" t="s">
        <v>22</v>
      </c>
      <c r="V38" s="781"/>
      <c r="W38" s="191"/>
      <c r="X38" s="191"/>
      <c r="Y38" s="191"/>
      <c r="Z38" s="190"/>
    </row>
    <row r="39" spans="3:26" x14ac:dyDescent="0.35">
      <c r="C39" s="26"/>
      <c r="D39" s="83"/>
      <c r="E39" s="102"/>
      <c r="F39" s="749" t="s">
        <v>5</v>
      </c>
      <c r="G39" s="750"/>
      <c r="H39" s="750"/>
      <c r="I39" s="751"/>
      <c r="J39" s="243"/>
      <c r="K39" s="201"/>
      <c r="L39" s="426" t="s">
        <v>31</v>
      </c>
      <c r="M39" s="242"/>
      <c r="N39" s="241" t="b">
        <v>0</v>
      </c>
      <c r="O39" s="240">
        <f>IF(N39, Q39,0)</f>
        <v>0</v>
      </c>
      <c r="P39" s="56"/>
      <c r="Q39" s="239"/>
      <c r="R39" s="135"/>
      <c r="S39" s="468" t="s">
        <v>5</v>
      </c>
      <c r="T39" s="56"/>
      <c r="U39" s="741"/>
      <c r="V39" s="742"/>
      <c r="W39" s="133"/>
      <c r="X39" s="133"/>
      <c r="Y39" s="133"/>
      <c r="Z39" s="132"/>
    </row>
    <row r="40" spans="3:26" x14ac:dyDescent="0.35">
      <c r="C40" s="26"/>
      <c r="D40" s="83"/>
      <c r="E40" s="102"/>
      <c r="F40" s="749" t="s">
        <v>5</v>
      </c>
      <c r="G40" s="750"/>
      <c r="H40" s="750"/>
      <c r="I40" s="751"/>
      <c r="J40" s="243"/>
      <c r="K40" s="201"/>
      <c r="L40" s="426" t="s">
        <v>31</v>
      </c>
      <c r="M40" s="242"/>
      <c r="N40" s="241" t="b">
        <v>0</v>
      </c>
      <c r="O40" s="240">
        <f>IF(N40, Q40,0)</f>
        <v>0</v>
      </c>
      <c r="P40" s="56"/>
      <c r="Q40" s="239"/>
      <c r="R40" s="135"/>
      <c r="S40" s="468" t="s">
        <v>5</v>
      </c>
      <c r="T40" s="56"/>
      <c r="U40" s="741"/>
      <c r="V40" s="742"/>
      <c r="W40" s="133"/>
      <c r="X40" s="133"/>
      <c r="Y40" s="133"/>
      <c r="Z40" s="132"/>
    </row>
    <row r="41" spans="3:26" x14ac:dyDescent="0.35">
      <c r="C41" s="26"/>
      <c r="D41" s="83"/>
      <c r="E41" s="102"/>
      <c r="F41" s="749" t="s">
        <v>5</v>
      </c>
      <c r="G41" s="750"/>
      <c r="H41" s="750"/>
      <c r="I41" s="751"/>
      <c r="J41" s="243"/>
      <c r="K41" s="201"/>
      <c r="L41" s="426" t="s">
        <v>31</v>
      </c>
      <c r="M41" s="242"/>
      <c r="N41" s="241" t="b">
        <v>0</v>
      </c>
      <c r="O41" s="240">
        <f>IF(N41, Q41,0)</f>
        <v>0</v>
      </c>
      <c r="P41" s="56"/>
      <c r="Q41" s="239"/>
      <c r="R41" s="135"/>
      <c r="S41" s="468" t="s">
        <v>5</v>
      </c>
      <c r="T41" s="56"/>
      <c r="U41" s="741"/>
      <c r="V41" s="742"/>
      <c r="W41" s="133"/>
      <c r="X41" s="133"/>
      <c r="Y41" s="133"/>
      <c r="Z41" s="132"/>
    </row>
    <row r="42" spans="3:26" x14ac:dyDescent="0.35">
      <c r="C42" s="26"/>
      <c r="D42" s="83"/>
      <c r="E42" s="244"/>
      <c r="F42" s="749" t="s">
        <v>5</v>
      </c>
      <c r="G42" s="750"/>
      <c r="H42" s="750"/>
      <c r="I42" s="751"/>
      <c r="J42" s="243"/>
      <c r="K42" s="201"/>
      <c r="L42" s="426" t="s">
        <v>31</v>
      </c>
      <c r="M42" s="242"/>
      <c r="N42" s="241" t="b">
        <v>0</v>
      </c>
      <c r="O42" s="240">
        <f>IF(N42, Q42,0)</f>
        <v>0</v>
      </c>
      <c r="P42" s="56"/>
      <c r="Q42" s="239"/>
      <c r="R42" s="135"/>
      <c r="S42" s="468" t="s">
        <v>5</v>
      </c>
      <c r="T42" s="56"/>
      <c r="U42" s="741"/>
      <c r="V42" s="742"/>
      <c r="W42" s="133"/>
      <c r="X42" s="133"/>
      <c r="Y42" s="133"/>
      <c r="Z42" s="132"/>
    </row>
    <row r="43" spans="3:26" x14ac:dyDescent="0.35">
      <c r="C43" s="26"/>
      <c r="D43" s="83"/>
      <c r="E43" s="754"/>
      <c r="F43" s="755"/>
      <c r="G43" s="755"/>
      <c r="H43" s="755"/>
      <c r="I43" s="755"/>
      <c r="J43" s="755"/>
      <c r="K43" s="755"/>
      <c r="L43" s="755"/>
      <c r="M43" s="756"/>
      <c r="N43" s="238"/>
      <c r="O43" s="23"/>
      <c r="P43" s="136"/>
      <c r="Q43" s="237"/>
      <c r="R43" s="135"/>
      <c r="S43" s="179"/>
      <c r="T43" s="56"/>
      <c r="U43" s="236"/>
      <c r="V43" s="235"/>
      <c r="W43" s="133"/>
      <c r="X43" s="133"/>
      <c r="Y43" s="133"/>
      <c r="Z43" s="132"/>
    </row>
    <row r="44" spans="3:26" x14ac:dyDescent="0.35">
      <c r="C44" s="26"/>
      <c r="D44" s="83"/>
      <c r="E44" s="773" t="s">
        <v>8</v>
      </c>
      <c r="F44" s="773"/>
      <c r="G44" s="773"/>
      <c r="H44" s="773"/>
      <c r="I44" s="773"/>
      <c r="J44" s="152"/>
      <c r="K44" s="234"/>
      <c r="L44" s="233"/>
      <c r="M44" s="152"/>
      <c r="N44" s="232"/>
      <c r="O44" s="231">
        <f>SUM(O39:O42)</f>
        <v>0</v>
      </c>
      <c r="P44" s="136"/>
      <c r="Q44" s="230">
        <f>SUM(Q39:Q42)</f>
        <v>0</v>
      </c>
      <c r="R44" s="135"/>
      <c r="S44" s="229"/>
      <c r="T44" s="228"/>
      <c r="U44" s="227"/>
      <c r="V44" s="226"/>
      <c r="W44" s="133"/>
      <c r="X44" s="133"/>
      <c r="Y44" s="133"/>
      <c r="Z44" s="132"/>
    </row>
    <row r="45" spans="3:26" x14ac:dyDescent="0.35">
      <c r="C45" s="26"/>
      <c r="D45" s="83"/>
      <c r="E45" s="189">
        <v>5</v>
      </c>
      <c r="F45" s="774" t="s">
        <v>41</v>
      </c>
      <c r="G45" s="775"/>
      <c r="H45" s="775"/>
      <c r="I45" s="775"/>
      <c r="J45" s="775"/>
      <c r="K45" s="775"/>
      <c r="L45" s="775"/>
      <c r="M45" s="776"/>
      <c r="N45" s="22"/>
      <c r="O45" s="22"/>
      <c r="P45" s="225"/>
      <c r="Q45" s="142" t="s">
        <v>21</v>
      </c>
      <c r="R45" s="145"/>
      <c r="S45" s="224" t="s">
        <v>40</v>
      </c>
      <c r="T45" s="136"/>
      <c r="U45" s="777" t="s">
        <v>22</v>
      </c>
      <c r="V45" s="778"/>
      <c r="W45" s="136"/>
      <c r="X45" s="136"/>
      <c r="Y45" s="136"/>
      <c r="Z45" s="141"/>
    </row>
    <row r="46" spans="3:26" ht="14.65" customHeight="1" x14ac:dyDescent="0.35">
      <c r="C46" s="26"/>
      <c r="D46" s="83"/>
      <c r="E46" s="220"/>
      <c r="F46" s="770" t="s">
        <v>39</v>
      </c>
      <c r="G46" s="771"/>
      <c r="H46" s="771"/>
      <c r="I46" s="771"/>
      <c r="J46" s="771"/>
      <c r="K46" s="771"/>
      <c r="L46" s="771"/>
      <c r="M46" s="772"/>
      <c r="N46" s="411"/>
      <c r="O46" s="411"/>
      <c r="P46" s="191"/>
      <c r="Q46" s="222">
        <f>ROUND((SUM(O37,O44,O31,O22))*0.09,0)</f>
        <v>0</v>
      </c>
      <c r="R46" s="221"/>
      <c r="S46" s="217"/>
      <c r="T46" s="136"/>
      <c r="U46" s="779"/>
      <c r="V46" s="780"/>
      <c r="W46" s="136"/>
      <c r="X46" s="136"/>
      <c r="Y46" s="136"/>
      <c r="Z46" s="141"/>
    </row>
    <row r="47" spans="3:26" x14ac:dyDescent="0.35">
      <c r="C47" s="26"/>
      <c r="D47" s="83"/>
      <c r="E47" s="220"/>
      <c r="F47" s="770" t="s">
        <v>38</v>
      </c>
      <c r="G47" s="771"/>
      <c r="H47" s="771"/>
      <c r="I47" s="771"/>
      <c r="J47" s="771"/>
      <c r="K47" s="771"/>
      <c r="L47" s="771"/>
      <c r="M47" s="772"/>
      <c r="N47" s="223"/>
      <c r="O47" s="223"/>
      <c r="P47" s="191"/>
      <c r="Q47" s="222">
        <f>SUM(Q48:Q50)</f>
        <v>0</v>
      </c>
      <c r="R47" s="221"/>
      <c r="S47" s="217"/>
      <c r="T47" s="136"/>
      <c r="U47" s="741"/>
      <c r="V47" s="742"/>
      <c r="W47" s="133"/>
      <c r="X47" s="133"/>
      <c r="Y47" s="133"/>
      <c r="Z47" s="132"/>
    </row>
    <row r="48" spans="3:26" ht="14.65" customHeight="1" x14ac:dyDescent="0.35">
      <c r="C48" s="26"/>
      <c r="D48" s="83"/>
      <c r="E48" s="220"/>
      <c r="F48" s="767" t="s">
        <v>37</v>
      </c>
      <c r="G48" s="768"/>
      <c r="H48" s="768"/>
      <c r="I48" s="768"/>
      <c r="J48" s="768"/>
      <c r="K48" s="768"/>
      <c r="L48" s="768"/>
      <c r="M48" s="769"/>
      <c r="N48" s="219"/>
      <c r="O48" s="219"/>
      <c r="P48" s="191"/>
      <c r="Q48" s="218"/>
      <c r="R48" s="135"/>
      <c r="S48" s="217"/>
      <c r="T48" s="136"/>
      <c r="U48" s="741"/>
      <c r="V48" s="742"/>
      <c r="W48" s="133"/>
      <c r="X48" s="133"/>
      <c r="Y48" s="133"/>
      <c r="Z48" s="132"/>
    </row>
    <row r="49" spans="3:26" ht="14.65" customHeight="1" x14ac:dyDescent="0.35">
      <c r="C49" s="26"/>
      <c r="D49" s="83"/>
      <c r="E49" s="220"/>
      <c r="F49" s="767" t="s">
        <v>36</v>
      </c>
      <c r="G49" s="768"/>
      <c r="H49" s="768"/>
      <c r="I49" s="768"/>
      <c r="J49" s="768"/>
      <c r="K49" s="768"/>
      <c r="L49" s="768"/>
      <c r="M49" s="769"/>
      <c r="N49" s="219"/>
      <c r="O49" s="219"/>
      <c r="P49" s="191"/>
      <c r="Q49" s="218"/>
      <c r="R49" s="135"/>
      <c r="S49" s="217"/>
      <c r="T49" s="136"/>
      <c r="U49" s="741"/>
      <c r="V49" s="742"/>
      <c r="W49" s="133"/>
      <c r="X49" s="133"/>
      <c r="Y49" s="133"/>
      <c r="Z49" s="132"/>
    </row>
    <row r="50" spans="3:26" ht="14.65" customHeight="1" x14ac:dyDescent="0.35">
      <c r="C50" s="26"/>
      <c r="D50" s="83"/>
      <c r="E50" s="220"/>
      <c r="F50" s="767" t="s">
        <v>35</v>
      </c>
      <c r="G50" s="768"/>
      <c r="H50" s="768"/>
      <c r="I50" s="768"/>
      <c r="J50" s="768"/>
      <c r="K50" s="768"/>
      <c r="L50" s="768"/>
      <c r="M50" s="769"/>
      <c r="N50" s="219"/>
      <c r="O50" s="219"/>
      <c r="P50" s="191"/>
      <c r="Q50" s="218"/>
      <c r="R50" s="135"/>
      <c r="S50" s="217"/>
      <c r="T50" s="136"/>
      <c r="U50" s="741"/>
      <c r="V50" s="742"/>
      <c r="W50" s="133"/>
      <c r="X50" s="133"/>
      <c r="Y50" s="133"/>
      <c r="Z50" s="132"/>
    </row>
    <row r="51" spans="3:26" x14ac:dyDescent="0.35">
      <c r="C51" s="26"/>
      <c r="D51" s="83"/>
      <c r="E51" s="754"/>
      <c r="F51" s="755"/>
      <c r="G51" s="755"/>
      <c r="H51" s="755"/>
      <c r="I51" s="755"/>
      <c r="J51" s="755"/>
      <c r="K51" s="755"/>
      <c r="L51" s="755"/>
      <c r="M51" s="756"/>
      <c r="N51" s="23"/>
      <c r="O51" s="23"/>
      <c r="P51" s="56"/>
      <c r="Q51" s="216"/>
      <c r="R51" s="215"/>
      <c r="S51" s="179"/>
      <c r="T51" s="56"/>
      <c r="U51" s="404"/>
      <c r="V51" s="406"/>
      <c r="W51" s="56"/>
      <c r="X51" s="56"/>
      <c r="Y51" s="56"/>
      <c r="Z51" s="128"/>
    </row>
    <row r="52" spans="3:26" ht="15" customHeight="1" thickBot="1" x14ac:dyDescent="0.4">
      <c r="C52" s="112"/>
      <c r="D52" s="111"/>
      <c r="E52" s="408" t="s">
        <v>8</v>
      </c>
      <c r="F52" s="408"/>
      <c r="G52" s="408"/>
      <c r="H52" s="408"/>
      <c r="I52" s="408"/>
      <c r="J52" s="214"/>
      <c r="K52" s="214"/>
      <c r="L52" s="213"/>
      <c r="M52" s="213"/>
      <c r="N52" s="212"/>
      <c r="O52" s="212"/>
      <c r="P52" s="120"/>
      <c r="Q52" s="211">
        <f>SUM(Q46:Q47)</f>
        <v>0</v>
      </c>
      <c r="R52" s="119"/>
      <c r="S52" s="210"/>
      <c r="T52" s="104"/>
      <c r="U52" s="209"/>
      <c r="V52" s="208"/>
      <c r="W52" s="104"/>
      <c r="X52" s="104"/>
      <c r="Y52" s="104"/>
      <c r="Z52" s="103"/>
    </row>
    <row r="53" spans="3:26" ht="17.25" customHeight="1" x14ac:dyDescent="0.35">
      <c r="C53" s="26"/>
      <c r="D53" s="149"/>
      <c r="E53" s="148">
        <v>6</v>
      </c>
      <c r="F53" s="22" t="s">
        <v>34</v>
      </c>
      <c r="G53" s="101"/>
      <c r="H53" s="101"/>
      <c r="I53" s="101"/>
      <c r="J53" s="101"/>
      <c r="K53" s="207" t="s">
        <v>33</v>
      </c>
      <c r="L53" s="207" t="s">
        <v>32</v>
      </c>
      <c r="M53" s="206"/>
      <c r="N53" s="205"/>
      <c r="O53" s="205"/>
      <c r="P53" s="204"/>
      <c r="Q53" s="142" t="s">
        <v>21</v>
      </c>
      <c r="R53" s="145"/>
      <c r="S53" s="144" t="s">
        <v>23</v>
      </c>
      <c r="T53" s="182"/>
      <c r="U53" s="739" t="s">
        <v>22</v>
      </c>
      <c r="V53" s="740"/>
      <c r="W53" s="191"/>
      <c r="X53" s="191"/>
      <c r="Y53" s="191"/>
      <c r="Z53" s="190"/>
    </row>
    <row r="54" spans="3:26" x14ac:dyDescent="0.35">
      <c r="C54" s="26"/>
      <c r="D54" s="83"/>
      <c r="E54" s="139"/>
      <c r="F54" s="764" t="s">
        <v>5</v>
      </c>
      <c r="G54" s="765"/>
      <c r="H54" s="765"/>
      <c r="I54" s="766"/>
      <c r="J54" s="23"/>
      <c r="K54" s="201"/>
      <c r="L54" s="426" t="s">
        <v>31</v>
      </c>
      <c r="M54" s="203"/>
      <c r="N54" s="202"/>
      <c r="O54" s="202"/>
      <c r="P54" s="136"/>
      <c r="Q54" s="134"/>
      <c r="R54" s="135"/>
      <c r="S54" s="468" t="s">
        <v>5</v>
      </c>
      <c r="T54" s="56"/>
      <c r="U54" s="741"/>
      <c r="V54" s="742"/>
      <c r="W54" s="133"/>
      <c r="X54" s="133"/>
      <c r="Y54" s="133"/>
      <c r="Z54" s="132"/>
    </row>
    <row r="55" spans="3:26" x14ac:dyDescent="0.35">
      <c r="C55" s="26"/>
      <c r="D55" s="83"/>
      <c r="E55" s="139"/>
      <c r="F55" s="764" t="s">
        <v>5</v>
      </c>
      <c r="G55" s="765"/>
      <c r="H55" s="765"/>
      <c r="I55" s="766"/>
      <c r="J55" s="23"/>
      <c r="K55" s="201"/>
      <c r="L55" s="426" t="s">
        <v>31</v>
      </c>
      <c r="M55" s="203"/>
      <c r="N55" s="202"/>
      <c r="O55" s="202"/>
      <c r="P55" s="136"/>
      <c r="Q55" s="134"/>
      <c r="R55" s="135"/>
      <c r="S55" s="468" t="s">
        <v>5</v>
      </c>
      <c r="T55" s="56"/>
      <c r="U55" s="741"/>
      <c r="V55" s="742"/>
      <c r="W55" s="133"/>
      <c r="X55" s="133"/>
      <c r="Y55" s="133"/>
      <c r="Z55" s="132"/>
    </row>
    <row r="56" spans="3:26" x14ac:dyDescent="0.35">
      <c r="C56" s="26"/>
      <c r="D56" s="83"/>
      <c r="E56" s="139"/>
      <c r="F56" s="764" t="s">
        <v>5</v>
      </c>
      <c r="G56" s="765"/>
      <c r="H56" s="765"/>
      <c r="I56" s="766"/>
      <c r="J56" s="23"/>
      <c r="K56" s="201"/>
      <c r="L56" s="426" t="s">
        <v>31</v>
      </c>
      <c r="M56" s="203"/>
      <c r="N56" s="202"/>
      <c r="O56" s="202"/>
      <c r="P56" s="136"/>
      <c r="Q56" s="134"/>
      <c r="R56" s="135"/>
      <c r="S56" s="468" t="s">
        <v>5</v>
      </c>
      <c r="T56" s="56"/>
      <c r="U56" s="741"/>
      <c r="V56" s="742"/>
      <c r="W56" s="133"/>
      <c r="X56" s="133"/>
      <c r="Y56" s="133"/>
      <c r="Z56" s="132"/>
    </row>
    <row r="57" spans="3:26" x14ac:dyDescent="0.35">
      <c r="C57" s="26"/>
      <c r="D57" s="83"/>
      <c r="E57" s="139"/>
      <c r="F57" s="764" t="s">
        <v>5</v>
      </c>
      <c r="G57" s="765"/>
      <c r="H57" s="765"/>
      <c r="I57" s="766"/>
      <c r="J57" s="23"/>
      <c r="K57" s="201"/>
      <c r="L57" s="426" t="s">
        <v>31</v>
      </c>
      <c r="M57" s="138"/>
      <c r="N57" s="137"/>
      <c r="O57" s="137"/>
      <c r="P57" s="136"/>
      <c r="Q57" s="134"/>
      <c r="R57" s="135"/>
      <c r="S57" s="468" t="s">
        <v>5</v>
      </c>
      <c r="T57" s="56"/>
      <c r="U57" s="741"/>
      <c r="V57" s="742"/>
      <c r="W57" s="133"/>
      <c r="X57" s="133"/>
      <c r="Y57" s="133"/>
      <c r="Z57" s="132"/>
    </row>
    <row r="58" spans="3:26" x14ac:dyDescent="0.35">
      <c r="C58" s="26"/>
      <c r="D58" s="83"/>
      <c r="E58" s="139"/>
      <c r="F58" s="764" t="s">
        <v>5</v>
      </c>
      <c r="G58" s="765"/>
      <c r="H58" s="765"/>
      <c r="I58" s="766"/>
      <c r="J58" s="23"/>
      <c r="K58" s="201"/>
      <c r="L58" s="426" t="s">
        <v>31</v>
      </c>
      <c r="M58" s="138"/>
      <c r="N58" s="137"/>
      <c r="O58" s="137"/>
      <c r="P58" s="136"/>
      <c r="Q58" s="134"/>
      <c r="R58" s="135"/>
      <c r="S58" s="468" t="s">
        <v>5</v>
      </c>
      <c r="T58" s="56"/>
      <c r="U58" s="741"/>
      <c r="V58" s="742"/>
      <c r="W58" s="133"/>
      <c r="X58" s="133"/>
      <c r="Y58" s="133"/>
      <c r="Z58" s="132"/>
    </row>
    <row r="59" spans="3:26" x14ac:dyDescent="0.35">
      <c r="C59" s="26"/>
      <c r="D59" s="83"/>
      <c r="E59" s="139"/>
      <c r="F59" s="764" t="s">
        <v>5</v>
      </c>
      <c r="G59" s="765"/>
      <c r="H59" s="765"/>
      <c r="I59" s="766"/>
      <c r="J59" s="23"/>
      <c r="K59" s="201"/>
      <c r="L59" s="426" t="s">
        <v>31</v>
      </c>
      <c r="M59" s="138"/>
      <c r="N59" s="137"/>
      <c r="O59" s="137"/>
      <c r="P59" s="136"/>
      <c r="Q59" s="134"/>
      <c r="R59" s="135"/>
      <c r="S59" s="468" t="s">
        <v>5</v>
      </c>
      <c r="T59" s="56"/>
      <c r="U59" s="741"/>
      <c r="V59" s="742"/>
      <c r="W59" s="133"/>
      <c r="X59" s="133"/>
      <c r="Y59" s="133"/>
      <c r="Z59" s="132"/>
    </row>
    <row r="60" spans="3:26" x14ac:dyDescent="0.35">
      <c r="C60" s="26"/>
      <c r="D60" s="83"/>
      <c r="E60" s="754"/>
      <c r="F60" s="755"/>
      <c r="G60" s="755"/>
      <c r="H60" s="755"/>
      <c r="I60" s="755"/>
      <c r="J60" s="755"/>
      <c r="K60" s="755"/>
      <c r="L60" s="755"/>
      <c r="M60" s="756"/>
      <c r="N60" s="23"/>
      <c r="O60" s="23"/>
      <c r="P60" s="56"/>
      <c r="Q60" s="194"/>
      <c r="R60" s="193"/>
      <c r="S60" s="179"/>
      <c r="T60" s="56"/>
      <c r="U60" s="409"/>
      <c r="V60" s="406"/>
      <c r="W60" s="56"/>
      <c r="X60" s="56"/>
      <c r="Y60" s="56"/>
      <c r="Z60" s="128"/>
    </row>
    <row r="61" spans="3:26" x14ac:dyDescent="0.35">
      <c r="C61" s="112"/>
      <c r="D61" s="111"/>
      <c r="E61" s="127" t="s">
        <v>8</v>
      </c>
      <c r="F61" s="127"/>
      <c r="G61" s="127"/>
      <c r="H61" s="127"/>
      <c r="I61" s="127"/>
      <c r="J61" s="126"/>
      <c r="K61" s="126"/>
      <c r="L61" s="125"/>
      <c r="M61" s="125"/>
      <c r="N61" s="120"/>
      <c r="O61" s="120"/>
      <c r="P61" s="120"/>
      <c r="Q61" s="124">
        <f>SUM(Q54:Q59)</f>
        <v>0</v>
      </c>
      <c r="R61" s="119"/>
      <c r="S61" s="178"/>
      <c r="T61" s="104"/>
      <c r="U61" s="123"/>
      <c r="V61" s="104"/>
      <c r="W61" s="104"/>
      <c r="X61" s="104"/>
      <c r="Y61" s="104"/>
      <c r="Z61" s="103"/>
    </row>
    <row r="62" spans="3:26" ht="19.5" customHeight="1" x14ac:dyDescent="0.35">
      <c r="C62" s="196"/>
      <c r="D62" s="195"/>
      <c r="E62" s="189">
        <v>7</v>
      </c>
      <c r="F62" s="188" t="s">
        <v>30</v>
      </c>
      <c r="G62" s="200"/>
      <c r="H62" s="200"/>
      <c r="I62" s="199"/>
      <c r="J62" s="198"/>
      <c r="K62" s="198"/>
      <c r="L62" s="198"/>
      <c r="M62" s="184"/>
      <c r="N62" s="137"/>
      <c r="O62" s="137"/>
      <c r="P62" s="136"/>
      <c r="Q62" s="142" t="s">
        <v>21</v>
      </c>
      <c r="R62" s="145"/>
      <c r="S62" s="197" t="s">
        <v>23</v>
      </c>
      <c r="T62" s="182"/>
      <c r="U62" s="739" t="s">
        <v>22</v>
      </c>
      <c r="V62" s="740"/>
      <c r="W62" s="191"/>
      <c r="X62" s="191"/>
      <c r="Y62" s="191"/>
      <c r="Z62" s="190"/>
    </row>
    <row r="63" spans="3:26" x14ac:dyDescent="0.35">
      <c r="C63" s="196"/>
      <c r="D63" s="195"/>
      <c r="E63" s="139"/>
      <c r="F63" s="749" t="s">
        <v>5</v>
      </c>
      <c r="G63" s="750"/>
      <c r="H63" s="750"/>
      <c r="I63" s="750"/>
      <c r="J63" s="750"/>
      <c r="K63" s="750"/>
      <c r="L63" s="751"/>
      <c r="M63" s="138"/>
      <c r="N63" s="137"/>
      <c r="O63" s="137"/>
      <c r="P63" s="136"/>
      <c r="Q63" s="134"/>
      <c r="R63" s="135"/>
      <c r="S63" s="468" t="s">
        <v>5</v>
      </c>
      <c r="T63" s="56"/>
      <c r="U63" s="741"/>
      <c r="V63" s="742"/>
      <c r="W63" s="133"/>
      <c r="X63" s="133"/>
      <c r="Y63" s="133"/>
      <c r="Z63" s="132"/>
    </row>
    <row r="64" spans="3:26" x14ac:dyDescent="0.35">
      <c r="C64" s="196"/>
      <c r="D64" s="195"/>
      <c r="E64" s="139"/>
      <c r="F64" s="749" t="s">
        <v>5</v>
      </c>
      <c r="G64" s="750"/>
      <c r="H64" s="750"/>
      <c r="I64" s="750"/>
      <c r="J64" s="750"/>
      <c r="K64" s="750"/>
      <c r="L64" s="751"/>
      <c r="M64" s="138"/>
      <c r="N64" s="137"/>
      <c r="O64" s="137"/>
      <c r="P64" s="136"/>
      <c r="Q64" s="134"/>
      <c r="R64" s="135"/>
      <c r="S64" s="468" t="s">
        <v>5</v>
      </c>
      <c r="T64" s="56"/>
      <c r="U64" s="741"/>
      <c r="V64" s="742"/>
      <c r="W64" s="133"/>
      <c r="X64" s="133"/>
      <c r="Y64" s="133"/>
      <c r="Z64" s="132"/>
    </row>
    <row r="65" spans="3:26" x14ac:dyDescent="0.35">
      <c r="C65" s="196"/>
      <c r="D65" s="195"/>
      <c r="E65" s="139"/>
      <c r="F65" s="749" t="s">
        <v>5</v>
      </c>
      <c r="G65" s="750"/>
      <c r="H65" s="750"/>
      <c r="I65" s="750"/>
      <c r="J65" s="750"/>
      <c r="K65" s="750"/>
      <c r="L65" s="751"/>
      <c r="M65" s="138"/>
      <c r="N65" s="137"/>
      <c r="O65" s="137"/>
      <c r="P65" s="136"/>
      <c r="Q65" s="134"/>
      <c r="R65" s="135"/>
      <c r="S65" s="468" t="s">
        <v>5</v>
      </c>
      <c r="T65" s="56"/>
      <c r="U65" s="741"/>
      <c r="V65" s="742"/>
      <c r="W65" s="133"/>
      <c r="X65" s="133"/>
      <c r="Y65" s="133"/>
      <c r="Z65" s="132"/>
    </row>
    <row r="66" spans="3:26" x14ac:dyDescent="0.35">
      <c r="C66" s="196"/>
      <c r="D66" s="195"/>
      <c r="E66" s="139"/>
      <c r="F66" s="749" t="s">
        <v>5</v>
      </c>
      <c r="G66" s="750"/>
      <c r="H66" s="750"/>
      <c r="I66" s="750"/>
      <c r="J66" s="750"/>
      <c r="K66" s="750"/>
      <c r="L66" s="751"/>
      <c r="M66" s="138"/>
      <c r="N66" s="137"/>
      <c r="O66" s="137"/>
      <c r="P66" s="136"/>
      <c r="Q66" s="134"/>
      <c r="R66" s="135"/>
      <c r="S66" s="468" t="s">
        <v>5</v>
      </c>
      <c r="T66" s="56"/>
      <c r="U66" s="741"/>
      <c r="V66" s="742"/>
      <c r="W66" s="133"/>
      <c r="X66" s="133"/>
      <c r="Y66" s="133"/>
      <c r="Z66" s="132"/>
    </row>
    <row r="67" spans="3:26" x14ac:dyDescent="0.35">
      <c r="C67" s="26"/>
      <c r="D67" s="83"/>
      <c r="E67" s="404"/>
      <c r="F67" s="762"/>
      <c r="G67" s="762"/>
      <c r="H67" s="762"/>
      <c r="I67" s="405"/>
      <c r="J67" s="405"/>
      <c r="K67" s="405"/>
      <c r="L67" s="405"/>
      <c r="M67" s="406"/>
      <c r="N67" s="23"/>
      <c r="O67" s="23"/>
      <c r="P67" s="56"/>
      <c r="Q67" s="194"/>
      <c r="R67" s="193"/>
      <c r="S67" s="179"/>
      <c r="T67" s="56"/>
      <c r="U67" s="409"/>
      <c r="V67" s="406"/>
      <c r="W67" s="56"/>
      <c r="X67" s="56"/>
      <c r="Y67" s="56"/>
      <c r="Z67" s="128"/>
    </row>
    <row r="68" spans="3:26" x14ac:dyDescent="0.35">
      <c r="C68" s="112"/>
      <c r="D68" s="111"/>
      <c r="E68" s="127" t="s">
        <v>8</v>
      </c>
      <c r="F68" s="127"/>
      <c r="G68" s="127"/>
      <c r="H68" s="127"/>
      <c r="I68" s="127"/>
      <c r="J68" s="126"/>
      <c r="K68" s="126"/>
      <c r="L68" s="125"/>
      <c r="M68" s="125"/>
      <c r="N68" s="120"/>
      <c r="O68" s="120"/>
      <c r="P68" s="120"/>
      <c r="Q68" s="124">
        <f>SUM(Q63:Q66)</f>
        <v>0</v>
      </c>
      <c r="R68" s="119"/>
      <c r="S68" s="178"/>
      <c r="T68" s="104"/>
      <c r="U68" s="104"/>
      <c r="V68" s="104"/>
      <c r="W68" s="104"/>
      <c r="X68" s="104"/>
      <c r="Y68" s="104"/>
      <c r="Z68" s="103"/>
    </row>
    <row r="69" spans="3:26" ht="17.25" customHeight="1" x14ac:dyDescent="0.35">
      <c r="C69" s="26"/>
      <c r="D69" s="83"/>
      <c r="E69" s="189">
        <v>8</v>
      </c>
      <c r="F69" s="763" t="s">
        <v>29</v>
      </c>
      <c r="G69" s="763"/>
      <c r="H69" s="763"/>
      <c r="I69" s="763"/>
      <c r="J69" s="763"/>
      <c r="K69" s="763"/>
      <c r="L69" s="763"/>
      <c r="M69" s="184"/>
      <c r="N69" s="137"/>
      <c r="O69" s="137"/>
      <c r="P69" s="136"/>
      <c r="Q69" s="142" t="s">
        <v>21</v>
      </c>
      <c r="R69" s="145"/>
      <c r="S69" s="192" t="s">
        <v>23</v>
      </c>
      <c r="T69" s="182"/>
      <c r="U69" s="739" t="s">
        <v>22</v>
      </c>
      <c r="V69" s="740"/>
      <c r="W69" s="191"/>
      <c r="X69" s="191"/>
      <c r="Y69" s="191"/>
      <c r="Z69" s="190"/>
    </row>
    <row r="70" spans="3:26" x14ac:dyDescent="0.35">
      <c r="C70" s="26"/>
      <c r="D70" s="83"/>
      <c r="E70" s="139"/>
      <c r="F70" s="749" t="s">
        <v>5</v>
      </c>
      <c r="G70" s="750"/>
      <c r="H70" s="750"/>
      <c r="I70" s="750"/>
      <c r="J70" s="750"/>
      <c r="K70" s="750"/>
      <c r="L70" s="751"/>
      <c r="M70" s="138"/>
      <c r="N70" s="137"/>
      <c r="O70" s="137"/>
      <c r="P70" s="136"/>
      <c r="Q70" s="134"/>
      <c r="R70" s="135"/>
      <c r="S70" s="468" t="s">
        <v>5</v>
      </c>
      <c r="T70" s="56"/>
      <c r="U70" s="741"/>
      <c r="V70" s="742"/>
      <c r="W70" s="133"/>
      <c r="X70" s="133"/>
      <c r="Y70" s="133"/>
      <c r="Z70" s="132"/>
    </row>
    <row r="71" spans="3:26" x14ac:dyDescent="0.35">
      <c r="C71" s="26"/>
      <c r="D71" s="83"/>
      <c r="E71" s="139"/>
      <c r="F71" s="749" t="s">
        <v>5</v>
      </c>
      <c r="G71" s="750"/>
      <c r="H71" s="750"/>
      <c r="I71" s="750"/>
      <c r="J71" s="750"/>
      <c r="K71" s="750"/>
      <c r="L71" s="751"/>
      <c r="M71" s="138"/>
      <c r="N71" s="137"/>
      <c r="O71" s="137"/>
      <c r="P71" s="136"/>
      <c r="Q71" s="134"/>
      <c r="R71" s="135"/>
      <c r="S71" s="468" t="s">
        <v>5</v>
      </c>
      <c r="T71" s="56"/>
      <c r="U71" s="741"/>
      <c r="V71" s="742"/>
      <c r="W71" s="133"/>
      <c r="X71" s="133"/>
      <c r="Y71" s="133"/>
      <c r="Z71" s="132"/>
    </row>
    <row r="72" spans="3:26" x14ac:dyDescent="0.35">
      <c r="C72" s="26"/>
      <c r="D72" s="83"/>
      <c r="E72" s="139"/>
      <c r="F72" s="749" t="s">
        <v>5</v>
      </c>
      <c r="G72" s="750"/>
      <c r="H72" s="750"/>
      <c r="I72" s="750"/>
      <c r="J72" s="750"/>
      <c r="K72" s="750"/>
      <c r="L72" s="751"/>
      <c r="M72" s="138"/>
      <c r="N72" s="137"/>
      <c r="O72" s="137"/>
      <c r="P72" s="136"/>
      <c r="Q72" s="134"/>
      <c r="R72" s="135"/>
      <c r="S72" s="468" t="s">
        <v>5</v>
      </c>
      <c r="T72" s="56"/>
      <c r="U72" s="741"/>
      <c r="V72" s="742"/>
      <c r="W72" s="133"/>
      <c r="X72" s="133"/>
      <c r="Y72" s="133"/>
      <c r="Z72" s="132"/>
    </row>
    <row r="73" spans="3:26" x14ac:dyDescent="0.35">
      <c r="C73" s="26"/>
      <c r="D73" s="83"/>
      <c r="E73" s="139"/>
      <c r="F73" s="749" t="s">
        <v>5</v>
      </c>
      <c r="G73" s="750"/>
      <c r="H73" s="750"/>
      <c r="I73" s="750"/>
      <c r="J73" s="750"/>
      <c r="K73" s="750"/>
      <c r="L73" s="751"/>
      <c r="M73" s="138"/>
      <c r="N73" s="137"/>
      <c r="O73" s="137"/>
      <c r="P73" s="136"/>
      <c r="Q73" s="134"/>
      <c r="R73" s="135"/>
      <c r="S73" s="468" t="s">
        <v>5</v>
      </c>
      <c r="T73" s="56"/>
      <c r="U73" s="741"/>
      <c r="V73" s="742"/>
      <c r="W73" s="133"/>
      <c r="X73" s="133"/>
      <c r="Y73" s="133"/>
      <c r="Z73" s="132"/>
    </row>
    <row r="74" spans="3:26" x14ac:dyDescent="0.35">
      <c r="C74" s="26"/>
      <c r="D74" s="83"/>
      <c r="E74" s="754"/>
      <c r="F74" s="755"/>
      <c r="G74" s="755"/>
      <c r="H74" s="755"/>
      <c r="I74" s="755"/>
      <c r="J74" s="755"/>
      <c r="K74" s="755"/>
      <c r="L74" s="755"/>
      <c r="M74" s="756"/>
      <c r="N74" s="23"/>
      <c r="O74" s="23"/>
      <c r="P74" s="56"/>
      <c r="Q74" s="180"/>
      <c r="R74" s="56"/>
      <c r="S74" s="179"/>
      <c r="T74" s="56"/>
      <c r="U74" s="409"/>
      <c r="V74" s="406"/>
      <c r="W74" s="56"/>
      <c r="X74" s="56"/>
      <c r="Y74" s="56"/>
      <c r="Z74" s="128"/>
    </row>
    <row r="75" spans="3:26" x14ac:dyDescent="0.35">
      <c r="C75" s="112"/>
      <c r="D75" s="111"/>
      <c r="E75" s="127" t="s">
        <v>8</v>
      </c>
      <c r="F75" s="127"/>
      <c r="G75" s="127"/>
      <c r="H75" s="127"/>
      <c r="I75" s="127"/>
      <c r="J75" s="126"/>
      <c r="K75" s="126"/>
      <c r="L75" s="125"/>
      <c r="M75" s="125"/>
      <c r="N75" s="120"/>
      <c r="O75" s="120"/>
      <c r="P75" s="120"/>
      <c r="Q75" s="124">
        <f>SUM(Q70:Q73)</f>
        <v>0</v>
      </c>
      <c r="R75" s="119"/>
      <c r="S75" s="178"/>
      <c r="T75" s="104"/>
      <c r="U75" s="104"/>
      <c r="V75" s="104"/>
      <c r="W75" s="104"/>
      <c r="X75" s="104"/>
      <c r="Y75" s="104"/>
      <c r="Z75" s="103"/>
    </row>
    <row r="76" spans="3:26" ht="18.75" customHeight="1" x14ac:dyDescent="0.35">
      <c r="C76" s="26"/>
      <c r="D76" s="83"/>
      <c r="E76" s="189">
        <v>9</v>
      </c>
      <c r="F76" s="188" t="s">
        <v>28</v>
      </c>
      <c r="G76" s="187"/>
      <c r="H76" s="187"/>
      <c r="I76" s="187"/>
      <c r="J76" s="187"/>
      <c r="K76" s="186"/>
      <c r="L76" s="185"/>
      <c r="M76" s="184"/>
      <c r="N76" s="137"/>
      <c r="O76" s="137"/>
      <c r="P76" s="136"/>
      <c r="Q76" s="142" t="s">
        <v>21</v>
      </c>
      <c r="R76" s="145"/>
      <c r="S76" s="183" t="s">
        <v>23</v>
      </c>
      <c r="T76" s="182"/>
      <c r="U76" s="739" t="s">
        <v>22</v>
      </c>
      <c r="V76" s="740"/>
      <c r="W76" s="182"/>
      <c r="X76" s="182"/>
      <c r="Y76" s="182"/>
      <c r="Z76" s="181"/>
    </row>
    <row r="77" spans="3:26" x14ac:dyDescent="0.35">
      <c r="C77" s="26"/>
      <c r="D77" s="83"/>
      <c r="E77" s="139"/>
      <c r="F77" s="749" t="s">
        <v>5</v>
      </c>
      <c r="G77" s="750"/>
      <c r="H77" s="750"/>
      <c r="I77" s="750"/>
      <c r="J77" s="750"/>
      <c r="K77" s="750"/>
      <c r="L77" s="751"/>
      <c r="M77" s="138"/>
      <c r="N77" s="137"/>
      <c r="O77" s="137"/>
      <c r="P77" s="136"/>
      <c r="Q77" s="134"/>
      <c r="R77" s="135"/>
      <c r="S77" s="468" t="s">
        <v>5</v>
      </c>
      <c r="T77" s="56"/>
      <c r="U77" s="752"/>
      <c r="V77" s="753"/>
      <c r="W77" s="133"/>
      <c r="X77" s="133"/>
      <c r="Y77" s="133"/>
      <c r="Z77" s="132"/>
    </row>
    <row r="78" spans="3:26" x14ac:dyDescent="0.35">
      <c r="C78" s="26"/>
      <c r="D78" s="83"/>
      <c r="E78" s="139"/>
      <c r="F78" s="749" t="s">
        <v>5</v>
      </c>
      <c r="G78" s="750"/>
      <c r="H78" s="750"/>
      <c r="I78" s="750"/>
      <c r="J78" s="750"/>
      <c r="K78" s="750"/>
      <c r="L78" s="751"/>
      <c r="M78" s="138"/>
      <c r="N78" s="137"/>
      <c r="O78" s="137"/>
      <c r="P78" s="136"/>
      <c r="Q78" s="134"/>
      <c r="R78" s="135"/>
      <c r="S78" s="468" t="s">
        <v>5</v>
      </c>
      <c r="T78" s="56"/>
      <c r="U78" s="752"/>
      <c r="V78" s="753"/>
      <c r="W78" s="133"/>
      <c r="X78" s="133"/>
      <c r="Y78" s="133"/>
      <c r="Z78" s="132"/>
    </row>
    <row r="79" spans="3:26" x14ac:dyDescent="0.35">
      <c r="C79" s="26"/>
      <c r="D79" s="83"/>
      <c r="E79" s="139"/>
      <c r="F79" s="749" t="s">
        <v>5</v>
      </c>
      <c r="G79" s="750"/>
      <c r="H79" s="750"/>
      <c r="I79" s="750"/>
      <c r="J79" s="750"/>
      <c r="K79" s="750"/>
      <c r="L79" s="751"/>
      <c r="M79" s="138"/>
      <c r="N79" s="137"/>
      <c r="O79" s="137"/>
      <c r="P79" s="136"/>
      <c r="Q79" s="134"/>
      <c r="R79" s="135"/>
      <c r="S79" s="468" t="s">
        <v>5</v>
      </c>
      <c r="T79" s="56"/>
      <c r="U79" s="752"/>
      <c r="V79" s="753"/>
      <c r="W79" s="133"/>
      <c r="X79" s="133"/>
      <c r="Y79" s="133"/>
      <c r="Z79" s="132"/>
    </row>
    <row r="80" spans="3:26" x14ac:dyDescent="0.35">
      <c r="C80" s="26"/>
      <c r="D80" s="83"/>
      <c r="E80" s="139"/>
      <c r="F80" s="749" t="s">
        <v>5</v>
      </c>
      <c r="G80" s="750"/>
      <c r="H80" s="750"/>
      <c r="I80" s="750"/>
      <c r="J80" s="750"/>
      <c r="K80" s="750"/>
      <c r="L80" s="751"/>
      <c r="M80" s="138"/>
      <c r="N80" s="137"/>
      <c r="O80" s="137"/>
      <c r="P80" s="136"/>
      <c r="Q80" s="134"/>
      <c r="R80" s="135"/>
      <c r="S80" s="468" t="s">
        <v>5</v>
      </c>
      <c r="T80" s="56"/>
      <c r="U80" s="752"/>
      <c r="V80" s="753"/>
      <c r="W80" s="133"/>
      <c r="X80" s="133"/>
      <c r="Y80" s="133"/>
      <c r="Z80" s="132"/>
    </row>
    <row r="81" spans="3:26" x14ac:dyDescent="0.35">
      <c r="C81" s="26"/>
      <c r="D81" s="83"/>
      <c r="E81" s="139"/>
      <c r="F81" s="749" t="s">
        <v>5</v>
      </c>
      <c r="G81" s="750"/>
      <c r="H81" s="750"/>
      <c r="I81" s="750"/>
      <c r="J81" s="750"/>
      <c r="K81" s="750"/>
      <c r="L81" s="751"/>
      <c r="M81" s="138"/>
      <c r="N81" s="137"/>
      <c r="O81" s="137"/>
      <c r="P81" s="136"/>
      <c r="Q81" s="134"/>
      <c r="R81" s="135"/>
      <c r="S81" s="468" t="s">
        <v>5</v>
      </c>
      <c r="T81" s="56"/>
      <c r="U81" s="752"/>
      <c r="V81" s="753"/>
      <c r="W81" s="133"/>
      <c r="X81" s="133"/>
      <c r="Y81" s="133"/>
      <c r="Z81" s="132"/>
    </row>
    <row r="82" spans="3:26" x14ac:dyDescent="0.35">
      <c r="C82" s="26"/>
      <c r="D82" s="83"/>
      <c r="E82" s="139"/>
      <c r="F82" s="749" t="s">
        <v>5</v>
      </c>
      <c r="G82" s="750"/>
      <c r="H82" s="750"/>
      <c r="I82" s="750"/>
      <c r="J82" s="750"/>
      <c r="K82" s="750"/>
      <c r="L82" s="751"/>
      <c r="M82" s="138"/>
      <c r="N82" s="137"/>
      <c r="O82" s="137"/>
      <c r="P82" s="136"/>
      <c r="Q82" s="134"/>
      <c r="R82" s="135"/>
      <c r="S82" s="468" t="s">
        <v>5</v>
      </c>
      <c r="T82" s="56"/>
      <c r="U82" s="752"/>
      <c r="V82" s="753"/>
      <c r="W82" s="133"/>
      <c r="X82" s="133"/>
      <c r="Y82" s="133"/>
      <c r="Z82" s="132"/>
    </row>
    <row r="83" spans="3:26" x14ac:dyDescent="0.35">
      <c r="C83" s="26"/>
      <c r="D83" s="83"/>
      <c r="E83" s="754"/>
      <c r="F83" s="755"/>
      <c r="G83" s="755"/>
      <c r="H83" s="755"/>
      <c r="I83" s="755"/>
      <c r="J83" s="755"/>
      <c r="K83" s="755"/>
      <c r="L83" s="755"/>
      <c r="M83" s="756"/>
      <c r="N83" s="23"/>
      <c r="O83" s="23"/>
      <c r="P83" s="56"/>
      <c r="Q83" s="180"/>
      <c r="R83" s="56"/>
      <c r="S83" s="179"/>
      <c r="T83" s="56"/>
      <c r="U83" s="409"/>
      <c r="V83" s="406"/>
      <c r="W83" s="56"/>
      <c r="X83" s="56"/>
      <c r="Y83" s="56"/>
      <c r="Z83" s="128"/>
    </row>
    <row r="84" spans="3:26" x14ac:dyDescent="0.35">
      <c r="C84" s="112"/>
      <c r="D84" s="111"/>
      <c r="E84" s="408" t="s">
        <v>8</v>
      </c>
      <c r="F84" s="408"/>
      <c r="G84" s="408"/>
      <c r="H84" s="408"/>
      <c r="I84" s="408"/>
      <c r="J84" s="126"/>
      <c r="K84" s="126"/>
      <c r="L84" s="125"/>
      <c r="M84" s="125"/>
      <c r="N84" s="120"/>
      <c r="O84" s="120"/>
      <c r="P84" s="120"/>
      <c r="Q84" s="124">
        <f>SUM(Q77:Q82)</f>
        <v>0</v>
      </c>
      <c r="R84" s="119"/>
      <c r="S84" s="178"/>
      <c r="T84" s="104"/>
      <c r="U84" s="104"/>
      <c r="V84" s="104"/>
      <c r="W84" s="104"/>
      <c r="X84" s="104"/>
      <c r="Y84" s="104"/>
      <c r="Z84" s="103"/>
    </row>
    <row r="85" spans="3:26" ht="21.75" customHeight="1" x14ac:dyDescent="0.35">
      <c r="C85" s="112"/>
      <c r="D85" s="111"/>
      <c r="E85" s="177"/>
      <c r="F85" s="176"/>
      <c r="G85" s="176"/>
      <c r="H85" s="176"/>
      <c r="I85" s="175" t="s">
        <v>27</v>
      </c>
      <c r="J85" s="174"/>
      <c r="K85" s="757" t="s">
        <v>26</v>
      </c>
      <c r="L85" s="757"/>
      <c r="M85" s="173"/>
      <c r="N85" s="172"/>
      <c r="O85" s="172"/>
      <c r="P85" s="171"/>
      <c r="Q85" s="142" t="s">
        <v>21</v>
      </c>
      <c r="R85" s="146"/>
      <c r="S85" s="170"/>
      <c r="T85" s="169"/>
      <c r="U85" s="169"/>
      <c r="V85" s="169"/>
      <c r="W85" s="169"/>
      <c r="X85" s="169"/>
      <c r="Y85" s="169"/>
      <c r="Z85" s="168"/>
    </row>
    <row r="86" spans="3:26" ht="17.149999999999999" customHeight="1" x14ac:dyDescent="0.35">
      <c r="C86" s="26"/>
      <c r="D86" s="83"/>
      <c r="E86" s="165">
        <v>10</v>
      </c>
      <c r="F86" s="21" t="s">
        <v>1905</v>
      </c>
      <c r="G86" s="21"/>
      <c r="H86" s="21"/>
      <c r="I86" s="167"/>
      <c r="J86" s="163"/>
      <c r="K86" s="758" t="str">
        <f>IF(I86="","", (H6-IndExclERF)/(1+I86))</f>
        <v/>
      </c>
      <c r="L86" s="759"/>
      <c r="M86" s="159"/>
      <c r="N86" s="137"/>
      <c r="O86" s="137"/>
      <c r="P86" s="136"/>
      <c r="Q86" s="166"/>
      <c r="R86" s="157"/>
      <c r="S86" s="156"/>
      <c r="T86" s="136"/>
      <c r="U86" s="136"/>
      <c r="V86" s="136"/>
      <c r="W86" s="136"/>
      <c r="X86" s="136"/>
      <c r="Y86" s="136"/>
      <c r="Z86" s="141"/>
    </row>
    <row r="87" spans="3:26" x14ac:dyDescent="0.35">
      <c r="C87" s="26"/>
      <c r="D87" s="83"/>
      <c r="E87" s="165"/>
      <c r="G87" s="21"/>
      <c r="H87" s="21"/>
      <c r="I87" s="164" t="s">
        <v>25</v>
      </c>
      <c r="J87" s="163"/>
      <c r="K87" s="760" t="str">
        <f>IFERROR(K86*I86,"")</f>
        <v/>
      </c>
      <c r="L87" s="761"/>
      <c r="M87" s="159"/>
      <c r="N87" s="137"/>
      <c r="O87" s="137"/>
      <c r="P87" s="136"/>
      <c r="Q87" s="162"/>
      <c r="R87" s="157"/>
      <c r="S87" s="156"/>
      <c r="T87" s="136"/>
      <c r="U87" s="136"/>
      <c r="V87" s="136"/>
      <c r="W87" s="136"/>
      <c r="X87" s="136"/>
      <c r="Y87" s="136"/>
      <c r="Z87" s="141"/>
    </row>
    <row r="88" spans="3:26" x14ac:dyDescent="0.35">
      <c r="C88" s="26"/>
      <c r="D88" s="83"/>
      <c r="E88" s="161"/>
      <c r="F88" s="23"/>
      <c r="G88" s="23"/>
      <c r="H88" s="23"/>
      <c r="I88" s="23"/>
      <c r="J88" s="23"/>
      <c r="K88" s="21" t="s">
        <v>24</v>
      </c>
      <c r="L88" s="160"/>
      <c r="M88" s="159"/>
      <c r="N88" s="137"/>
      <c r="O88" s="137"/>
      <c r="P88" s="136"/>
      <c r="Q88" s="158"/>
      <c r="R88" s="157"/>
      <c r="S88" s="156"/>
      <c r="T88" s="136"/>
      <c r="U88" s="136"/>
      <c r="V88" s="136"/>
      <c r="W88" s="136"/>
      <c r="X88" s="136"/>
      <c r="Y88" s="136"/>
      <c r="Z88" s="141"/>
    </row>
    <row r="89" spans="3:26" ht="16.5" customHeight="1" x14ac:dyDescent="0.35">
      <c r="C89" s="26"/>
      <c r="D89" s="83"/>
      <c r="E89" s="155"/>
      <c r="F89" s="152"/>
      <c r="G89" s="152"/>
      <c r="H89" s="152"/>
      <c r="I89" s="152"/>
      <c r="J89" s="152"/>
      <c r="K89" s="154"/>
      <c r="L89" s="154"/>
      <c r="M89" s="153"/>
      <c r="N89" s="137"/>
      <c r="O89" s="137"/>
      <c r="P89" s="136"/>
      <c r="Q89" s="152"/>
      <c r="R89" s="56"/>
      <c r="S89" s="151"/>
      <c r="T89" s="136"/>
      <c r="U89" s="150"/>
      <c r="V89" s="150"/>
      <c r="W89" s="136"/>
      <c r="X89" s="136"/>
      <c r="Y89" s="136"/>
      <c r="Z89" s="141"/>
    </row>
    <row r="90" spans="3:26" ht="30" customHeight="1" x14ac:dyDescent="0.35">
      <c r="C90" s="26"/>
      <c r="D90" s="149"/>
      <c r="E90" s="148">
        <v>11</v>
      </c>
      <c r="F90" s="737" t="s">
        <v>2331</v>
      </c>
      <c r="G90" s="737"/>
      <c r="H90" s="737"/>
      <c r="I90" s="737"/>
      <c r="J90" s="737"/>
      <c r="K90" s="737"/>
      <c r="L90" s="737"/>
      <c r="M90" s="738"/>
      <c r="N90" s="137"/>
      <c r="O90" s="137"/>
      <c r="P90" s="136"/>
      <c r="Q90" s="142" t="s">
        <v>21</v>
      </c>
      <c r="R90" s="147"/>
      <c r="S90" s="144" t="s">
        <v>23</v>
      </c>
      <c r="T90" s="143"/>
      <c r="U90" s="739" t="s">
        <v>22</v>
      </c>
      <c r="V90" s="740"/>
      <c r="W90" s="136"/>
      <c r="X90" s="136"/>
      <c r="Y90" s="136"/>
      <c r="Z90" s="141"/>
    </row>
    <row r="91" spans="3:26" x14ac:dyDescent="0.35">
      <c r="C91" s="26"/>
      <c r="D91" s="83"/>
      <c r="E91" s="139"/>
      <c r="F91" s="441" t="s">
        <v>1906</v>
      </c>
      <c r="G91" s="441"/>
      <c r="H91" s="441"/>
      <c r="I91" s="441"/>
      <c r="J91" s="441"/>
      <c r="K91" s="441"/>
      <c r="L91" s="441"/>
      <c r="M91" s="140"/>
      <c r="N91" s="137"/>
      <c r="O91" s="137"/>
      <c r="P91" s="136"/>
      <c r="Q91" s="414" cm="1">
        <f t="array" ref="Q91">IndEquipERF</f>
        <v>0</v>
      </c>
      <c r="R91" s="135"/>
      <c r="S91" s="468"/>
      <c r="T91" s="56"/>
      <c r="U91" s="741"/>
      <c r="V91" s="742"/>
      <c r="W91" s="133"/>
      <c r="X91" s="133"/>
      <c r="Y91" s="133"/>
      <c r="Z91" s="132"/>
    </row>
    <row r="92" spans="3:26" x14ac:dyDescent="0.35">
      <c r="C92" s="26"/>
      <c r="D92" s="83"/>
      <c r="E92" s="404"/>
      <c r="F92" s="415" t="s">
        <v>1907</v>
      </c>
      <c r="G92" s="416"/>
      <c r="H92" s="416"/>
      <c r="I92" s="416"/>
      <c r="J92" s="416"/>
      <c r="K92" s="416"/>
      <c r="L92" s="416"/>
      <c r="M92" s="417"/>
      <c r="N92" s="23"/>
      <c r="O92" s="23"/>
      <c r="P92" s="56"/>
      <c r="Q92" s="131"/>
      <c r="R92" s="130"/>
      <c r="S92" s="129"/>
      <c r="T92" s="56"/>
      <c r="U92" s="743"/>
      <c r="V92" s="744"/>
      <c r="W92" s="56"/>
      <c r="X92" s="56"/>
      <c r="Y92" s="56"/>
      <c r="Z92" s="128"/>
    </row>
    <row r="93" spans="3:26" x14ac:dyDescent="0.35">
      <c r="C93" s="112"/>
      <c r="D93" s="111"/>
      <c r="E93" s="127" t="s">
        <v>8</v>
      </c>
      <c r="F93" s="127"/>
      <c r="G93" s="127"/>
      <c r="H93" s="127"/>
      <c r="I93" s="127"/>
      <c r="J93" s="126"/>
      <c r="K93" s="126"/>
      <c r="L93" s="125"/>
      <c r="M93" s="125"/>
      <c r="N93" s="120"/>
      <c r="O93" s="120"/>
      <c r="P93" s="120"/>
      <c r="Q93" s="124">
        <f>SUM(Q91:Q91)</f>
        <v>0</v>
      </c>
      <c r="R93" s="119"/>
      <c r="S93" s="123"/>
      <c r="T93" s="104"/>
      <c r="U93" s="104"/>
      <c r="V93" s="104"/>
      <c r="W93" s="104"/>
      <c r="X93" s="104"/>
      <c r="Y93" s="104"/>
      <c r="Z93" s="103"/>
    </row>
    <row r="94" spans="3:26" x14ac:dyDescent="0.35">
      <c r="C94" s="112"/>
      <c r="D94" s="111"/>
      <c r="E94" s="122"/>
      <c r="F94" s="122"/>
      <c r="G94" s="122"/>
      <c r="H94" s="122"/>
      <c r="I94" s="122"/>
      <c r="J94" s="121"/>
      <c r="K94" s="121"/>
      <c r="L94" s="120"/>
      <c r="M94" s="120"/>
      <c r="N94" s="120"/>
      <c r="O94" s="120"/>
      <c r="P94" s="120"/>
      <c r="Q94" s="119"/>
      <c r="R94" s="119"/>
      <c r="S94" s="104"/>
      <c r="T94" s="104"/>
      <c r="U94" s="104"/>
      <c r="V94" s="104"/>
      <c r="W94" s="104"/>
      <c r="X94" s="104"/>
      <c r="Y94" s="104"/>
      <c r="Z94" s="103"/>
    </row>
    <row r="95" spans="3:26" ht="14.5" customHeight="1" x14ac:dyDescent="0.35">
      <c r="C95" s="112"/>
      <c r="D95" s="111"/>
      <c r="E95" s="118"/>
      <c r="F95" s="117"/>
      <c r="G95" s="117"/>
      <c r="H95" s="117"/>
      <c r="I95" s="117"/>
      <c r="J95" s="116"/>
      <c r="K95" s="116"/>
      <c r="L95" s="115"/>
      <c r="M95" s="115"/>
      <c r="N95" s="115"/>
      <c r="O95" s="115"/>
      <c r="P95" s="115"/>
      <c r="Q95" s="114"/>
      <c r="R95" s="114"/>
      <c r="S95" s="113"/>
      <c r="T95" s="113"/>
      <c r="U95" s="113"/>
      <c r="V95" s="113"/>
      <c r="W95" s="418"/>
      <c r="X95" s="77"/>
      <c r="Y95" s="104"/>
      <c r="Z95" s="76"/>
    </row>
    <row r="96" spans="3:26" ht="14.5" customHeight="1" x14ac:dyDescent="0.35">
      <c r="C96" s="112"/>
      <c r="D96" s="111"/>
      <c r="E96" s="110"/>
      <c r="F96" s="109"/>
      <c r="G96" s="109"/>
      <c r="H96" s="109"/>
      <c r="I96" s="109"/>
      <c r="J96" s="108"/>
      <c r="K96" s="108"/>
      <c r="L96" s="107"/>
      <c r="M96" s="84" t="s">
        <v>20</v>
      </c>
      <c r="N96" s="107"/>
      <c r="O96" s="107"/>
      <c r="Q96" s="84"/>
      <c r="R96" s="106"/>
      <c r="S96" s="84"/>
      <c r="T96" s="105"/>
      <c r="U96" s="105"/>
      <c r="V96" s="105"/>
      <c r="W96" s="419"/>
      <c r="X96" s="77"/>
      <c r="Y96" s="104"/>
      <c r="Z96" s="103"/>
    </row>
    <row r="97" spans="2:31" ht="9.65" customHeight="1" thickBot="1" x14ac:dyDescent="0.4">
      <c r="C97" s="26"/>
      <c r="D97" s="83"/>
      <c r="E97" s="102"/>
      <c r="F97" s="23"/>
      <c r="G97" s="412"/>
      <c r="H97" s="23"/>
      <c r="I97" s="23"/>
      <c r="J97" s="23"/>
      <c r="K97" s="23"/>
      <c r="L97" s="23"/>
      <c r="M97" s="23"/>
      <c r="N97" s="23"/>
      <c r="O97" s="23"/>
      <c r="R97" s="23"/>
      <c r="S97" s="420"/>
      <c r="T97" s="23"/>
      <c r="U97" s="23"/>
      <c r="V97" s="101"/>
      <c r="W97" s="100"/>
      <c r="X97" s="77"/>
      <c r="Y97" s="89"/>
      <c r="Z97" s="76"/>
    </row>
    <row r="98" spans="2:31" ht="20.5" customHeight="1" thickBot="1" x14ac:dyDescent="0.4">
      <c r="C98" s="95"/>
      <c r="D98" s="94"/>
      <c r="E98" s="99"/>
      <c r="F98" s="403"/>
      <c r="G98" s="403"/>
      <c r="H98" s="403"/>
      <c r="I98" s="403"/>
      <c r="J98" s="403"/>
      <c r="K98" s="403"/>
      <c r="L98" s="403"/>
      <c r="M98" s="403"/>
      <c r="N98" s="403"/>
      <c r="O98" s="403"/>
      <c r="P98" s="98"/>
      <c r="Q98" s="97">
        <f>Q93+Q86+Q84+Q75+Q68+Q61+Q52+Q44+Q37+Q31+Q22</f>
        <v>0</v>
      </c>
      <c r="R98" s="96"/>
      <c r="S98" s="745"/>
      <c r="T98" s="745"/>
      <c r="U98" s="745"/>
      <c r="V98" s="745"/>
      <c r="W98" s="90"/>
      <c r="X98" s="77"/>
      <c r="Y98" s="77"/>
      <c r="Z98" s="85"/>
    </row>
    <row r="99" spans="2:31" ht="10.5" customHeight="1" thickBot="1" x14ac:dyDescent="0.4">
      <c r="C99" s="95"/>
      <c r="D99" s="94"/>
      <c r="E99" s="402"/>
      <c r="F99" s="403"/>
      <c r="G99" s="403"/>
      <c r="H99" s="403"/>
      <c r="I99" s="403"/>
      <c r="J99" s="403"/>
      <c r="K99" s="403"/>
      <c r="L99" s="403"/>
      <c r="M99" s="403"/>
      <c r="N99" s="403"/>
      <c r="O99" s="403"/>
      <c r="P99" s="403"/>
      <c r="Q99" s="93"/>
      <c r="R99" s="92"/>
      <c r="S99" s="91"/>
      <c r="T99" s="91"/>
      <c r="U99" s="91"/>
      <c r="W99" s="90"/>
      <c r="X99" s="77"/>
      <c r="Y99" s="89"/>
      <c r="Z99" s="85"/>
    </row>
    <row r="100" spans="2:31" ht="24" customHeight="1" thickBot="1" x14ac:dyDescent="0.4">
      <c r="C100" s="26"/>
      <c r="D100" s="83"/>
      <c r="E100" s="746" t="s">
        <v>19</v>
      </c>
      <c r="F100" s="747"/>
      <c r="G100" s="747"/>
      <c r="H100" s="747"/>
      <c r="I100" s="747"/>
      <c r="J100" s="747"/>
      <c r="K100" s="747"/>
      <c r="L100" s="747"/>
      <c r="M100" s="747"/>
      <c r="N100" s="403"/>
      <c r="O100" s="403"/>
      <c r="P100" s="403"/>
      <c r="Q100" s="88" t="str">
        <f>IFERROR(IF(Q98&lt;&gt;valAllocationERF,Q98-valAllocationERF,""),"")</f>
        <v/>
      </c>
      <c r="R100" s="87"/>
      <c r="S100" s="748"/>
      <c r="T100" s="748"/>
      <c r="U100" s="748"/>
      <c r="V100" s="748"/>
      <c r="W100" s="86"/>
      <c r="X100" s="77"/>
      <c r="Y100" s="77"/>
      <c r="Z100" s="85"/>
      <c r="AA100" s="84"/>
    </row>
    <row r="101" spans="2:31" ht="30.75" customHeight="1" x14ac:dyDescent="0.35">
      <c r="C101" s="26"/>
      <c r="D101" s="83"/>
      <c r="E101" s="82"/>
      <c r="F101" s="81"/>
      <c r="G101" s="81"/>
      <c r="H101" s="81"/>
      <c r="I101" s="81"/>
      <c r="J101" s="81"/>
      <c r="K101" s="81"/>
      <c r="L101" s="81"/>
      <c r="M101" s="81"/>
      <c r="N101" s="81"/>
      <c r="O101" s="81"/>
      <c r="P101" s="81"/>
      <c r="Q101" s="80"/>
      <c r="R101" s="79"/>
      <c r="S101" s="722"/>
      <c r="T101" s="722"/>
      <c r="U101" s="722"/>
      <c r="V101" s="722"/>
      <c r="W101" s="78"/>
      <c r="X101" s="77"/>
      <c r="Y101" s="77"/>
      <c r="Z101" s="76"/>
    </row>
    <row r="102" spans="2:31" ht="15" thickBot="1" x14ac:dyDescent="0.4">
      <c r="C102" s="26"/>
      <c r="D102" s="75"/>
      <c r="E102" s="74"/>
      <c r="F102" s="74"/>
      <c r="G102" s="74"/>
      <c r="H102" s="74"/>
      <c r="I102" s="74"/>
      <c r="J102" s="74"/>
      <c r="K102" s="74"/>
      <c r="L102" s="74"/>
      <c r="M102" s="74"/>
      <c r="N102" s="74"/>
      <c r="O102" s="74"/>
      <c r="P102" s="74"/>
      <c r="Q102" s="74"/>
      <c r="R102" s="74"/>
      <c r="S102" s="74"/>
      <c r="T102" s="74"/>
      <c r="U102" s="73"/>
      <c r="V102" s="73"/>
      <c r="W102" s="72"/>
      <c r="X102" s="72"/>
      <c r="Y102" s="72"/>
      <c r="Z102" s="71"/>
    </row>
    <row r="103" spans="2:31" s="9" customFormat="1" ht="15" thickBot="1" x14ac:dyDescent="0.4">
      <c r="C103" s="30"/>
      <c r="D103" s="30"/>
      <c r="E103" s="29"/>
      <c r="F103" s="29"/>
      <c r="G103" s="29"/>
      <c r="H103" s="29"/>
      <c r="I103" s="29"/>
      <c r="J103" s="29"/>
      <c r="K103" s="29"/>
      <c r="L103" s="29"/>
      <c r="M103" s="29"/>
      <c r="N103" s="29"/>
      <c r="O103" s="29"/>
      <c r="P103" s="29"/>
      <c r="Q103" s="29"/>
      <c r="R103" s="29"/>
      <c r="S103" s="29"/>
      <c r="T103" s="29"/>
      <c r="U103" s="28"/>
      <c r="V103" s="28"/>
      <c r="W103" s="28"/>
      <c r="X103" s="28"/>
      <c r="Y103" s="28"/>
      <c r="Z103" s="28"/>
    </row>
    <row r="104" spans="2:31" ht="23.5" thickBot="1" x14ac:dyDescent="0.4">
      <c r="B104" s="723" t="s">
        <v>2314</v>
      </c>
      <c r="C104" s="26"/>
      <c r="D104" s="725" t="s">
        <v>18</v>
      </c>
      <c r="E104" s="726"/>
      <c r="F104" s="726"/>
      <c r="G104" s="726"/>
      <c r="H104" s="726"/>
      <c r="I104" s="726"/>
      <c r="J104" s="726"/>
      <c r="K104" s="726"/>
      <c r="L104" s="726"/>
      <c r="M104" s="726"/>
      <c r="N104" s="726"/>
      <c r="O104" s="726"/>
      <c r="P104" s="726"/>
      <c r="Q104" s="726"/>
      <c r="R104" s="726"/>
      <c r="S104" s="726"/>
      <c r="T104" s="726"/>
      <c r="U104" s="726"/>
      <c r="V104" s="726"/>
      <c r="W104" s="726"/>
      <c r="X104" s="726"/>
      <c r="Y104" s="726"/>
      <c r="Z104" s="727"/>
      <c r="AA104" s="70"/>
      <c r="AB104" s="70"/>
      <c r="AC104" s="70"/>
      <c r="AD104" s="70"/>
    </row>
    <row r="105" spans="2:31" ht="49.5" customHeight="1" thickBot="1" x14ac:dyDescent="0.4">
      <c r="B105" s="724"/>
      <c r="C105" s="26"/>
      <c r="D105" s="728" t="s">
        <v>2288</v>
      </c>
      <c r="E105" s="729"/>
      <c r="F105" s="729"/>
      <c r="G105" s="729"/>
      <c r="H105" s="729"/>
      <c r="I105" s="729"/>
      <c r="J105" s="729"/>
      <c r="K105" s="729"/>
      <c r="L105" s="729"/>
      <c r="M105" s="729"/>
      <c r="N105" s="729"/>
      <c r="O105" s="729"/>
      <c r="P105" s="729"/>
      <c r="Q105" s="729"/>
      <c r="R105" s="729"/>
      <c r="S105" s="729"/>
      <c r="T105" s="729"/>
      <c r="U105" s="729"/>
      <c r="V105" s="729"/>
      <c r="W105" s="729"/>
      <c r="X105" s="729"/>
      <c r="Y105" s="729"/>
      <c r="Z105" s="730"/>
      <c r="AA105" s="24"/>
      <c r="AB105" s="24"/>
      <c r="AC105" s="24"/>
      <c r="AD105" s="24"/>
      <c r="AE105" s="9"/>
    </row>
    <row r="106" spans="2:31" ht="270" customHeight="1" thickBot="1" x14ac:dyDescent="0.4">
      <c r="C106" s="26"/>
      <c r="D106" s="731"/>
      <c r="E106" s="732"/>
      <c r="F106" s="732"/>
      <c r="G106" s="732"/>
      <c r="H106" s="732"/>
      <c r="I106" s="732"/>
      <c r="J106" s="732"/>
      <c r="K106" s="732"/>
      <c r="L106" s="732"/>
      <c r="M106" s="732"/>
      <c r="N106" s="732"/>
      <c r="O106" s="732"/>
      <c r="P106" s="732"/>
      <c r="Q106" s="732"/>
      <c r="R106" s="732"/>
      <c r="S106" s="732"/>
      <c r="T106" s="732"/>
      <c r="U106" s="732"/>
      <c r="V106" s="732"/>
      <c r="W106" s="732"/>
      <c r="X106" s="732"/>
      <c r="Y106" s="732"/>
      <c r="Z106" s="733"/>
      <c r="AA106" s="24"/>
      <c r="AB106" s="24"/>
      <c r="AC106" s="24"/>
      <c r="AD106" s="24"/>
      <c r="AE106" s="9"/>
    </row>
    <row r="107" spans="2:31" ht="15" thickBot="1" x14ac:dyDescent="0.4">
      <c r="C107" s="26"/>
      <c r="D107" s="734"/>
      <c r="E107" s="735"/>
      <c r="F107" s="735"/>
      <c r="G107" s="735"/>
      <c r="H107" s="735"/>
      <c r="I107" s="735"/>
      <c r="J107" s="735"/>
      <c r="K107" s="735"/>
      <c r="L107" s="69"/>
      <c r="M107" s="69"/>
      <c r="N107" s="69"/>
      <c r="O107" s="69"/>
      <c r="P107" s="69"/>
      <c r="Q107" s="69"/>
      <c r="R107" s="69"/>
      <c r="S107" s="69"/>
      <c r="T107" s="69"/>
      <c r="U107" s="69"/>
      <c r="V107" s="69"/>
      <c r="W107" s="68"/>
      <c r="X107" s="68"/>
      <c r="Y107" s="68"/>
      <c r="Z107" s="67"/>
    </row>
    <row r="108" spans="2:31" x14ac:dyDescent="0.35">
      <c r="C108" s="26"/>
      <c r="D108" s="53"/>
      <c r="E108" s="63" t="s">
        <v>7</v>
      </c>
      <c r="F108" s="66"/>
      <c r="G108" s="66"/>
      <c r="H108" s="66"/>
      <c r="I108" s="66"/>
      <c r="J108" s="66"/>
      <c r="K108" s="66"/>
      <c r="L108" s="66"/>
      <c r="M108" s="65"/>
      <c r="N108" s="65"/>
      <c r="O108" s="65"/>
      <c r="P108" s="65"/>
      <c r="Q108" s="65"/>
      <c r="R108" s="64"/>
      <c r="S108" s="62"/>
      <c r="T108" s="62"/>
      <c r="U108" s="62"/>
      <c r="V108" s="62"/>
      <c r="W108" s="61"/>
      <c r="X108" s="60"/>
      <c r="Y108" s="35"/>
      <c r="Z108" s="34"/>
    </row>
    <row r="109" spans="2:31" ht="16" customHeight="1" x14ac:dyDescent="0.35">
      <c r="C109" s="26"/>
      <c r="D109" s="53"/>
      <c r="E109" s="59"/>
      <c r="F109" s="55" t="s">
        <v>17</v>
      </c>
      <c r="G109" s="55"/>
      <c r="H109" s="55"/>
      <c r="I109" s="55"/>
      <c r="J109" s="55"/>
      <c r="K109" s="55"/>
      <c r="L109" s="56"/>
      <c r="M109" s="55"/>
      <c r="N109" s="55"/>
      <c r="O109" s="55"/>
      <c r="P109" s="55"/>
      <c r="Q109" s="55"/>
      <c r="R109" s="54" t="s">
        <v>16</v>
      </c>
      <c r="S109" s="58" t="s">
        <v>15</v>
      </c>
      <c r="T109" s="401"/>
      <c r="U109" s="401"/>
      <c r="V109" s="401"/>
      <c r="W109" s="43"/>
      <c r="X109" s="42"/>
      <c r="Y109" s="35"/>
      <c r="Z109" s="34"/>
      <c r="AA109" s="28"/>
      <c r="AB109" s="9"/>
      <c r="AC109" s="9"/>
      <c r="AD109" s="9"/>
    </row>
    <row r="110" spans="2:31" ht="20.5" customHeight="1" thickBot="1" x14ac:dyDescent="0.4">
      <c r="C110" s="26"/>
      <c r="D110" s="53"/>
      <c r="E110" s="57"/>
      <c r="F110" s="55"/>
      <c r="G110" s="55"/>
      <c r="H110" s="55"/>
      <c r="I110" s="55"/>
      <c r="J110" s="55"/>
      <c r="K110" s="55"/>
      <c r="L110" s="56"/>
      <c r="M110" s="55"/>
      <c r="N110" s="55"/>
      <c r="O110" s="55"/>
      <c r="P110" s="55"/>
      <c r="Q110" s="55"/>
      <c r="R110" s="54" t="s">
        <v>14</v>
      </c>
      <c r="S110" s="736" t="s">
        <v>13</v>
      </c>
      <c r="T110" s="736"/>
      <c r="U110" s="736"/>
      <c r="V110" s="736"/>
      <c r="W110" s="43"/>
      <c r="X110" s="42"/>
      <c r="Y110" s="35"/>
      <c r="Z110" s="34"/>
      <c r="AA110" s="9"/>
      <c r="AB110" s="9"/>
      <c r="AC110" s="9"/>
      <c r="AD110" s="9"/>
    </row>
    <row r="111" spans="2:31" x14ac:dyDescent="0.35">
      <c r="C111" s="26"/>
      <c r="D111" s="53"/>
      <c r="E111" s="52"/>
      <c r="F111" s="706" t="s">
        <v>12</v>
      </c>
      <c r="G111" s="707"/>
      <c r="H111" s="710" t="s">
        <v>11</v>
      </c>
      <c r="I111" s="711"/>
      <c r="J111" s="50"/>
      <c r="K111" s="714" t="s">
        <v>10</v>
      </c>
      <c r="L111" s="715"/>
      <c r="M111" s="715"/>
      <c r="N111" s="715"/>
      <c r="O111" s="715"/>
      <c r="P111" s="715"/>
      <c r="Q111" s="716"/>
      <c r="R111" s="51"/>
      <c r="S111" s="714" t="s">
        <v>10</v>
      </c>
      <c r="T111" s="716"/>
      <c r="U111" s="421"/>
      <c r="V111" s="720" t="s">
        <v>9</v>
      </c>
      <c r="W111" s="43"/>
      <c r="X111" s="42"/>
      <c r="Y111" s="35"/>
      <c r="Z111" s="34"/>
      <c r="AA111" s="9"/>
      <c r="AB111" s="9"/>
      <c r="AC111" s="9"/>
      <c r="AD111" s="9"/>
    </row>
    <row r="112" spans="2:31" x14ac:dyDescent="0.35">
      <c r="C112" s="26"/>
      <c r="D112" s="36"/>
      <c r="E112" s="49"/>
      <c r="F112" s="708"/>
      <c r="G112" s="709"/>
      <c r="H112" s="712"/>
      <c r="I112" s="713"/>
      <c r="J112" s="50"/>
      <c r="K112" s="717"/>
      <c r="L112" s="718"/>
      <c r="M112" s="718"/>
      <c r="N112" s="718"/>
      <c r="O112" s="718"/>
      <c r="P112" s="718"/>
      <c r="Q112" s="719"/>
      <c r="R112" s="42"/>
      <c r="S112" s="717"/>
      <c r="T112" s="719"/>
      <c r="U112" s="421"/>
      <c r="V112" s="721"/>
      <c r="W112" s="43"/>
      <c r="X112" s="42"/>
      <c r="Y112" s="35"/>
      <c r="Z112" s="34"/>
      <c r="AA112" s="9"/>
      <c r="AB112" s="9"/>
      <c r="AC112" s="9"/>
      <c r="AD112" s="9"/>
    </row>
    <row r="113" spans="3:30" x14ac:dyDescent="0.35">
      <c r="C113" s="26"/>
      <c r="D113" s="36"/>
      <c r="E113" s="49"/>
      <c r="F113" s="688"/>
      <c r="G113" s="689"/>
      <c r="H113" s="690" t="str">
        <f>IF((F113-25000)&gt;0, (F113-25000), "")</f>
        <v/>
      </c>
      <c r="I113" s="691"/>
      <c r="J113" s="43"/>
      <c r="K113" s="692"/>
      <c r="L113" s="693"/>
      <c r="M113" s="693"/>
      <c r="N113" s="693"/>
      <c r="O113" s="693"/>
      <c r="P113" s="693"/>
      <c r="Q113" s="694"/>
      <c r="R113" s="42"/>
      <c r="S113" s="695"/>
      <c r="T113" s="696"/>
      <c r="U113" s="440"/>
      <c r="V113" s="422"/>
      <c r="W113" s="43"/>
      <c r="X113" s="42"/>
      <c r="Y113" s="35"/>
      <c r="Z113" s="34"/>
      <c r="AA113" s="9"/>
      <c r="AB113" s="9"/>
      <c r="AC113" s="9"/>
      <c r="AD113" s="9"/>
    </row>
    <row r="114" spans="3:30" x14ac:dyDescent="0.35">
      <c r="C114" s="26"/>
      <c r="D114" s="36"/>
      <c r="E114" s="49"/>
      <c r="F114" s="688"/>
      <c r="G114" s="689"/>
      <c r="H114" s="690" t="str">
        <f t="shared" ref="H114:H125" si="1">IF((F114-25000)&gt;0, (F114-25000), "")</f>
        <v/>
      </c>
      <c r="I114" s="691"/>
      <c r="J114" s="43"/>
      <c r="K114" s="692"/>
      <c r="L114" s="693"/>
      <c r="M114" s="693"/>
      <c r="N114" s="693"/>
      <c r="O114" s="693"/>
      <c r="P114" s="693"/>
      <c r="Q114" s="694"/>
      <c r="R114" s="42"/>
      <c r="S114" s="695"/>
      <c r="T114" s="696"/>
      <c r="U114" s="440"/>
      <c r="V114" s="422"/>
      <c r="W114" s="43"/>
      <c r="X114" s="42"/>
      <c r="Y114" s="35"/>
      <c r="Z114" s="34"/>
      <c r="AA114" s="9"/>
      <c r="AB114" s="9"/>
      <c r="AC114" s="9"/>
      <c r="AD114" s="9"/>
    </row>
    <row r="115" spans="3:30" x14ac:dyDescent="0.35">
      <c r="C115" s="26"/>
      <c r="D115" s="36"/>
      <c r="E115" s="49"/>
      <c r="F115" s="688"/>
      <c r="G115" s="689"/>
      <c r="H115" s="690" t="str">
        <f t="shared" si="1"/>
        <v/>
      </c>
      <c r="I115" s="691"/>
      <c r="J115" s="43"/>
      <c r="K115" s="692"/>
      <c r="L115" s="693"/>
      <c r="M115" s="693"/>
      <c r="N115" s="693"/>
      <c r="O115" s="693"/>
      <c r="P115" s="693"/>
      <c r="Q115" s="694"/>
      <c r="R115" s="42"/>
      <c r="S115" s="695"/>
      <c r="T115" s="696"/>
      <c r="U115" s="440"/>
      <c r="V115" s="422"/>
      <c r="W115" s="43"/>
      <c r="X115" s="42"/>
      <c r="Y115" s="35"/>
      <c r="Z115" s="34"/>
      <c r="AA115" s="9"/>
      <c r="AB115" s="9"/>
      <c r="AC115" s="9"/>
      <c r="AD115" s="9"/>
    </row>
    <row r="116" spans="3:30" x14ac:dyDescent="0.35">
      <c r="C116" s="26"/>
      <c r="D116" s="36"/>
      <c r="E116" s="49"/>
      <c r="F116" s="688"/>
      <c r="G116" s="689"/>
      <c r="H116" s="690" t="str">
        <f t="shared" si="1"/>
        <v/>
      </c>
      <c r="I116" s="691"/>
      <c r="J116" s="43"/>
      <c r="K116" s="692"/>
      <c r="L116" s="693"/>
      <c r="M116" s="693"/>
      <c r="N116" s="693"/>
      <c r="O116" s="693"/>
      <c r="P116" s="693"/>
      <c r="Q116" s="694"/>
      <c r="R116" s="42"/>
      <c r="S116" s="695"/>
      <c r="T116" s="696"/>
      <c r="U116" s="440"/>
      <c r="V116" s="422"/>
      <c r="W116" s="43"/>
      <c r="X116" s="42"/>
      <c r="Y116" s="35"/>
      <c r="Z116" s="34"/>
      <c r="AA116" s="9"/>
      <c r="AB116" s="9"/>
      <c r="AC116" s="9"/>
      <c r="AD116" s="9"/>
    </row>
    <row r="117" spans="3:30" x14ac:dyDescent="0.35">
      <c r="C117" s="26"/>
      <c r="D117" s="36"/>
      <c r="E117" s="49"/>
      <c r="F117" s="688"/>
      <c r="G117" s="689"/>
      <c r="H117" s="690" t="str">
        <f t="shared" si="1"/>
        <v/>
      </c>
      <c r="I117" s="691"/>
      <c r="J117" s="43"/>
      <c r="K117" s="692"/>
      <c r="L117" s="693"/>
      <c r="M117" s="693"/>
      <c r="N117" s="693"/>
      <c r="O117" s="693"/>
      <c r="P117" s="693"/>
      <c r="Q117" s="694"/>
      <c r="R117" s="42"/>
      <c r="S117" s="695"/>
      <c r="T117" s="696"/>
      <c r="U117" s="440"/>
      <c r="V117" s="422"/>
      <c r="W117" s="43"/>
      <c r="X117" s="42"/>
      <c r="Y117" s="35"/>
      <c r="Z117" s="34"/>
      <c r="AA117" s="9"/>
      <c r="AB117" s="9"/>
      <c r="AC117" s="9"/>
      <c r="AD117" s="9"/>
    </row>
    <row r="118" spans="3:30" x14ac:dyDescent="0.35">
      <c r="C118" s="26"/>
      <c r="D118" s="36"/>
      <c r="E118" s="49"/>
      <c r="F118" s="688"/>
      <c r="G118" s="689"/>
      <c r="H118" s="690" t="str">
        <f t="shared" si="1"/>
        <v/>
      </c>
      <c r="I118" s="691"/>
      <c r="J118" s="43"/>
      <c r="K118" s="692"/>
      <c r="L118" s="693"/>
      <c r="M118" s="693"/>
      <c r="N118" s="693"/>
      <c r="O118" s="693"/>
      <c r="P118" s="693"/>
      <c r="Q118" s="694"/>
      <c r="R118" s="42"/>
      <c r="S118" s="695"/>
      <c r="T118" s="696"/>
      <c r="U118" s="440"/>
      <c r="V118" s="422"/>
      <c r="W118" s="43"/>
      <c r="X118" s="42"/>
      <c r="Y118" s="35"/>
      <c r="Z118" s="34"/>
      <c r="AA118" s="9"/>
      <c r="AB118" s="9"/>
      <c r="AC118" s="9"/>
      <c r="AD118" s="9"/>
    </row>
    <row r="119" spans="3:30" x14ac:dyDescent="0.35">
      <c r="C119" s="26"/>
      <c r="D119" s="36"/>
      <c r="E119" s="49"/>
      <c r="F119" s="688"/>
      <c r="G119" s="689"/>
      <c r="H119" s="690" t="str">
        <f t="shared" si="1"/>
        <v/>
      </c>
      <c r="I119" s="691"/>
      <c r="J119" s="43"/>
      <c r="K119" s="692"/>
      <c r="L119" s="693"/>
      <c r="M119" s="693"/>
      <c r="N119" s="693"/>
      <c r="O119" s="693"/>
      <c r="P119" s="693"/>
      <c r="Q119" s="694"/>
      <c r="R119" s="42"/>
      <c r="S119" s="695"/>
      <c r="T119" s="696"/>
      <c r="U119" s="440"/>
      <c r="V119" s="422"/>
      <c r="W119" s="43"/>
      <c r="X119" s="42"/>
      <c r="Y119" s="35"/>
      <c r="Z119" s="34"/>
      <c r="AA119" s="9"/>
      <c r="AB119" s="9"/>
      <c r="AC119" s="9"/>
      <c r="AD119" s="9"/>
    </row>
    <row r="120" spans="3:30" x14ac:dyDescent="0.35">
      <c r="C120" s="26"/>
      <c r="D120" s="36"/>
      <c r="E120" s="49"/>
      <c r="F120" s="688"/>
      <c r="G120" s="689"/>
      <c r="H120" s="690" t="str">
        <f t="shared" si="1"/>
        <v/>
      </c>
      <c r="I120" s="691"/>
      <c r="J120" s="43"/>
      <c r="K120" s="692"/>
      <c r="L120" s="693"/>
      <c r="M120" s="693"/>
      <c r="N120" s="693"/>
      <c r="O120" s="693"/>
      <c r="P120" s="693"/>
      <c r="Q120" s="694"/>
      <c r="R120" s="42"/>
      <c r="S120" s="695"/>
      <c r="T120" s="696"/>
      <c r="U120" s="440"/>
      <c r="V120" s="422"/>
      <c r="W120" s="43"/>
      <c r="X120" s="42"/>
      <c r="Y120" s="35"/>
      <c r="Z120" s="34"/>
      <c r="AA120" s="9"/>
      <c r="AB120" s="9"/>
      <c r="AC120" s="9"/>
      <c r="AD120" s="9"/>
    </row>
    <row r="121" spans="3:30" x14ac:dyDescent="0.35">
      <c r="C121" s="26"/>
      <c r="D121" s="36"/>
      <c r="E121" s="49"/>
      <c r="F121" s="688"/>
      <c r="G121" s="689"/>
      <c r="H121" s="690" t="str">
        <f t="shared" si="1"/>
        <v/>
      </c>
      <c r="I121" s="691"/>
      <c r="J121" s="43"/>
      <c r="K121" s="692"/>
      <c r="L121" s="693"/>
      <c r="M121" s="693"/>
      <c r="N121" s="693"/>
      <c r="O121" s="693"/>
      <c r="P121" s="693"/>
      <c r="Q121" s="694"/>
      <c r="R121" s="42"/>
      <c r="S121" s="695"/>
      <c r="T121" s="696"/>
      <c r="U121" s="440"/>
      <c r="V121" s="422"/>
      <c r="W121" s="43"/>
      <c r="X121" s="42"/>
      <c r="Y121" s="35"/>
      <c r="Z121" s="34"/>
      <c r="AA121" s="9"/>
      <c r="AB121" s="9"/>
      <c r="AC121" s="9"/>
      <c r="AD121" s="9"/>
    </row>
    <row r="122" spans="3:30" x14ac:dyDescent="0.35">
      <c r="C122" s="26"/>
      <c r="D122" s="36"/>
      <c r="E122" s="49"/>
      <c r="F122" s="688"/>
      <c r="G122" s="689"/>
      <c r="H122" s="690" t="str">
        <f t="shared" si="1"/>
        <v/>
      </c>
      <c r="I122" s="691"/>
      <c r="J122" s="43"/>
      <c r="K122" s="692"/>
      <c r="L122" s="693"/>
      <c r="M122" s="693"/>
      <c r="N122" s="693"/>
      <c r="O122" s="693"/>
      <c r="P122" s="693"/>
      <c r="Q122" s="694"/>
      <c r="R122" s="42"/>
      <c r="S122" s="695"/>
      <c r="T122" s="696"/>
      <c r="U122" s="440"/>
      <c r="V122" s="422"/>
      <c r="W122" s="43"/>
      <c r="X122" s="42"/>
      <c r="Y122" s="35"/>
      <c r="Z122" s="34"/>
      <c r="AA122" s="9"/>
      <c r="AB122" s="9"/>
      <c r="AC122" s="9"/>
      <c r="AD122" s="9"/>
    </row>
    <row r="123" spans="3:30" x14ac:dyDescent="0.35">
      <c r="C123" s="26"/>
      <c r="D123" s="36"/>
      <c r="E123" s="49"/>
      <c r="F123" s="688"/>
      <c r="G123" s="689"/>
      <c r="H123" s="690" t="str">
        <f t="shared" si="1"/>
        <v/>
      </c>
      <c r="I123" s="691"/>
      <c r="J123" s="43"/>
      <c r="K123" s="692"/>
      <c r="L123" s="693"/>
      <c r="M123" s="693"/>
      <c r="N123" s="693"/>
      <c r="O123" s="693"/>
      <c r="P123" s="693"/>
      <c r="Q123" s="694"/>
      <c r="R123" s="42"/>
      <c r="S123" s="695"/>
      <c r="T123" s="696"/>
      <c r="U123" s="440"/>
      <c r="V123" s="422"/>
      <c r="W123" s="43"/>
      <c r="X123" s="42"/>
      <c r="Y123" s="35"/>
      <c r="Z123" s="34"/>
      <c r="AA123" s="9"/>
      <c r="AB123" s="9"/>
      <c r="AC123" s="9"/>
      <c r="AD123" s="9"/>
    </row>
    <row r="124" spans="3:30" x14ac:dyDescent="0.35">
      <c r="C124" s="26"/>
      <c r="D124" s="36"/>
      <c r="E124" s="49"/>
      <c r="F124" s="688"/>
      <c r="G124" s="689"/>
      <c r="H124" s="690" t="str">
        <f t="shared" si="1"/>
        <v/>
      </c>
      <c r="I124" s="691"/>
      <c r="J124" s="43"/>
      <c r="K124" s="692"/>
      <c r="L124" s="693"/>
      <c r="M124" s="693"/>
      <c r="N124" s="693"/>
      <c r="O124" s="693"/>
      <c r="P124" s="693"/>
      <c r="Q124" s="694"/>
      <c r="R124" s="42"/>
      <c r="S124" s="695"/>
      <c r="T124" s="696"/>
      <c r="U124" s="440"/>
      <c r="V124" s="422"/>
      <c r="W124" s="43"/>
      <c r="X124" s="42"/>
      <c r="Y124" s="35"/>
      <c r="Z124" s="34"/>
      <c r="AA124" s="9"/>
      <c r="AB124" s="9"/>
      <c r="AC124" s="9"/>
      <c r="AD124" s="9"/>
    </row>
    <row r="125" spans="3:30" ht="15" thickBot="1" x14ac:dyDescent="0.4">
      <c r="C125" s="26"/>
      <c r="D125" s="36"/>
      <c r="E125" s="49"/>
      <c r="F125" s="697"/>
      <c r="G125" s="698"/>
      <c r="H125" s="699" t="str">
        <f t="shared" si="1"/>
        <v/>
      </c>
      <c r="I125" s="700"/>
      <c r="J125" s="43"/>
      <c r="K125" s="701"/>
      <c r="L125" s="702"/>
      <c r="M125" s="702"/>
      <c r="N125" s="702"/>
      <c r="O125" s="702"/>
      <c r="P125" s="702"/>
      <c r="Q125" s="703"/>
      <c r="R125" s="42"/>
      <c r="S125" s="704"/>
      <c r="T125" s="705"/>
      <c r="U125" s="440"/>
      <c r="V125" s="423"/>
      <c r="W125" s="43"/>
      <c r="X125" s="42"/>
      <c r="Y125" s="35"/>
      <c r="Z125" s="34"/>
      <c r="AA125" s="9"/>
      <c r="AB125" s="9">
        <f>IndConERF+IndEquipERF</f>
        <v>0</v>
      </c>
      <c r="AC125" s="9"/>
      <c r="AD125" s="9"/>
    </row>
    <row r="126" spans="3:30" x14ac:dyDescent="0.35">
      <c r="C126" s="26"/>
      <c r="D126" s="36"/>
      <c r="E126" s="45" t="s">
        <v>8</v>
      </c>
      <c r="F126" s="685">
        <f>SUM(F113:G125)</f>
        <v>0</v>
      </c>
      <c r="G126" s="685"/>
      <c r="H126" s="686">
        <f>SUM(H113:I125)</f>
        <v>0</v>
      </c>
      <c r="I126" s="686"/>
      <c r="J126" s="48"/>
      <c r="K126" s="48"/>
      <c r="L126" s="47"/>
      <c r="M126" s="47"/>
      <c r="N126" s="47"/>
      <c r="O126" s="47"/>
      <c r="P126" s="47"/>
      <c r="Q126" s="47"/>
      <c r="R126" s="46"/>
      <c r="S126" s="43"/>
      <c r="T126" s="44"/>
      <c r="U126" s="424" t="s">
        <v>8</v>
      </c>
      <c r="V126" s="425">
        <f>SUM(V113:V125)</f>
        <v>0</v>
      </c>
      <c r="W126" s="43"/>
      <c r="X126" s="42"/>
      <c r="Y126" s="35"/>
      <c r="Z126" s="34"/>
      <c r="AA126" s="9"/>
      <c r="AB126" s="9"/>
      <c r="AC126" s="9"/>
      <c r="AD126" s="9"/>
    </row>
    <row r="127" spans="3:30" ht="15" thickBot="1" x14ac:dyDescent="0.4">
      <c r="C127" s="26"/>
      <c r="D127" s="36"/>
      <c r="E127" s="40"/>
      <c r="F127" s="38"/>
      <c r="G127" s="38"/>
      <c r="H127" s="38"/>
      <c r="I127" s="38"/>
      <c r="J127" s="38"/>
      <c r="K127" s="38"/>
      <c r="L127" s="41"/>
      <c r="M127" s="41"/>
      <c r="N127" s="41"/>
      <c r="O127" s="41"/>
      <c r="P127" s="41"/>
      <c r="Q127" s="41"/>
      <c r="R127" s="37"/>
      <c r="S127" s="38"/>
      <c r="T127" s="39"/>
      <c r="U127" s="39"/>
      <c r="V127" s="38"/>
      <c r="W127" s="38"/>
      <c r="X127" s="37"/>
      <c r="Y127" s="35"/>
      <c r="Z127" s="34"/>
      <c r="AA127" s="9"/>
      <c r="AB127" s="9"/>
      <c r="AC127" s="9"/>
      <c r="AD127" s="9"/>
    </row>
    <row r="128" spans="3:30" x14ac:dyDescent="0.35">
      <c r="C128" s="26"/>
      <c r="D128" s="36"/>
      <c r="E128" s="35"/>
      <c r="F128" s="35"/>
      <c r="G128" s="35"/>
      <c r="H128" s="35"/>
      <c r="I128" s="35"/>
      <c r="J128" s="35"/>
      <c r="K128" s="35"/>
      <c r="L128" s="35"/>
      <c r="M128" s="35"/>
      <c r="N128" s="35"/>
      <c r="O128" s="35"/>
      <c r="P128" s="35"/>
      <c r="Q128" s="35"/>
      <c r="R128" s="35"/>
      <c r="S128" s="35"/>
      <c r="T128" s="35"/>
      <c r="U128" s="35"/>
      <c r="V128" s="35"/>
      <c r="W128" s="35"/>
      <c r="X128" s="35"/>
      <c r="Y128" s="35"/>
      <c r="Z128" s="34"/>
      <c r="AA128" s="9"/>
      <c r="AB128" s="9"/>
      <c r="AC128" s="9"/>
      <c r="AD128" s="9"/>
    </row>
    <row r="129" spans="3:31" ht="3" customHeight="1" thickBot="1" x14ac:dyDescent="0.4">
      <c r="C129" s="26"/>
      <c r="D129" s="33"/>
      <c r="E129" s="32"/>
      <c r="F129" s="32"/>
      <c r="G129" s="32"/>
      <c r="H129" s="32"/>
      <c r="I129" s="32"/>
      <c r="J129" s="32"/>
      <c r="K129" s="32"/>
      <c r="L129" s="32"/>
      <c r="M129" s="32"/>
      <c r="N129" s="32"/>
      <c r="O129" s="32"/>
      <c r="P129" s="32"/>
      <c r="Q129" s="32"/>
      <c r="R129" s="32"/>
      <c r="S129" s="32"/>
      <c r="T129" s="32"/>
      <c r="U129" s="32"/>
      <c r="V129" s="32"/>
      <c r="W129" s="32"/>
      <c r="X129" s="32"/>
      <c r="Y129" s="32"/>
      <c r="Z129" s="31"/>
      <c r="AA129" s="9"/>
      <c r="AB129" s="9"/>
      <c r="AC129" s="9"/>
      <c r="AD129" s="9"/>
    </row>
    <row r="130" spans="3:31" x14ac:dyDescent="0.35">
      <c r="C130" s="26"/>
      <c r="D130" s="30"/>
      <c r="E130" s="29"/>
      <c r="F130" s="29"/>
      <c r="G130" s="29"/>
      <c r="H130" s="29"/>
      <c r="I130" s="29"/>
      <c r="J130" s="29"/>
      <c r="K130" s="29"/>
      <c r="L130" s="29"/>
      <c r="M130" s="29"/>
      <c r="N130" s="29"/>
      <c r="O130" s="29"/>
      <c r="P130" s="29"/>
      <c r="Q130" s="29"/>
      <c r="R130" s="29"/>
      <c r="S130" s="29"/>
      <c r="T130" s="29"/>
      <c r="U130" s="28"/>
      <c r="V130" s="28"/>
      <c r="W130" s="28"/>
      <c r="X130" s="28"/>
      <c r="Y130" s="28"/>
      <c r="Z130" s="28"/>
      <c r="AA130" s="9"/>
      <c r="AB130" s="9"/>
      <c r="AC130" s="9"/>
      <c r="AD130" s="9"/>
      <c r="AE130" s="9"/>
    </row>
    <row r="131" spans="3:31" x14ac:dyDescent="0.35">
      <c r="C131" s="26"/>
      <c r="D131" s="26"/>
      <c r="E131" s="27"/>
      <c r="F131" s="23"/>
      <c r="G131" s="23"/>
      <c r="H131" s="23"/>
      <c r="I131" s="23"/>
      <c r="J131" s="23"/>
      <c r="K131" s="23"/>
      <c r="L131" s="23"/>
      <c r="M131" s="23"/>
      <c r="N131" s="23"/>
      <c r="O131" s="23"/>
      <c r="P131" s="23"/>
      <c r="Q131" s="23"/>
      <c r="R131" s="23"/>
      <c r="S131" s="23"/>
      <c r="T131" s="23"/>
      <c r="U131" s="25"/>
      <c r="V131" s="25"/>
      <c r="W131" s="25"/>
      <c r="X131" s="25"/>
      <c r="Y131" s="25"/>
      <c r="Z131" s="25"/>
    </row>
    <row r="132" spans="3:31" x14ac:dyDescent="0.35">
      <c r="C132" s="26"/>
      <c r="D132" s="26"/>
      <c r="E132" s="27"/>
      <c r="F132" s="23"/>
      <c r="G132" s="23"/>
      <c r="H132" s="23"/>
      <c r="I132" s="23"/>
      <c r="J132" s="23"/>
      <c r="K132" s="23"/>
      <c r="L132" s="23"/>
      <c r="M132" s="23"/>
      <c r="N132" s="23"/>
      <c r="O132" s="23"/>
      <c r="P132" s="23"/>
      <c r="Q132" s="23"/>
      <c r="R132" s="23"/>
      <c r="S132" s="23"/>
      <c r="T132" s="23"/>
      <c r="U132" s="25"/>
      <c r="V132" s="25"/>
      <c r="W132" s="25"/>
      <c r="X132" s="25"/>
      <c r="Y132" s="25"/>
      <c r="Z132" s="25"/>
    </row>
    <row r="133" spans="3:31" x14ac:dyDescent="0.35">
      <c r="C133" s="26"/>
      <c r="D133" s="26"/>
      <c r="E133" s="27"/>
      <c r="F133" s="23"/>
      <c r="G133" s="23"/>
      <c r="H133" s="23"/>
      <c r="I133" s="23"/>
      <c r="J133" s="23"/>
      <c r="K133" s="23"/>
      <c r="L133" s="23"/>
      <c r="M133" s="23"/>
      <c r="N133" s="23"/>
      <c r="O133" s="23"/>
      <c r="P133" s="23"/>
      <c r="Q133" s="23"/>
      <c r="R133" s="23"/>
      <c r="S133" s="23"/>
      <c r="T133" s="23"/>
      <c r="U133" s="25"/>
      <c r="V133" s="25"/>
      <c r="W133" s="25"/>
      <c r="X133" s="25"/>
      <c r="Y133" s="25"/>
      <c r="Z133" s="25"/>
    </row>
    <row r="134" spans="3:31" x14ac:dyDescent="0.35">
      <c r="C134" s="26"/>
      <c r="D134" s="26"/>
      <c r="E134" s="27"/>
      <c r="F134" s="23"/>
      <c r="G134" s="23"/>
      <c r="H134" s="23"/>
      <c r="I134" s="23"/>
      <c r="J134" s="23"/>
      <c r="K134" s="23"/>
      <c r="L134" s="23"/>
      <c r="M134" s="23"/>
      <c r="N134" s="23"/>
      <c r="O134" s="23"/>
      <c r="P134" s="23"/>
      <c r="Q134" s="23"/>
      <c r="R134" s="23"/>
      <c r="S134" s="23"/>
      <c r="T134" s="23"/>
      <c r="U134" s="25"/>
      <c r="V134" s="25"/>
      <c r="W134" s="25"/>
      <c r="X134" s="25"/>
      <c r="Y134" s="25"/>
      <c r="Z134" s="25"/>
    </row>
    <row r="135" spans="3:31" x14ac:dyDescent="0.35">
      <c r="C135" s="26"/>
      <c r="D135" s="26"/>
      <c r="E135" s="687"/>
      <c r="F135" s="687"/>
      <c r="G135" s="687"/>
      <c r="H135" s="687"/>
      <c r="I135" s="23"/>
      <c r="J135" s="23"/>
      <c r="K135" s="23"/>
      <c r="L135" s="23"/>
      <c r="M135" s="23"/>
      <c r="N135" s="23"/>
      <c r="O135" s="23"/>
      <c r="P135" s="23"/>
      <c r="Q135" s="23"/>
      <c r="R135" s="23"/>
      <c r="S135" s="23"/>
      <c r="T135" s="23"/>
      <c r="U135" s="25"/>
      <c r="V135" s="25"/>
      <c r="W135" s="25"/>
      <c r="X135" s="25"/>
      <c r="Y135" s="25"/>
      <c r="Z135" s="25"/>
    </row>
    <row r="136" spans="3:31" x14ac:dyDescent="0.35">
      <c r="C136" s="26"/>
      <c r="D136" s="26"/>
      <c r="E136" s="23"/>
      <c r="F136" s="23"/>
      <c r="G136" s="23"/>
      <c r="H136" s="23"/>
      <c r="I136" s="23"/>
      <c r="J136" s="23"/>
      <c r="K136" s="23"/>
      <c r="L136" s="23"/>
      <c r="M136" s="23"/>
      <c r="N136" s="23"/>
      <c r="O136" s="23"/>
      <c r="P136" s="23"/>
      <c r="Q136" s="23"/>
      <c r="R136" s="23"/>
      <c r="S136" s="23"/>
      <c r="T136" s="23"/>
      <c r="U136" s="25"/>
      <c r="V136" s="25"/>
      <c r="W136" s="25"/>
      <c r="X136" s="25"/>
      <c r="Y136" s="25"/>
      <c r="Z136" s="25"/>
    </row>
  </sheetData>
  <sheetProtection algorithmName="SHA-512" hashValue="COaYk5SJqz3DUhTKS/JWvoEeotMhSSlbBD+3aZDonXqZOoP/t0mZQl77mn4vA07RJodHGB0n/DXdQKAnnSfN+w==" saltValue="v4HjFHaOsO6+XAA2XdPGWg==" spinCount="100000" sheet="1" objects="1" scenarios="1"/>
  <mergeCells count="199">
    <mergeCell ref="D2:L2"/>
    <mergeCell ref="U3:V3"/>
    <mergeCell ref="D4:Z4"/>
    <mergeCell ref="D6:G7"/>
    <mergeCell ref="H6:I7"/>
    <mergeCell ref="R6:U8"/>
    <mergeCell ref="J7:K7"/>
    <mergeCell ref="L7:M7"/>
    <mergeCell ref="D8:G8"/>
    <mergeCell ref="H8:I8"/>
    <mergeCell ref="F17:I17"/>
    <mergeCell ref="U17:V17"/>
    <mergeCell ref="F18:I18"/>
    <mergeCell ref="U18:V18"/>
    <mergeCell ref="F19:I19"/>
    <mergeCell ref="U19:V19"/>
    <mergeCell ref="B14:B15"/>
    <mergeCell ref="D14:V14"/>
    <mergeCell ref="E15:M15"/>
    <mergeCell ref="U15:V15"/>
    <mergeCell ref="F25:I25"/>
    <mergeCell ref="U25:V25"/>
    <mergeCell ref="F26:I26"/>
    <mergeCell ref="U26:V26"/>
    <mergeCell ref="F27:I27"/>
    <mergeCell ref="U27:V27"/>
    <mergeCell ref="F20:I20"/>
    <mergeCell ref="U20:V20"/>
    <mergeCell ref="U21:V21"/>
    <mergeCell ref="E22:I22"/>
    <mergeCell ref="U23:V23"/>
    <mergeCell ref="F24:I24"/>
    <mergeCell ref="U24:V24"/>
    <mergeCell ref="E31:I31"/>
    <mergeCell ref="F32:I32"/>
    <mergeCell ref="U32:V32"/>
    <mergeCell ref="F33:I33"/>
    <mergeCell ref="U33:V33"/>
    <mergeCell ref="F34:I34"/>
    <mergeCell ref="U34:V34"/>
    <mergeCell ref="F28:I28"/>
    <mergeCell ref="U28:V28"/>
    <mergeCell ref="F29:I29"/>
    <mergeCell ref="U29:V29"/>
    <mergeCell ref="E30:M30"/>
    <mergeCell ref="U30:V30"/>
    <mergeCell ref="F40:I40"/>
    <mergeCell ref="U40:V40"/>
    <mergeCell ref="F41:I41"/>
    <mergeCell ref="U41:V41"/>
    <mergeCell ref="F42:I42"/>
    <mergeCell ref="U42:V42"/>
    <mergeCell ref="F35:I35"/>
    <mergeCell ref="U35:V35"/>
    <mergeCell ref="E36:M36"/>
    <mergeCell ref="E37:I37"/>
    <mergeCell ref="U38:V38"/>
    <mergeCell ref="F39:I39"/>
    <mergeCell ref="U39:V39"/>
    <mergeCell ref="F47:M47"/>
    <mergeCell ref="U47:V47"/>
    <mergeCell ref="F48:M48"/>
    <mergeCell ref="U48:V48"/>
    <mergeCell ref="F49:M49"/>
    <mergeCell ref="U49:V49"/>
    <mergeCell ref="E43:M43"/>
    <mergeCell ref="E44:I44"/>
    <mergeCell ref="F45:M45"/>
    <mergeCell ref="U45:V45"/>
    <mergeCell ref="F46:M46"/>
    <mergeCell ref="U46:V46"/>
    <mergeCell ref="F55:I55"/>
    <mergeCell ref="U55:V55"/>
    <mergeCell ref="F56:I56"/>
    <mergeCell ref="U56:V56"/>
    <mergeCell ref="F57:I57"/>
    <mergeCell ref="U57:V57"/>
    <mergeCell ref="F50:M50"/>
    <mergeCell ref="U50:V50"/>
    <mergeCell ref="E51:M51"/>
    <mergeCell ref="U53:V53"/>
    <mergeCell ref="F54:I54"/>
    <mergeCell ref="U54:V54"/>
    <mergeCell ref="F63:L63"/>
    <mergeCell ref="U63:V63"/>
    <mergeCell ref="F64:L64"/>
    <mergeCell ref="U64:V64"/>
    <mergeCell ref="F65:L65"/>
    <mergeCell ref="U65:V65"/>
    <mergeCell ref="F58:I58"/>
    <mergeCell ref="U58:V58"/>
    <mergeCell ref="F59:I59"/>
    <mergeCell ref="U59:V59"/>
    <mergeCell ref="E60:M60"/>
    <mergeCell ref="U62:V62"/>
    <mergeCell ref="F71:L71"/>
    <mergeCell ref="U71:V71"/>
    <mergeCell ref="F72:L72"/>
    <mergeCell ref="U72:V72"/>
    <mergeCell ref="F73:L73"/>
    <mergeCell ref="U73:V73"/>
    <mergeCell ref="F66:L66"/>
    <mergeCell ref="U66:V66"/>
    <mergeCell ref="F67:H67"/>
    <mergeCell ref="F69:L69"/>
    <mergeCell ref="U69:V69"/>
    <mergeCell ref="F70:L70"/>
    <mergeCell ref="U70:V70"/>
    <mergeCell ref="F79:L79"/>
    <mergeCell ref="U79:V79"/>
    <mergeCell ref="F80:L80"/>
    <mergeCell ref="U80:V80"/>
    <mergeCell ref="F81:L81"/>
    <mergeCell ref="U81:V81"/>
    <mergeCell ref="E74:M74"/>
    <mergeCell ref="U76:V76"/>
    <mergeCell ref="F77:L77"/>
    <mergeCell ref="U77:V77"/>
    <mergeCell ref="F78:L78"/>
    <mergeCell ref="U78:V78"/>
    <mergeCell ref="F90:M90"/>
    <mergeCell ref="U90:V90"/>
    <mergeCell ref="U91:V91"/>
    <mergeCell ref="U92:V92"/>
    <mergeCell ref="S98:V98"/>
    <mergeCell ref="E100:M100"/>
    <mergeCell ref="S100:V100"/>
    <mergeCell ref="F82:L82"/>
    <mergeCell ref="U82:V82"/>
    <mergeCell ref="E83:M83"/>
    <mergeCell ref="K85:L85"/>
    <mergeCell ref="K86:L86"/>
    <mergeCell ref="K87:L87"/>
    <mergeCell ref="V111:V112"/>
    <mergeCell ref="F113:G113"/>
    <mergeCell ref="H113:I113"/>
    <mergeCell ref="K113:Q113"/>
    <mergeCell ref="S113:T113"/>
    <mergeCell ref="S101:V101"/>
    <mergeCell ref="B104:B105"/>
    <mergeCell ref="D104:Z104"/>
    <mergeCell ref="D105:Z106"/>
    <mergeCell ref="D107:K107"/>
    <mergeCell ref="S110:V110"/>
    <mergeCell ref="F114:G114"/>
    <mergeCell ref="H114:I114"/>
    <mergeCell ref="K114:Q114"/>
    <mergeCell ref="S114:T114"/>
    <mergeCell ref="F115:G115"/>
    <mergeCell ref="H115:I115"/>
    <mergeCell ref="K115:Q115"/>
    <mergeCell ref="S115:T115"/>
    <mergeCell ref="F111:G112"/>
    <mergeCell ref="H111:I112"/>
    <mergeCell ref="K111:Q112"/>
    <mergeCell ref="S111:T112"/>
    <mergeCell ref="F118:G118"/>
    <mergeCell ref="H118:I118"/>
    <mergeCell ref="K118:Q118"/>
    <mergeCell ref="S118:T118"/>
    <mergeCell ref="F119:G119"/>
    <mergeCell ref="H119:I119"/>
    <mergeCell ref="K119:Q119"/>
    <mergeCell ref="S119:T119"/>
    <mergeCell ref="F116:G116"/>
    <mergeCell ref="H116:I116"/>
    <mergeCell ref="K116:Q116"/>
    <mergeCell ref="S116:T116"/>
    <mergeCell ref="F117:G117"/>
    <mergeCell ref="H117:I117"/>
    <mergeCell ref="K117:Q117"/>
    <mergeCell ref="S117:T117"/>
    <mergeCell ref="F122:G122"/>
    <mergeCell ref="H122:I122"/>
    <mergeCell ref="K122:Q122"/>
    <mergeCell ref="S122:T122"/>
    <mergeCell ref="F123:G123"/>
    <mergeCell ref="H123:I123"/>
    <mergeCell ref="K123:Q123"/>
    <mergeCell ref="S123:T123"/>
    <mergeCell ref="F120:G120"/>
    <mergeCell ref="H120:I120"/>
    <mergeCell ref="K120:Q120"/>
    <mergeCell ref="S120:T120"/>
    <mergeCell ref="F121:G121"/>
    <mergeCell ref="H121:I121"/>
    <mergeCell ref="K121:Q121"/>
    <mergeCell ref="S121:T121"/>
    <mergeCell ref="F126:G126"/>
    <mergeCell ref="H126:I126"/>
    <mergeCell ref="E135:H135"/>
    <mergeCell ref="F124:G124"/>
    <mergeCell ref="H124:I124"/>
    <mergeCell ref="K124:Q124"/>
    <mergeCell ref="S124:T124"/>
    <mergeCell ref="F125:G125"/>
    <mergeCell ref="H125:I125"/>
    <mergeCell ref="K125:Q125"/>
    <mergeCell ref="S125:T125"/>
  </mergeCells>
  <conditionalFormatting sqref="Q98">
    <cfRule type="expression" dxfId="255" priority="265">
      <formula>Q98&lt;&gt;$H$6</formula>
    </cfRule>
  </conditionalFormatting>
  <conditionalFormatting sqref="F18:G20 F24:G29 F33:G35 F54:G59 F39:F42">
    <cfRule type="expression" dxfId="254" priority="264" stopIfTrue="1">
      <formula>AND(Q18&gt;0, F18="Select One")</formula>
    </cfRule>
  </conditionalFormatting>
  <conditionalFormatting sqref="F64 F66">
    <cfRule type="expression" dxfId="253" priority="263" stopIfTrue="1">
      <formula>AND(Q64&gt;0, F64="Select One")</formula>
    </cfRule>
  </conditionalFormatting>
  <conditionalFormatting sqref="F65">
    <cfRule type="expression" dxfId="252" priority="262" stopIfTrue="1">
      <formula>AND(Q65&gt;0, F65="Select One")</formula>
    </cfRule>
  </conditionalFormatting>
  <conditionalFormatting sqref="F63">
    <cfRule type="expression" dxfId="251" priority="261" stopIfTrue="1">
      <formula>AND(Q63&gt;0, F63="Select One")</formula>
    </cfRule>
  </conditionalFormatting>
  <conditionalFormatting sqref="F70:F72">
    <cfRule type="expression" dxfId="250" priority="260" stopIfTrue="1">
      <formula>AND(Q70&gt;0, F70="Select One")</formula>
    </cfRule>
  </conditionalFormatting>
  <conditionalFormatting sqref="F73">
    <cfRule type="expression" dxfId="249" priority="259" stopIfTrue="1">
      <formula>AND(Q73&gt;0, F73="Select One")</formula>
    </cfRule>
  </conditionalFormatting>
  <conditionalFormatting sqref="F77:F82">
    <cfRule type="expression" dxfId="248" priority="258" stopIfTrue="1">
      <formula>AND(Q77&gt;0, F77="Select One")</formula>
    </cfRule>
  </conditionalFormatting>
  <conditionalFormatting sqref="K24:K29">
    <cfRule type="expression" dxfId="247" priority="257">
      <formula>AND(Q24&gt;0, K24="")</formula>
    </cfRule>
  </conditionalFormatting>
  <conditionalFormatting sqref="K33:K35">
    <cfRule type="expression" dxfId="246" priority="256">
      <formula>AND(Q33&gt;0, K33="")</formula>
    </cfRule>
  </conditionalFormatting>
  <conditionalFormatting sqref="J39">
    <cfRule type="expression" dxfId="245" priority="254">
      <formula>AND(Q39&gt;0, J39="")</formula>
    </cfRule>
    <cfRule type="expression" dxfId="244" priority="255">
      <formula>AND(P39&gt;0, J39="")</formula>
    </cfRule>
  </conditionalFormatting>
  <conditionalFormatting sqref="J40">
    <cfRule type="expression" dxfId="243" priority="252">
      <formula>AND(Q40&gt;0, J40="")</formula>
    </cfRule>
    <cfRule type="expression" dxfId="242" priority="253">
      <formula>AND(P40&gt;0, J40="")</formula>
    </cfRule>
  </conditionalFormatting>
  <conditionalFormatting sqref="J41">
    <cfRule type="expression" dxfId="241" priority="250">
      <formula>AND(Q41&gt;0, J41="")</formula>
    </cfRule>
    <cfRule type="expression" dxfId="240" priority="251">
      <formula>AND(P41&gt;0, J41="")</formula>
    </cfRule>
  </conditionalFormatting>
  <conditionalFormatting sqref="J42">
    <cfRule type="expression" dxfId="239" priority="248">
      <formula>AND(Q42&gt;0, J42="")</formula>
    </cfRule>
    <cfRule type="expression" dxfId="238" priority="249">
      <formula>AND(P42&gt;0, J42="")</formula>
    </cfRule>
  </conditionalFormatting>
  <conditionalFormatting sqref="K39">
    <cfRule type="expression" dxfId="237" priority="247">
      <formula>AND(Q39&gt;0, K39="")</formula>
    </cfRule>
  </conditionalFormatting>
  <conditionalFormatting sqref="K40:K42">
    <cfRule type="expression" dxfId="236" priority="246">
      <formula>AND(Q40&gt;0, K40="")</formula>
    </cfRule>
  </conditionalFormatting>
  <conditionalFormatting sqref="K54:K59">
    <cfRule type="expression" dxfId="235" priority="245">
      <formula>AND(Q54&gt;0, K54="")</formula>
    </cfRule>
  </conditionalFormatting>
  <conditionalFormatting sqref="L39:L42">
    <cfRule type="expression" dxfId="234" priority="196">
      <formula>AND(L39="select", Q39&gt;0)</formula>
    </cfRule>
    <cfRule type="expression" dxfId="233" priority="244">
      <formula>AND(Q39&gt;0, L39="")</formula>
    </cfRule>
  </conditionalFormatting>
  <conditionalFormatting sqref="L54:L59">
    <cfRule type="expression" dxfId="232" priority="243">
      <formula>AND(Q54&gt;0,L54="select")</formula>
    </cfRule>
  </conditionalFormatting>
  <conditionalFormatting sqref="I86">
    <cfRule type="expression" dxfId="231" priority="242">
      <formula>AND(Q86&gt;0, I86="")</formula>
    </cfRule>
  </conditionalFormatting>
  <conditionalFormatting sqref="S18:V18 S19:S20">
    <cfRule type="expression" dxfId="230" priority="241">
      <formula>AND(Q18&gt;0, S18="Select One")</formula>
    </cfRule>
  </conditionalFormatting>
  <conditionalFormatting sqref="S24:S29">
    <cfRule type="expression" dxfId="229" priority="240">
      <formula>AND(Q24&gt;0, S24="Select One")</formula>
    </cfRule>
  </conditionalFormatting>
  <conditionalFormatting sqref="S33:S35">
    <cfRule type="expression" dxfId="228" priority="239">
      <formula>AND(Q33&gt;0, S33="Select One")</formula>
    </cfRule>
  </conditionalFormatting>
  <conditionalFormatting sqref="S39:S42">
    <cfRule type="expression" dxfId="227" priority="238">
      <formula>AND(Q39&gt;0, S39="Select One")</formula>
    </cfRule>
  </conditionalFormatting>
  <conditionalFormatting sqref="S54:S59">
    <cfRule type="expression" dxfId="226" priority="237">
      <formula>AND(Q54&gt;0, S54="Select One")</formula>
    </cfRule>
  </conditionalFormatting>
  <conditionalFormatting sqref="S63:S66">
    <cfRule type="expression" dxfId="225" priority="236">
      <formula>AND(Q63&gt;0, S63="Select One")</formula>
    </cfRule>
  </conditionalFormatting>
  <conditionalFormatting sqref="S70:S73">
    <cfRule type="expression" dxfId="224" priority="235">
      <formula>AND(Q70&gt;0, S70="Select One")</formula>
    </cfRule>
  </conditionalFormatting>
  <conditionalFormatting sqref="S77:S82">
    <cfRule type="expression" dxfId="223" priority="234">
      <formula>AND(Q77&gt;0, S77="Select One")</formula>
    </cfRule>
  </conditionalFormatting>
  <conditionalFormatting sqref="Q18:Q21 Q24:Q29">
    <cfRule type="expression" dxfId="222" priority="233">
      <formula>AND(M18&gt;0, Q18="Select One")</formula>
    </cfRule>
  </conditionalFormatting>
  <conditionalFormatting sqref="U18:V18 U39:V42 U91:V91">
    <cfRule type="expression" dxfId="221" priority="232">
      <formula>AND(Q18&gt;0, U18="")</formula>
    </cfRule>
  </conditionalFormatting>
  <conditionalFormatting sqref="U19:V20">
    <cfRule type="expression" dxfId="220" priority="231">
      <formula>AND(Q19&gt;0, U19="")</formula>
    </cfRule>
  </conditionalFormatting>
  <conditionalFormatting sqref="U24:V29">
    <cfRule type="expression" dxfId="219" priority="230">
      <formula>AND(Q24&gt;0, U24="")</formula>
    </cfRule>
  </conditionalFormatting>
  <conditionalFormatting sqref="U33:V35">
    <cfRule type="expression" dxfId="218" priority="229">
      <formula>AND(Q33&gt;0, U33="")</formula>
    </cfRule>
  </conditionalFormatting>
  <conditionalFormatting sqref="U48:V50">
    <cfRule type="expression" dxfId="217" priority="228">
      <formula>AND(Q48&gt;0, U48="")</formula>
    </cfRule>
  </conditionalFormatting>
  <conditionalFormatting sqref="U54:V59">
    <cfRule type="expression" dxfId="216" priority="227">
      <formula>AND(Q54&gt;0, U54="")</formula>
    </cfRule>
  </conditionalFormatting>
  <conditionalFormatting sqref="U63:V66">
    <cfRule type="expression" dxfId="215" priority="226">
      <formula>AND(Q63&gt;0, U63="")</formula>
    </cfRule>
  </conditionalFormatting>
  <conditionalFormatting sqref="U70:V73">
    <cfRule type="expression" dxfId="214" priority="225">
      <formula>AND(Q70&gt;0, U70="")</formula>
    </cfRule>
  </conditionalFormatting>
  <conditionalFormatting sqref="U77:V82">
    <cfRule type="expression" dxfId="213" priority="224">
      <formula>AND(Q77&gt;0, U77="")</formula>
    </cfRule>
  </conditionalFormatting>
  <conditionalFormatting sqref="K18:L20">
    <cfRule type="expression" dxfId="212" priority="223">
      <formula>AND(Q18&gt;0, K18="")</formula>
    </cfRule>
  </conditionalFormatting>
  <conditionalFormatting sqref="L18:L20">
    <cfRule type="expression" dxfId="211" priority="222" stopIfTrue="1">
      <formula>AND(Q18&gt;0, L18="")</formula>
    </cfRule>
  </conditionalFormatting>
  <conditionalFormatting sqref="L24:L29">
    <cfRule type="expression" dxfId="210" priority="221">
      <formula>AND(R24&gt;0, L24="")</formula>
    </cfRule>
  </conditionalFormatting>
  <conditionalFormatting sqref="L24:L29">
    <cfRule type="expression" dxfId="209" priority="220" stopIfTrue="1">
      <formula>AND(Q24&gt;0, L24="")</formula>
    </cfRule>
  </conditionalFormatting>
  <conditionalFormatting sqref="L33:L35">
    <cfRule type="expression" dxfId="208" priority="219">
      <formula>AND(R33&gt;0, L33="")</formula>
    </cfRule>
  </conditionalFormatting>
  <conditionalFormatting sqref="L33:L35">
    <cfRule type="expression" dxfId="207" priority="218" stopIfTrue="1">
      <formula>AND(Q33&gt;0, L33="")</formula>
    </cfRule>
  </conditionalFormatting>
  <conditionalFormatting sqref="H18:H20 H24:H29 H33:H35 H39:H42 H54:H59">
    <cfRule type="expression" dxfId="206" priority="266" stopIfTrue="1">
      <formula>AND(#REF!&gt;0, H18="Select One")</formula>
    </cfRule>
  </conditionalFormatting>
  <conditionalFormatting sqref="U19:V20 U24:V29 U33:V35 U39:V42 U48:V50 U54:V59 U63:V66 U70:V73 U77:V82 U91:V91">
    <cfRule type="expression" dxfId="205" priority="267">
      <formula>AND(#REF!&gt;0, U19="Select One")</formula>
    </cfRule>
  </conditionalFormatting>
  <conditionalFormatting sqref="I18:I20 I24:I29 I33:I35 I39:I42 I54:I59">
    <cfRule type="expression" dxfId="204" priority="270" stopIfTrue="1">
      <formula>AND(#REF!&gt;0, I18="Select One")</formula>
    </cfRule>
  </conditionalFormatting>
  <conditionalFormatting sqref="F113:G125">
    <cfRule type="cellIs" dxfId="203" priority="205" operator="between">
      <formula>1</formula>
      <formula>24999</formula>
    </cfRule>
  </conditionalFormatting>
  <conditionalFormatting sqref="G39:G42">
    <cfRule type="expression" dxfId="202" priority="271" stopIfTrue="1">
      <formula>AND(#REF!&gt;0, G39="Select One")</formula>
    </cfRule>
  </conditionalFormatting>
  <conditionalFormatting sqref="L18:L20 L24:L29 L33:L35">
    <cfRule type="expression" dxfId="201" priority="204">
      <formula>$L18&gt;($K18*1)</formula>
    </cfRule>
  </conditionalFormatting>
  <conditionalFormatting sqref="V113:V125">
    <cfRule type="cellIs" dxfId="200" priority="201" operator="between">
      <formula>1</formula>
      <formula>4999</formula>
    </cfRule>
  </conditionalFormatting>
  <conditionalFormatting sqref="S48:S50">
    <cfRule type="expression" dxfId="199" priority="197">
      <formula>AND(Q48&gt;0, S48="")</formula>
    </cfRule>
  </conditionalFormatting>
  <conditionalFormatting sqref="Q86">
    <cfRule type="expression" dxfId="198" priority="193">
      <formula>$Q$86&gt;$K$87</formula>
    </cfRule>
  </conditionalFormatting>
  <conditionalFormatting sqref="Q18:Q21 Q24:Q29 S24:S29 S33:S35 S39:S42 S54:S59 S63:S66 S70:S73 S77:S82 S91 S18:S20">
    <cfRule type="expression" dxfId="197" priority="276" stopIfTrue="1">
      <formula>AND($Q18&gt;0,$S18="")</formula>
    </cfRule>
  </conditionalFormatting>
  <conditionalFormatting sqref="S91">
    <cfRule type="expression" dxfId="196" priority="287" stopIfTrue="1">
      <formula>AND($Q91&gt;0,$S91="Select One")</formula>
    </cfRule>
  </conditionalFormatting>
  <conditionalFormatting sqref="S24:S29">
    <cfRule type="expression" dxfId="195" priority="192">
      <formula>AND(Q24&gt;0, S24="Select One")</formula>
    </cfRule>
  </conditionalFormatting>
  <conditionalFormatting sqref="S33:S35">
    <cfRule type="expression" dxfId="194" priority="191">
      <formula>AND(Q33&gt;0, S33="Select One")</formula>
    </cfRule>
  </conditionalFormatting>
  <conditionalFormatting sqref="S33:S35">
    <cfRule type="expression" dxfId="193" priority="190">
      <formula>AND(Q33&gt;0, S33="Select One")</formula>
    </cfRule>
  </conditionalFormatting>
  <conditionalFormatting sqref="S39:S42">
    <cfRule type="expression" dxfId="192" priority="189">
      <formula>AND(Q39&gt;0, S39="Select One")</formula>
    </cfRule>
  </conditionalFormatting>
  <conditionalFormatting sqref="S39:S42">
    <cfRule type="expression" dxfId="191" priority="188">
      <formula>AND(Q39&gt;0, S39="Select One")</formula>
    </cfRule>
  </conditionalFormatting>
  <conditionalFormatting sqref="S39:S42">
    <cfRule type="expression" dxfId="190" priority="187">
      <formula>AND(Q39&gt;0, S39="Select One")</formula>
    </cfRule>
  </conditionalFormatting>
  <conditionalFormatting sqref="S54:S59">
    <cfRule type="expression" dxfId="189" priority="186">
      <formula>AND(Q54&gt;0, S54="Select One")</formula>
    </cfRule>
  </conditionalFormatting>
  <conditionalFormatting sqref="S54:S59">
    <cfRule type="expression" dxfId="188" priority="185">
      <formula>AND(Q54&gt;0, S54="Select One")</formula>
    </cfRule>
  </conditionalFormatting>
  <conditionalFormatting sqref="S54:S59">
    <cfRule type="expression" dxfId="187" priority="184">
      <formula>AND(Q54&gt;0, S54="Select One")</formula>
    </cfRule>
  </conditionalFormatting>
  <conditionalFormatting sqref="S54:S59">
    <cfRule type="expression" dxfId="186" priority="183">
      <formula>AND(Q54&gt;0, S54="Select One")</formula>
    </cfRule>
  </conditionalFormatting>
  <conditionalFormatting sqref="S63:S66">
    <cfRule type="expression" dxfId="185" priority="182">
      <formula>AND(Q63&gt;0, S63="Select One")</formula>
    </cfRule>
  </conditionalFormatting>
  <conditionalFormatting sqref="S63:S66">
    <cfRule type="expression" dxfId="184" priority="181">
      <formula>AND(Q63&gt;0, S63="Select One")</formula>
    </cfRule>
  </conditionalFormatting>
  <conditionalFormatting sqref="S63:S66">
    <cfRule type="expression" dxfId="183" priority="180">
      <formula>AND(Q63&gt;0, S63="Select One")</formula>
    </cfRule>
  </conditionalFormatting>
  <conditionalFormatting sqref="S63:S66">
    <cfRule type="expression" dxfId="182" priority="179">
      <formula>AND(Q63&gt;0, S63="Select One")</formula>
    </cfRule>
  </conditionalFormatting>
  <conditionalFormatting sqref="S63:S66">
    <cfRule type="expression" dxfId="181" priority="178">
      <formula>AND(Q63&gt;0, S63="Select One")</formula>
    </cfRule>
  </conditionalFormatting>
  <conditionalFormatting sqref="S70:S73">
    <cfRule type="expression" dxfId="180" priority="177">
      <formula>AND(Q70&gt;0, S70="Select One")</formula>
    </cfRule>
  </conditionalFormatting>
  <conditionalFormatting sqref="S70:S73">
    <cfRule type="expression" dxfId="179" priority="176">
      <formula>AND(Q70&gt;0, S70="Select One")</formula>
    </cfRule>
  </conditionalFormatting>
  <conditionalFormatting sqref="S70:S73">
    <cfRule type="expression" dxfId="178" priority="175">
      <formula>AND(Q70&gt;0, S70="Select One")</formula>
    </cfRule>
  </conditionalFormatting>
  <conditionalFormatting sqref="S70:S73">
    <cfRule type="expression" dxfId="177" priority="174">
      <formula>AND(Q70&gt;0, S70="Select One")</formula>
    </cfRule>
  </conditionalFormatting>
  <conditionalFormatting sqref="S70:S73">
    <cfRule type="expression" dxfId="176" priority="173">
      <formula>AND(Q70&gt;0, S70="Select One")</formula>
    </cfRule>
  </conditionalFormatting>
  <conditionalFormatting sqref="S70:S73">
    <cfRule type="expression" dxfId="175" priority="172">
      <formula>AND(Q70&gt;0, S70="Select One")</formula>
    </cfRule>
  </conditionalFormatting>
  <conditionalFormatting sqref="S70:S73">
    <cfRule type="expression" dxfId="174" priority="171">
      <formula>AND(Q70&gt;0, S70="Select One")</formula>
    </cfRule>
  </conditionalFormatting>
  <conditionalFormatting sqref="S70:S73">
    <cfRule type="expression" dxfId="173" priority="170">
      <formula>AND(Q70&gt;0, S70="Select One")</formula>
    </cfRule>
  </conditionalFormatting>
  <conditionalFormatting sqref="S70:S73">
    <cfRule type="expression" dxfId="172" priority="169">
      <formula>AND(Q70&gt;0, S70="Select One")</formula>
    </cfRule>
  </conditionalFormatting>
  <conditionalFormatting sqref="S70:S73">
    <cfRule type="expression" dxfId="171" priority="168">
      <formula>AND(Q70&gt;0, S70="Select One")</formula>
    </cfRule>
  </conditionalFormatting>
  <conditionalFormatting sqref="S70:S73">
    <cfRule type="expression" dxfId="170" priority="167">
      <formula>AND(Q70&gt;0, S70="Select One")</formula>
    </cfRule>
  </conditionalFormatting>
  <conditionalFormatting sqref="S70:S73">
    <cfRule type="expression" dxfId="169" priority="166">
      <formula>AND(Q70&gt;0, S70="Select One")</formula>
    </cfRule>
  </conditionalFormatting>
  <conditionalFormatting sqref="S77:S82">
    <cfRule type="expression" dxfId="168" priority="165">
      <formula>AND(Q77&gt;0, S77="Select One")</formula>
    </cfRule>
  </conditionalFormatting>
  <conditionalFormatting sqref="S77:S82">
    <cfRule type="expression" dxfId="167" priority="164">
      <formula>AND(Q77&gt;0, S77="Select One")</formula>
    </cfRule>
  </conditionalFormatting>
  <conditionalFormatting sqref="S77:S82">
    <cfRule type="expression" dxfId="166" priority="163">
      <formula>AND(Q77&gt;0, S77="Select One")</formula>
    </cfRule>
  </conditionalFormatting>
  <conditionalFormatting sqref="S77:S82">
    <cfRule type="expression" dxfId="165" priority="162">
      <formula>AND(Q77&gt;0, S77="Select One")</formula>
    </cfRule>
  </conditionalFormatting>
  <conditionalFormatting sqref="S77:S82">
    <cfRule type="expression" dxfId="164" priority="161">
      <formula>AND(Q77&gt;0, S77="Select One")</formula>
    </cfRule>
  </conditionalFormatting>
  <conditionalFormatting sqref="S77:S82">
    <cfRule type="expression" dxfId="163" priority="160">
      <formula>AND(Q77&gt;0, S77="Select One")</formula>
    </cfRule>
  </conditionalFormatting>
  <conditionalFormatting sqref="S77:S82">
    <cfRule type="expression" dxfId="162" priority="159">
      <formula>AND(Q77&gt;0, S77="Select One")</formula>
    </cfRule>
  </conditionalFormatting>
  <conditionalFormatting sqref="S77:S82">
    <cfRule type="expression" dxfId="161" priority="158">
      <formula>AND(Q77&gt;0, S77="Select One")</formula>
    </cfRule>
  </conditionalFormatting>
  <conditionalFormatting sqref="S77:S82">
    <cfRule type="expression" dxfId="160" priority="157">
      <formula>AND(Q77&gt;0, S77="Select One")</formula>
    </cfRule>
  </conditionalFormatting>
  <conditionalFormatting sqref="S77:S82">
    <cfRule type="expression" dxfId="159" priority="156">
      <formula>AND(Q77&gt;0, S77="Select One")</formula>
    </cfRule>
  </conditionalFormatting>
  <conditionalFormatting sqref="S77:S82">
    <cfRule type="expression" dxfId="158" priority="155">
      <formula>AND(Q77&gt;0, S77="Select One")</formula>
    </cfRule>
  </conditionalFormatting>
  <conditionalFormatting sqref="S77:S82">
    <cfRule type="expression" dxfId="157" priority="154">
      <formula>AND(Q77&gt;0, S77="Select One")</formula>
    </cfRule>
  </conditionalFormatting>
  <conditionalFormatting sqref="S77:S82">
    <cfRule type="expression" dxfId="156" priority="153">
      <formula>AND(Q77&gt;0, S77="Select One")</formula>
    </cfRule>
  </conditionalFormatting>
  <conditionalFormatting sqref="S91">
    <cfRule type="expression" dxfId="155" priority="152">
      <formula>AND(Q91&gt;0, S91="Select One")</formula>
    </cfRule>
  </conditionalFormatting>
  <conditionalFormatting sqref="S91">
    <cfRule type="expression" dxfId="154" priority="151">
      <formula>AND(Q91&gt;0, S91="Select One")</formula>
    </cfRule>
  </conditionalFormatting>
  <conditionalFormatting sqref="S91">
    <cfRule type="expression" dxfId="153" priority="150">
      <formula>AND(Q91&gt;0, S91="Select One")</formula>
    </cfRule>
  </conditionalFormatting>
  <conditionalFormatting sqref="S91">
    <cfRule type="expression" dxfId="152" priority="149">
      <formula>AND(Q91&gt;0, S91="Select One")</formula>
    </cfRule>
  </conditionalFormatting>
  <conditionalFormatting sqref="S91">
    <cfRule type="expression" dxfId="151" priority="148">
      <formula>AND(Q91&gt;0, S91="Select One")</formula>
    </cfRule>
  </conditionalFormatting>
  <conditionalFormatting sqref="S91">
    <cfRule type="expression" dxfId="150" priority="147">
      <formula>AND(Q91&gt;0, S91="Select One")</formula>
    </cfRule>
  </conditionalFormatting>
  <conditionalFormatting sqref="S91">
    <cfRule type="expression" dxfId="149" priority="146">
      <formula>AND(Q91&gt;0, S91="Select One")</formula>
    </cfRule>
  </conditionalFormatting>
  <conditionalFormatting sqref="S91">
    <cfRule type="expression" dxfId="148" priority="145">
      <formula>AND(Q91&gt;0, S91="Select One")</formula>
    </cfRule>
  </conditionalFormatting>
  <conditionalFormatting sqref="S91">
    <cfRule type="expression" dxfId="147" priority="144">
      <formula>AND(Q91&gt;0, S91="Select One")</formula>
    </cfRule>
  </conditionalFormatting>
  <conditionalFormatting sqref="S91">
    <cfRule type="expression" dxfId="146" priority="143">
      <formula>AND(Q91&gt;0, S91="Select One")</formula>
    </cfRule>
  </conditionalFormatting>
  <conditionalFormatting sqref="S91">
    <cfRule type="expression" dxfId="145" priority="142">
      <formula>AND(Q91&gt;0, S91="Select One")</formula>
    </cfRule>
  </conditionalFormatting>
  <conditionalFormatting sqref="S91">
    <cfRule type="expression" dxfId="144" priority="141">
      <formula>AND(Q91&gt;0, S91="Select One")</formula>
    </cfRule>
  </conditionalFormatting>
  <conditionalFormatting sqref="S91">
    <cfRule type="expression" dxfId="143" priority="140">
      <formula>AND(Q91&gt;0, S91="Select One")</formula>
    </cfRule>
  </conditionalFormatting>
  <conditionalFormatting sqref="S91">
    <cfRule type="expression" dxfId="142" priority="139">
      <formula>AND(Q91&gt;0, S91="Select One")</formula>
    </cfRule>
  </conditionalFormatting>
  <conditionalFormatting sqref="S24:S29">
    <cfRule type="expression" dxfId="141" priority="138">
      <formula>AND(Q24&gt;0, S24="Select One")</formula>
    </cfRule>
  </conditionalFormatting>
  <conditionalFormatting sqref="S33:S35">
    <cfRule type="expression" dxfId="140" priority="137">
      <formula>AND(Q33&gt;0, S33="Select One")</formula>
    </cfRule>
  </conditionalFormatting>
  <conditionalFormatting sqref="S33:S35">
    <cfRule type="expression" dxfId="139" priority="136">
      <formula>AND(Q33&gt;0, S33="Select One")</formula>
    </cfRule>
  </conditionalFormatting>
  <conditionalFormatting sqref="S33:S35">
    <cfRule type="expression" dxfId="138" priority="135">
      <formula>AND(Q33&gt;0, S33="Select One")</formula>
    </cfRule>
  </conditionalFormatting>
  <conditionalFormatting sqref="S39:S42">
    <cfRule type="expression" dxfId="137" priority="134">
      <formula>AND(Q39&gt;0, S39="Select One")</formula>
    </cfRule>
  </conditionalFormatting>
  <conditionalFormatting sqref="S39:S42">
    <cfRule type="expression" dxfId="136" priority="133">
      <formula>AND(Q39&gt;0, S39="Select One")</formula>
    </cfRule>
  </conditionalFormatting>
  <conditionalFormatting sqref="S39:S42">
    <cfRule type="expression" dxfId="135" priority="132">
      <formula>AND(Q39&gt;0, S39="Select One")</formula>
    </cfRule>
  </conditionalFormatting>
  <conditionalFormatting sqref="S39:S42">
    <cfRule type="expression" dxfId="134" priority="131">
      <formula>AND(Q39&gt;0, S39="Select One")</formula>
    </cfRule>
  </conditionalFormatting>
  <conditionalFormatting sqref="S39:S42">
    <cfRule type="expression" dxfId="133" priority="130">
      <formula>AND(Q39&gt;0, S39="Select One")</formula>
    </cfRule>
  </conditionalFormatting>
  <conditionalFormatting sqref="S39:S42">
    <cfRule type="expression" dxfId="132" priority="129">
      <formula>AND(Q39&gt;0, S39="Select One")</formula>
    </cfRule>
  </conditionalFormatting>
  <conditionalFormatting sqref="S54:S59">
    <cfRule type="expression" dxfId="131" priority="128">
      <formula>AND(Q54&gt;0, S54="Select One")</formula>
    </cfRule>
  </conditionalFormatting>
  <conditionalFormatting sqref="S54:S59">
    <cfRule type="expression" dxfId="130" priority="127">
      <formula>AND(Q54&gt;0, S54="Select One")</formula>
    </cfRule>
  </conditionalFormatting>
  <conditionalFormatting sqref="S54:S59">
    <cfRule type="expression" dxfId="129" priority="126">
      <formula>AND(Q54&gt;0, S54="Select One")</formula>
    </cfRule>
  </conditionalFormatting>
  <conditionalFormatting sqref="S54:S59">
    <cfRule type="expression" dxfId="128" priority="125">
      <formula>AND(Q54&gt;0, S54="Select One")</formula>
    </cfRule>
  </conditionalFormatting>
  <conditionalFormatting sqref="S54:S59">
    <cfRule type="expression" dxfId="127" priority="124">
      <formula>AND(Q54&gt;0, S54="Select One")</formula>
    </cfRule>
  </conditionalFormatting>
  <conditionalFormatting sqref="S54:S59">
    <cfRule type="expression" dxfId="126" priority="123">
      <formula>AND(Q54&gt;0, S54="Select One")</formula>
    </cfRule>
  </conditionalFormatting>
  <conditionalFormatting sqref="S54:S59">
    <cfRule type="expression" dxfId="125" priority="122">
      <formula>AND(Q54&gt;0, S54="Select One")</formula>
    </cfRule>
  </conditionalFormatting>
  <conditionalFormatting sqref="S54:S59">
    <cfRule type="expression" dxfId="124" priority="121">
      <formula>AND(Q54&gt;0, S54="Select One")</formula>
    </cfRule>
  </conditionalFormatting>
  <conditionalFormatting sqref="S54:S59">
    <cfRule type="expression" dxfId="123" priority="120">
      <formula>AND(Q54&gt;0, S54="Select One")</formula>
    </cfRule>
  </conditionalFormatting>
  <conditionalFormatting sqref="S54:S59">
    <cfRule type="expression" dxfId="122" priority="119">
      <formula>AND(Q54&gt;0, S54="Select One")</formula>
    </cfRule>
  </conditionalFormatting>
  <conditionalFormatting sqref="S63:S66">
    <cfRule type="expression" dxfId="121" priority="118">
      <formula>AND(Q63&gt;0, S63="Select One")</formula>
    </cfRule>
  </conditionalFormatting>
  <conditionalFormatting sqref="S63:S66">
    <cfRule type="expression" dxfId="120" priority="117">
      <formula>AND(Q63&gt;0, S63="Select One")</formula>
    </cfRule>
  </conditionalFormatting>
  <conditionalFormatting sqref="S63:S66">
    <cfRule type="expression" dxfId="119" priority="116">
      <formula>AND(Q63&gt;0, S63="Select One")</formula>
    </cfRule>
  </conditionalFormatting>
  <conditionalFormatting sqref="S63:S66">
    <cfRule type="expression" dxfId="118" priority="115">
      <formula>AND(Q63&gt;0, S63="Select One")</formula>
    </cfRule>
  </conditionalFormatting>
  <conditionalFormatting sqref="S63:S66">
    <cfRule type="expression" dxfId="117" priority="114">
      <formula>AND(Q63&gt;0, S63="Select One")</formula>
    </cfRule>
  </conditionalFormatting>
  <conditionalFormatting sqref="S63:S66">
    <cfRule type="expression" dxfId="116" priority="113">
      <formula>AND(Q63&gt;0, S63="Select One")</formula>
    </cfRule>
  </conditionalFormatting>
  <conditionalFormatting sqref="S63:S66">
    <cfRule type="expression" dxfId="115" priority="112">
      <formula>AND(Q63&gt;0, S63="Select One")</formula>
    </cfRule>
  </conditionalFormatting>
  <conditionalFormatting sqref="S63:S66">
    <cfRule type="expression" dxfId="114" priority="111">
      <formula>AND(Q63&gt;0, S63="Select One")</formula>
    </cfRule>
  </conditionalFormatting>
  <conditionalFormatting sqref="S63:S66">
    <cfRule type="expression" dxfId="113" priority="110">
      <formula>AND(Q63&gt;0, S63="Select One")</formula>
    </cfRule>
  </conditionalFormatting>
  <conditionalFormatting sqref="S63:S66">
    <cfRule type="expression" dxfId="112" priority="109">
      <formula>AND(Q63&gt;0, S63="Select One")</formula>
    </cfRule>
  </conditionalFormatting>
  <conditionalFormatting sqref="S63:S66">
    <cfRule type="expression" dxfId="111" priority="108">
      <formula>AND(Q63&gt;0, S63="Select One")</formula>
    </cfRule>
  </conditionalFormatting>
  <conditionalFormatting sqref="S63:S66">
    <cfRule type="expression" dxfId="110" priority="107">
      <formula>AND(Q63&gt;0, S63="Select One")</formula>
    </cfRule>
  </conditionalFormatting>
  <conditionalFormatting sqref="S63:S66">
    <cfRule type="expression" dxfId="109" priority="106">
      <formula>AND(Q63&gt;0, S63="Select One")</formula>
    </cfRule>
  </conditionalFormatting>
  <conditionalFormatting sqref="S63:S66">
    <cfRule type="expression" dxfId="108" priority="105">
      <formula>AND(Q63&gt;0, S63="Select One")</formula>
    </cfRule>
  </conditionalFormatting>
  <conditionalFormatting sqref="S63:S66">
    <cfRule type="expression" dxfId="107" priority="104">
      <formula>AND(Q63&gt;0, S63="Select One")</formula>
    </cfRule>
  </conditionalFormatting>
  <conditionalFormatting sqref="S70:S73">
    <cfRule type="expression" dxfId="106" priority="103">
      <formula>AND(Q70&gt;0, S70="Select One")</formula>
    </cfRule>
  </conditionalFormatting>
  <conditionalFormatting sqref="S70:S73">
    <cfRule type="expression" dxfId="105" priority="102">
      <formula>AND(Q70&gt;0, S70="Select One")</formula>
    </cfRule>
  </conditionalFormatting>
  <conditionalFormatting sqref="S70:S73">
    <cfRule type="expression" dxfId="104" priority="101">
      <formula>AND(Q70&gt;0, S70="Select One")</formula>
    </cfRule>
  </conditionalFormatting>
  <conditionalFormatting sqref="S70:S73">
    <cfRule type="expression" dxfId="103" priority="100">
      <formula>AND(Q70&gt;0, S70="Select One")</formula>
    </cfRule>
  </conditionalFormatting>
  <conditionalFormatting sqref="S70:S73">
    <cfRule type="expression" dxfId="102" priority="99">
      <formula>AND(Q70&gt;0, S70="Select One")</formula>
    </cfRule>
  </conditionalFormatting>
  <conditionalFormatting sqref="S70:S73">
    <cfRule type="expression" dxfId="101" priority="98">
      <formula>AND(Q70&gt;0, S70="Select One")</formula>
    </cfRule>
  </conditionalFormatting>
  <conditionalFormatting sqref="S70:S73">
    <cfRule type="expression" dxfId="100" priority="97">
      <formula>AND(Q70&gt;0, S70="Select One")</formula>
    </cfRule>
  </conditionalFormatting>
  <conditionalFormatting sqref="S70:S73">
    <cfRule type="expression" dxfId="99" priority="96">
      <formula>AND(Q70&gt;0, S70="Select One")</formula>
    </cfRule>
  </conditionalFormatting>
  <conditionalFormatting sqref="S70:S73">
    <cfRule type="expression" dxfId="98" priority="95">
      <formula>AND(Q70&gt;0, S70="Select One")</formula>
    </cfRule>
  </conditionalFormatting>
  <conditionalFormatting sqref="S70:S73">
    <cfRule type="expression" dxfId="97" priority="94">
      <formula>AND(Q70&gt;0, S70="Select One")</formula>
    </cfRule>
  </conditionalFormatting>
  <conditionalFormatting sqref="S70:S73">
    <cfRule type="expression" dxfId="96" priority="93">
      <formula>AND(Q70&gt;0, S70="Select One")</formula>
    </cfRule>
  </conditionalFormatting>
  <conditionalFormatting sqref="S70:S73">
    <cfRule type="expression" dxfId="95" priority="92">
      <formula>AND(Q70&gt;0, S70="Select One")</formula>
    </cfRule>
  </conditionalFormatting>
  <conditionalFormatting sqref="S70:S73">
    <cfRule type="expression" dxfId="94" priority="91">
      <formula>AND(Q70&gt;0, S70="Select One")</formula>
    </cfRule>
  </conditionalFormatting>
  <conditionalFormatting sqref="S70:S73">
    <cfRule type="expression" dxfId="93" priority="90">
      <formula>AND(Q70&gt;0, S70="Select One")</formula>
    </cfRule>
  </conditionalFormatting>
  <conditionalFormatting sqref="S70:S73">
    <cfRule type="expression" dxfId="92" priority="89">
      <formula>AND(Q70&gt;0, S70="Select One")</formula>
    </cfRule>
  </conditionalFormatting>
  <conditionalFormatting sqref="S70:S73">
    <cfRule type="expression" dxfId="91" priority="88">
      <formula>AND(Q70&gt;0, S70="Select One")</formula>
    </cfRule>
  </conditionalFormatting>
  <conditionalFormatting sqref="S70:S73">
    <cfRule type="expression" dxfId="90" priority="87">
      <formula>AND(Q70&gt;0, S70="Select One")</formula>
    </cfRule>
  </conditionalFormatting>
  <conditionalFormatting sqref="S70:S73">
    <cfRule type="expression" dxfId="89" priority="86">
      <formula>AND(Q70&gt;0, S70="Select One")</formula>
    </cfRule>
  </conditionalFormatting>
  <conditionalFormatting sqref="S70:S73">
    <cfRule type="expression" dxfId="88" priority="85">
      <formula>AND(Q70&gt;0, S70="Select One")</formula>
    </cfRule>
  </conditionalFormatting>
  <conditionalFormatting sqref="S70:S73">
    <cfRule type="expression" dxfId="87" priority="84">
      <formula>AND(Q70&gt;0, S70="Select One")</formula>
    </cfRule>
  </conditionalFormatting>
  <conditionalFormatting sqref="S70:S73">
    <cfRule type="expression" dxfId="86" priority="83">
      <formula>AND(Q70&gt;0, S70="Select One")</formula>
    </cfRule>
  </conditionalFormatting>
  <conditionalFormatting sqref="S77:S82">
    <cfRule type="expression" dxfId="85" priority="82">
      <formula>AND(Q77&gt;0, S77="Select One")</formula>
    </cfRule>
  </conditionalFormatting>
  <conditionalFormatting sqref="S77:S82">
    <cfRule type="expression" dxfId="84" priority="81">
      <formula>AND(Q77&gt;0, S77="Select One")</formula>
    </cfRule>
  </conditionalFormatting>
  <conditionalFormatting sqref="S77:S82">
    <cfRule type="expression" dxfId="83" priority="80">
      <formula>AND(Q77&gt;0, S77="Select One")</formula>
    </cfRule>
  </conditionalFormatting>
  <conditionalFormatting sqref="S77:S82">
    <cfRule type="expression" dxfId="82" priority="79">
      <formula>AND(Q77&gt;0, S77="Select One")</formula>
    </cfRule>
  </conditionalFormatting>
  <conditionalFormatting sqref="S77:S82">
    <cfRule type="expression" dxfId="81" priority="78">
      <formula>AND(Q77&gt;0, S77="Select One")</formula>
    </cfRule>
  </conditionalFormatting>
  <conditionalFormatting sqref="S77:S82">
    <cfRule type="expression" dxfId="80" priority="77">
      <formula>AND(Q77&gt;0, S77="Select One")</formula>
    </cfRule>
  </conditionalFormatting>
  <conditionalFormatting sqref="S77:S82">
    <cfRule type="expression" dxfId="79" priority="76">
      <formula>AND(Q77&gt;0, S77="Select One")</formula>
    </cfRule>
  </conditionalFormatting>
  <conditionalFormatting sqref="S77:S82">
    <cfRule type="expression" dxfId="78" priority="75">
      <formula>AND(Q77&gt;0, S77="Select One")</formula>
    </cfRule>
  </conditionalFormatting>
  <conditionalFormatting sqref="S77:S82">
    <cfRule type="expression" dxfId="77" priority="74">
      <formula>AND(Q77&gt;0, S77="Select One")</formula>
    </cfRule>
  </conditionalFormatting>
  <conditionalFormatting sqref="S77:S82">
    <cfRule type="expression" dxfId="76" priority="73">
      <formula>AND(Q77&gt;0, S77="Select One")</formula>
    </cfRule>
  </conditionalFormatting>
  <conditionalFormatting sqref="S77:S82">
    <cfRule type="expression" dxfId="75" priority="72">
      <formula>AND(Q77&gt;0, S77="Select One")</formula>
    </cfRule>
  </conditionalFormatting>
  <conditionalFormatting sqref="S77:S82">
    <cfRule type="expression" dxfId="74" priority="71">
      <formula>AND(Q77&gt;0, S77="Select One")</formula>
    </cfRule>
  </conditionalFormatting>
  <conditionalFormatting sqref="S77:S82">
    <cfRule type="expression" dxfId="73" priority="70">
      <formula>AND(Q77&gt;0, S77="Select One")</formula>
    </cfRule>
  </conditionalFormatting>
  <conditionalFormatting sqref="S77:S82">
    <cfRule type="expression" dxfId="72" priority="69">
      <formula>AND(Q77&gt;0, S77="Select One")</formula>
    </cfRule>
  </conditionalFormatting>
  <conditionalFormatting sqref="S77:S82">
    <cfRule type="expression" dxfId="71" priority="68">
      <formula>AND(Q77&gt;0, S77="Select One")</formula>
    </cfRule>
  </conditionalFormatting>
  <conditionalFormatting sqref="S77:S82">
    <cfRule type="expression" dxfId="70" priority="67">
      <formula>AND(Q77&gt;0, S77="Select One")</formula>
    </cfRule>
  </conditionalFormatting>
  <conditionalFormatting sqref="S77:S82">
    <cfRule type="expression" dxfId="69" priority="66">
      <formula>AND(Q77&gt;0, S77="Select One")</formula>
    </cfRule>
  </conditionalFormatting>
  <conditionalFormatting sqref="S77:S82">
    <cfRule type="expression" dxfId="68" priority="65">
      <formula>AND(Q77&gt;0, S77="Select One")</formula>
    </cfRule>
  </conditionalFormatting>
  <conditionalFormatting sqref="S77:S82">
    <cfRule type="expression" dxfId="67" priority="64">
      <formula>AND(Q77&gt;0, S77="Select One")</formula>
    </cfRule>
  </conditionalFormatting>
  <conditionalFormatting sqref="S77:S82">
    <cfRule type="expression" dxfId="66" priority="63">
      <formula>AND(Q77&gt;0, S77="Select One")</formula>
    </cfRule>
  </conditionalFormatting>
  <conditionalFormatting sqref="S77:S82">
    <cfRule type="expression" dxfId="65" priority="62">
      <formula>AND(Q77&gt;0, S77="Select One")</formula>
    </cfRule>
  </conditionalFormatting>
  <conditionalFormatting sqref="S77:S82">
    <cfRule type="expression" dxfId="64" priority="61">
      <formula>AND(Q77&gt;0, S77="Select One")</formula>
    </cfRule>
  </conditionalFormatting>
  <conditionalFormatting sqref="S77:S82">
    <cfRule type="expression" dxfId="63" priority="60">
      <formula>AND(Q77&gt;0, S77="Select One")</formula>
    </cfRule>
  </conditionalFormatting>
  <conditionalFormatting sqref="S77:S82">
    <cfRule type="expression" dxfId="62" priority="59">
      <formula>AND(Q77&gt;0, S77="Select One")</formula>
    </cfRule>
  </conditionalFormatting>
  <conditionalFormatting sqref="S77:S82">
    <cfRule type="expression" dxfId="61" priority="58">
      <formula>AND(Q77&gt;0, S77="Select One")</formula>
    </cfRule>
  </conditionalFormatting>
  <conditionalFormatting sqref="S77:S82">
    <cfRule type="expression" dxfId="60" priority="57">
      <formula>AND(Q77&gt;0, S77="Select One")</formula>
    </cfRule>
  </conditionalFormatting>
  <conditionalFormatting sqref="S77:S82">
    <cfRule type="expression" dxfId="59" priority="56">
      <formula>AND(Q77&gt;0, S77="Select One")</formula>
    </cfRule>
  </conditionalFormatting>
  <conditionalFormatting sqref="S77:S82">
    <cfRule type="expression" dxfId="58" priority="55">
      <formula>AND(Q77&gt;0, S77="Select One")</formula>
    </cfRule>
  </conditionalFormatting>
  <conditionalFormatting sqref="S77:S82">
    <cfRule type="expression" dxfId="57" priority="54">
      <formula>AND(Q77&gt;0, S77="Select One")</formula>
    </cfRule>
  </conditionalFormatting>
  <conditionalFormatting sqref="S77:S82">
    <cfRule type="expression" dxfId="56" priority="53">
      <formula>AND(Q77&gt;0, S77="Select One")</formula>
    </cfRule>
  </conditionalFormatting>
  <conditionalFormatting sqref="S77:S82">
    <cfRule type="expression" dxfId="55" priority="52">
      <formula>AND(Q77&gt;0, S77="Select One")</formula>
    </cfRule>
  </conditionalFormatting>
  <conditionalFormatting sqref="S77:S82">
    <cfRule type="expression" dxfId="54" priority="51">
      <formula>AND(Q77&gt;0, S77="Select One")</formula>
    </cfRule>
  </conditionalFormatting>
  <conditionalFormatting sqref="S77:S82">
    <cfRule type="expression" dxfId="53" priority="50">
      <formula>AND(Q77&gt;0, S77="Select One")</formula>
    </cfRule>
  </conditionalFormatting>
  <conditionalFormatting sqref="S77:S82">
    <cfRule type="expression" dxfId="52" priority="49">
      <formula>AND(Q77&gt;0, S77="Select One")</formula>
    </cfRule>
  </conditionalFormatting>
  <conditionalFormatting sqref="S91">
    <cfRule type="expression" dxfId="51" priority="48">
      <formula>AND(Q91&gt;0, S91="Select One")</formula>
    </cfRule>
  </conditionalFormatting>
  <conditionalFormatting sqref="S91">
    <cfRule type="expression" dxfId="50" priority="47">
      <formula>AND(Q91&gt;0, S91="Select One")</formula>
    </cfRule>
  </conditionalFormatting>
  <conditionalFormatting sqref="S91">
    <cfRule type="expression" dxfId="49" priority="46">
      <formula>AND(Q91&gt;0, S91="Select One")</formula>
    </cfRule>
  </conditionalFormatting>
  <conditionalFormatting sqref="S91">
    <cfRule type="expression" dxfId="48" priority="45">
      <formula>AND(Q91&gt;0, S91="Select One")</formula>
    </cfRule>
  </conditionalFormatting>
  <conditionalFormatting sqref="S91">
    <cfRule type="expression" dxfId="47" priority="44">
      <formula>AND(Q91&gt;0, S91="Select One")</formula>
    </cfRule>
  </conditionalFormatting>
  <conditionalFormatting sqref="S91">
    <cfRule type="expression" dxfId="46" priority="43">
      <formula>AND(Q91&gt;0, S91="Select One")</formula>
    </cfRule>
  </conditionalFormatting>
  <conditionalFormatting sqref="S91">
    <cfRule type="expression" dxfId="45" priority="42">
      <formula>AND(Q91&gt;0, S91="Select One")</formula>
    </cfRule>
  </conditionalFormatting>
  <conditionalFormatting sqref="S91">
    <cfRule type="expression" dxfId="44" priority="41">
      <formula>AND(Q91&gt;0, S91="Select One")</formula>
    </cfRule>
  </conditionalFormatting>
  <conditionalFormatting sqref="S91">
    <cfRule type="expression" dxfId="43" priority="40">
      <formula>AND(Q91&gt;0, S91="Select One")</formula>
    </cfRule>
  </conditionalFormatting>
  <conditionalFormatting sqref="S91">
    <cfRule type="expression" dxfId="42" priority="39">
      <formula>AND(Q91&gt;0, S91="Select One")</formula>
    </cfRule>
  </conditionalFormatting>
  <conditionalFormatting sqref="S91">
    <cfRule type="expression" dxfId="41" priority="38">
      <formula>AND(Q91&gt;0, S91="Select One")</formula>
    </cfRule>
  </conditionalFormatting>
  <conditionalFormatting sqref="S91">
    <cfRule type="expression" dxfId="40" priority="37">
      <formula>AND(Q91&gt;0, S91="Select One")</formula>
    </cfRule>
  </conditionalFormatting>
  <conditionalFormatting sqref="S91">
    <cfRule type="expression" dxfId="39" priority="36">
      <formula>AND(Q91&gt;0, S91="Select One")</formula>
    </cfRule>
  </conditionalFormatting>
  <conditionalFormatting sqref="S91">
    <cfRule type="expression" dxfId="38" priority="35">
      <formula>AND(Q91&gt;0, S91="Select One")</formula>
    </cfRule>
  </conditionalFormatting>
  <conditionalFormatting sqref="S91">
    <cfRule type="expression" dxfId="37" priority="34">
      <formula>AND(Q91&gt;0, S91="Select One")</formula>
    </cfRule>
  </conditionalFormatting>
  <conditionalFormatting sqref="S91">
    <cfRule type="expression" dxfId="36" priority="33">
      <formula>AND(Q91&gt;0, S91="Select One")</formula>
    </cfRule>
  </conditionalFormatting>
  <conditionalFormatting sqref="S91">
    <cfRule type="expression" dxfId="35" priority="32">
      <formula>AND(Q91&gt;0, S91="Select One")</formula>
    </cfRule>
  </conditionalFormatting>
  <conditionalFormatting sqref="S91">
    <cfRule type="expression" dxfId="34" priority="31">
      <formula>AND(Q91&gt;0, S91="Select One")</formula>
    </cfRule>
  </conditionalFormatting>
  <conditionalFormatting sqref="S91">
    <cfRule type="expression" dxfId="33" priority="30">
      <formula>AND(Q91&gt;0, S91="Select One")</formula>
    </cfRule>
  </conditionalFormatting>
  <conditionalFormatting sqref="S91">
    <cfRule type="expression" dxfId="32" priority="29">
      <formula>AND(Q91&gt;0, S91="Select One")</formula>
    </cfRule>
  </conditionalFormatting>
  <conditionalFormatting sqref="S91">
    <cfRule type="expression" dxfId="31" priority="28">
      <formula>AND(Q91&gt;0, S91="Select One")</formula>
    </cfRule>
  </conditionalFormatting>
  <conditionalFormatting sqref="S91">
    <cfRule type="expression" dxfId="30" priority="27">
      <formula>AND(Q91&gt;0, S91="Select One")</formula>
    </cfRule>
  </conditionalFormatting>
  <conditionalFormatting sqref="S91">
    <cfRule type="expression" dxfId="29" priority="26">
      <formula>AND(Q91&gt;0, S91="Select One")</formula>
    </cfRule>
  </conditionalFormatting>
  <conditionalFormatting sqref="S91">
    <cfRule type="expression" dxfId="28" priority="25">
      <formula>AND(Q91&gt;0, S91="Select One")</formula>
    </cfRule>
  </conditionalFormatting>
  <conditionalFormatting sqref="S91">
    <cfRule type="expression" dxfId="27" priority="24">
      <formula>AND(Q91&gt;0, S91="Select One")</formula>
    </cfRule>
  </conditionalFormatting>
  <conditionalFormatting sqref="S91">
    <cfRule type="expression" dxfId="26" priority="23">
      <formula>AND(Q91&gt;0, S91="Select One")</formula>
    </cfRule>
  </conditionalFormatting>
  <conditionalFormatting sqref="S91">
    <cfRule type="expression" dxfId="25" priority="22">
      <formula>AND(Q91&gt;0, S91="Select One")</formula>
    </cfRule>
  </conditionalFormatting>
  <conditionalFormatting sqref="S91">
    <cfRule type="expression" dxfId="24" priority="21">
      <formula>AND(Q91&gt;0, S91="Select One")</formula>
    </cfRule>
  </conditionalFormatting>
  <conditionalFormatting sqref="S91">
    <cfRule type="expression" dxfId="23" priority="20">
      <formula>AND(Q91&gt;0, S91="Select One")</formula>
    </cfRule>
  </conditionalFormatting>
  <conditionalFormatting sqref="S91">
    <cfRule type="expression" dxfId="22" priority="19">
      <formula>AND(Q91&gt;0, S91="Select One")</formula>
    </cfRule>
  </conditionalFormatting>
  <conditionalFormatting sqref="S91">
    <cfRule type="expression" dxfId="21" priority="18">
      <formula>AND(Q91&gt;0, S91="Select One")</formula>
    </cfRule>
  </conditionalFormatting>
  <conditionalFormatting sqref="S91">
    <cfRule type="expression" dxfId="20" priority="17">
      <formula>AND(Q91&gt;0, S91="Select One")</formula>
    </cfRule>
  </conditionalFormatting>
  <conditionalFormatting sqref="S91">
    <cfRule type="expression" dxfId="19" priority="16">
      <formula>AND(Q91&gt;0, S91="Select One")</formula>
    </cfRule>
  </conditionalFormatting>
  <conditionalFormatting sqref="S91">
    <cfRule type="expression" dxfId="18" priority="15">
      <formula>AND(Q91&gt;0, S91="Select One")</formula>
    </cfRule>
  </conditionalFormatting>
  <conditionalFormatting sqref="S91">
    <cfRule type="expression" dxfId="17" priority="14">
      <formula>AND(Q91&gt;0, S91="Select One")</formula>
    </cfRule>
  </conditionalFormatting>
  <conditionalFormatting sqref="S91">
    <cfRule type="expression" dxfId="16" priority="13">
      <formula>AND(Q91&gt;0, S91="Select One")</formula>
    </cfRule>
  </conditionalFormatting>
  <conditionalFormatting sqref="S91">
    <cfRule type="expression" dxfId="15" priority="12">
      <formula>AND(Q91&gt;0, S91="Select One")</formula>
    </cfRule>
  </conditionalFormatting>
  <conditionalFormatting sqref="S91">
    <cfRule type="expression" dxfId="14" priority="11">
      <formula>AND(Q91&gt;0, S91="Select One")</formula>
    </cfRule>
  </conditionalFormatting>
  <conditionalFormatting sqref="S91">
    <cfRule type="expression" dxfId="13" priority="10">
      <formula>AND(Q91&gt;0, S91="Select One")</formula>
    </cfRule>
  </conditionalFormatting>
  <conditionalFormatting sqref="S91">
    <cfRule type="expression" dxfId="12" priority="9">
      <formula>AND(Q91&gt;0, S91="Select One")</formula>
    </cfRule>
  </conditionalFormatting>
  <conditionalFormatting sqref="S91">
    <cfRule type="expression" dxfId="11" priority="8">
      <formula>AND(Q91&gt;0, S91="Select One")</formula>
    </cfRule>
  </conditionalFormatting>
  <conditionalFormatting sqref="S91">
    <cfRule type="expression" dxfId="10" priority="7">
      <formula>AND(Q91&gt;0, S91="Select One")</formula>
    </cfRule>
  </conditionalFormatting>
  <conditionalFormatting sqref="S91">
    <cfRule type="expression" dxfId="9" priority="6">
      <formula>AND(Q91&gt;0, S91="Select One")</formula>
    </cfRule>
  </conditionalFormatting>
  <conditionalFormatting sqref="S91">
    <cfRule type="expression" dxfId="8" priority="5">
      <formula>AND(Q91&gt;0, S91="Select One")</formula>
    </cfRule>
  </conditionalFormatting>
  <conditionalFormatting sqref="S91">
    <cfRule type="expression" dxfId="7" priority="4">
      <formula>AND(Q91&gt;0, S91="Select One")</formula>
    </cfRule>
  </conditionalFormatting>
  <conditionalFormatting sqref="S91">
    <cfRule type="expression" dxfId="6" priority="3">
      <formula>AND(Q91&gt;0, S91="Select One")</formula>
    </cfRule>
  </conditionalFormatting>
  <conditionalFormatting sqref="S91">
    <cfRule type="expression" dxfId="5" priority="2">
      <formula>AND(Q91&gt;0, S91="Select One")</formula>
    </cfRule>
  </conditionalFormatting>
  <conditionalFormatting sqref="S91">
    <cfRule type="expression" dxfId="4" priority="1">
      <formula>AND(Q91&gt;0, S91="Select One")</formula>
    </cfRule>
  </conditionalFormatting>
  <dataValidations count="11">
    <dataValidation type="custom" allowBlank="1" showInputMessage="1" showErrorMessage="1" errorTitle="Error" error="FTE must be the same or less than # of staff" sqref="L37 L44" xr:uid="{213657A0-F63D-4124-BFDF-D9DA884BEEBA}">
      <formula1>L37&lt;=K37</formula1>
    </dataValidation>
    <dataValidation type="list" allowBlank="1" showInputMessage="1" showErrorMessage="1" sqref="F18:I20" xr:uid="{9A919A87-8321-4CFB-ABFE-6F9142B4480B}">
      <formula1>AdminSal</formula1>
    </dataValidation>
    <dataValidation type="list" allowBlank="1" showInputMessage="1" showErrorMessage="1" sqref="F24:I29" xr:uid="{A1341AB5-EF54-434B-B0B8-EEED70B872FA}">
      <formula1>InstrSal</formula1>
    </dataValidation>
    <dataValidation type="list" allowBlank="1" showInputMessage="1" showErrorMessage="1" sqref="F33:I35" xr:uid="{88A84BA3-1D56-4D5F-A07A-122DEC64884D}">
      <formula1>SuppSal</formula1>
    </dataValidation>
    <dataValidation type="list" allowBlank="1" showInputMessage="1" showErrorMessage="1" sqref="F39:I42" xr:uid="{ABDFAD3F-E0D9-4E88-ACD0-87EF7D2DCC43}">
      <formula1>Stipends</formula1>
    </dataValidation>
    <dataValidation type="list" allowBlank="1" showInputMessage="1" showErrorMessage="1" sqref="F70:L73" xr:uid="{69625F41-6C54-42E5-9A85-3C0D8B4C65D7}">
      <formula1>Travel</formula1>
    </dataValidation>
    <dataValidation type="list" allowBlank="1" showInputMessage="1" showErrorMessage="1" sqref="F54:I59" xr:uid="{7084201C-80E0-41E8-BFC3-D1A4225764A7}">
      <formula1>ContrServ</formula1>
    </dataValidation>
    <dataValidation type="list" allowBlank="1" showInputMessage="1" showErrorMessage="1" sqref="F63:L66" xr:uid="{282F5EDC-4FB9-4420-AEF9-FD7B9DC0BC29}">
      <formula1>SuppMat</formula1>
    </dataValidation>
    <dataValidation type="list" allowBlank="1" showInputMessage="1" showErrorMessage="1" sqref="F77:L82" xr:uid="{13909BC1-F9FA-43C8-8EF9-251847C5113F}">
      <formula1>Other</formula1>
    </dataValidation>
    <dataValidation type="list" allowBlank="1" showInputMessage="1" showErrorMessage="1" sqref="L39:L42 L54:L59" xr:uid="{EB59591B-96FE-43BF-87E8-3B46B5D87947}">
      <formula1>Rate</formula1>
    </dataValidation>
    <dataValidation type="list" allowBlank="1" showInputMessage="1" showErrorMessage="1" sqref="S91 S24:S29 S33:S35 S39:S42 S54:S59 S63:S66 S70:S73 S77:S82 S18:S20" xr:uid="{46025B9D-9EC1-4942-96EB-55F94F37F4B0}">
      <formula1>PrimaryFunctionCvRF</formula1>
    </dataValidation>
  </dataValidations>
  <pageMargins left="0.7" right="0.7" top="0.75" bottom="0.75" header="0.3" footer="0.3"/>
  <pageSetup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ltText="CheckBox">
                <anchor moveWithCells="1">
                  <from>
                    <xdr:col>12</xdr:col>
                    <xdr:colOff>152400</xdr:colOff>
                    <xdr:row>17</xdr:row>
                    <xdr:rowOff>0</xdr:rowOff>
                  </from>
                  <to>
                    <xdr:col>12</xdr:col>
                    <xdr:colOff>469900</xdr:colOff>
                    <xdr:row>18</xdr:row>
                    <xdr:rowOff>19050</xdr:rowOff>
                  </to>
                </anchor>
              </controlPr>
            </control>
          </mc:Choice>
        </mc:AlternateContent>
        <mc:AlternateContent xmlns:mc="http://schemas.openxmlformats.org/markup-compatibility/2006">
          <mc:Choice Requires="x14">
            <control shapeId="21506" r:id="rId5" name="Check Box 2">
              <controlPr locked="0" defaultSize="0" autoFill="0" autoLine="0" autoPict="0" altText="CheckBox">
                <anchor moveWithCells="1">
                  <from>
                    <xdr:col>12</xdr:col>
                    <xdr:colOff>152400</xdr:colOff>
                    <xdr:row>18</xdr:row>
                    <xdr:rowOff>0</xdr:rowOff>
                  </from>
                  <to>
                    <xdr:col>12</xdr:col>
                    <xdr:colOff>469900</xdr:colOff>
                    <xdr:row>19</xdr:row>
                    <xdr:rowOff>31750</xdr:rowOff>
                  </to>
                </anchor>
              </controlPr>
            </control>
          </mc:Choice>
        </mc:AlternateContent>
        <mc:AlternateContent xmlns:mc="http://schemas.openxmlformats.org/markup-compatibility/2006">
          <mc:Choice Requires="x14">
            <control shapeId="21507" r:id="rId6" name="Check Box 3">
              <controlPr locked="0" defaultSize="0" autoFill="0" autoLine="0" autoPict="0" altText="CheckBox">
                <anchor moveWithCells="1">
                  <from>
                    <xdr:col>12</xdr:col>
                    <xdr:colOff>152400</xdr:colOff>
                    <xdr:row>19</xdr:row>
                    <xdr:rowOff>0</xdr:rowOff>
                  </from>
                  <to>
                    <xdr:col>12</xdr:col>
                    <xdr:colOff>469900</xdr:colOff>
                    <xdr:row>20</xdr:row>
                    <xdr:rowOff>31750</xdr:rowOff>
                  </to>
                </anchor>
              </controlPr>
            </control>
          </mc:Choice>
        </mc:AlternateContent>
        <mc:AlternateContent xmlns:mc="http://schemas.openxmlformats.org/markup-compatibility/2006">
          <mc:Choice Requires="x14">
            <control shapeId="21508" r:id="rId7" name="Check Box 4">
              <controlPr locked="0" defaultSize="0" autoFill="0" autoLine="0" autoPict="0" altText="CheckBox">
                <anchor moveWithCells="1">
                  <from>
                    <xdr:col>12</xdr:col>
                    <xdr:colOff>152400</xdr:colOff>
                    <xdr:row>23</xdr:row>
                    <xdr:rowOff>0</xdr:rowOff>
                  </from>
                  <to>
                    <xdr:col>12</xdr:col>
                    <xdr:colOff>469900</xdr:colOff>
                    <xdr:row>23</xdr:row>
                    <xdr:rowOff>152400</xdr:rowOff>
                  </to>
                </anchor>
              </controlPr>
            </control>
          </mc:Choice>
        </mc:AlternateContent>
        <mc:AlternateContent xmlns:mc="http://schemas.openxmlformats.org/markup-compatibility/2006">
          <mc:Choice Requires="x14">
            <control shapeId="21509" r:id="rId8" name="Check Box 5">
              <controlPr locked="0" defaultSize="0" autoFill="0" autoLine="0" autoPict="0" altText="CheckBox">
                <anchor moveWithCells="1">
                  <from>
                    <xdr:col>12</xdr:col>
                    <xdr:colOff>152400</xdr:colOff>
                    <xdr:row>23</xdr:row>
                    <xdr:rowOff>152400</xdr:rowOff>
                  </from>
                  <to>
                    <xdr:col>12</xdr:col>
                    <xdr:colOff>469900</xdr:colOff>
                    <xdr:row>24</xdr:row>
                    <xdr:rowOff>146050</xdr:rowOff>
                  </to>
                </anchor>
              </controlPr>
            </control>
          </mc:Choice>
        </mc:AlternateContent>
        <mc:AlternateContent xmlns:mc="http://schemas.openxmlformats.org/markup-compatibility/2006">
          <mc:Choice Requires="x14">
            <control shapeId="21510" r:id="rId9" name="Check Box 6">
              <controlPr locked="0" defaultSize="0" autoFill="0" autoLine="0" autoPict="0" altText="CheckBox">
                <anchor moveWithCells="1">
                  <from>
                    <xdr:col>12</xdr:col>
                    <xdr:colOff>152400</xdr:colOff>
                    <xdr:row>24</xdr:row>
                    <xdr:rowOff>152400</xdr:rowOff>
                  </from>
                  <to>
                    <xdr:col>15</xdr:col>
                    <xdr:colOff>0</xdr:colOff>
                    <xdr:row>25</xdr:row>
                    <xdr:rowOff>127000</xdr:rowOff>
                  </to>
                </anchor>
              </controlPr>
            </control>
          </mc:Choice>
        </mc:AlternateContent>
        <mc:AlternateContent xmlns:mc="http://schemas.openxmlformats.org/markup-compatibility/2006">
          <mc:Choice Requires="x14">
            <control shapeId="21511" r:id="rId10" name="Check Box 7">
              <controlPr locked="0" defaultSize="0" autoFill="0" autoLine="0" autoPict="0" altText="CheckBox">
                <anchor moveWithCells="1">
                  <from>
                    <xdr:col>12</xdr:col>
                    <xdr:colOff>152400</xdr:colOff>
                    <xdr:row>25</xdr:row>
                    <xdr:rowOff>152400</xdr:rowOff>
                  </from>
                  <to>
                    <xdr:col>12</xdr:col>
                    <xdr:colOff>469900</xdr:colOff>
                    <xdr:row>26</xdr:row>
                    <xdr:rowOff>127000</xdr:rowOff>
                  </to>
                </anchor>
              </controlPr>
            </control>
          </mc:Choice>
        </mc:AlternateContent>
        <mc:AlternateContent xmlns:mc="http://schemas.openxmlformats.org/markup-compatibility/2006">
          <mc:Choice Requires="x14">
            <control shapeId="21512" r:id="rId11" name="Check Box 8">
              <controlPr locked="0" defaultSize="0" autoFill="0" autoLine="0" autoPict="0" altText="CheckBox">
                <anchor moveWithCells="1">
                  <from>
                    <xdr:col>12</xdr:col>
                    <xdr:colOff>152400</xdr:colOff>
                    <xdr:row>26</xdr:row>
                    <xdr:rowOff>152400</xdr:rowOff>
                  </from>
                  <to>
                    <xdr:col>12</xdr:col>
                    <xdr:colOff>469900</xdr:colOff>
                    <xdr:row>27</xdr:row>
                    <xdr:rowOff>146050</xdr:rowOff>
                  </to>
                </anchor>
              </controlPr>
            </control>
          </mc:Choice>
        </mc:AlternateContent>
        <mc:AlternateContent xmlns:mc="http://schemas.openxmlformats.org/markup-compatibility/2006">
          <mc:Choice Requires="x14">
            <control shapeId="21513" r:id="rId12" name="Check Box 9">
              <controlPr locked="0" defaultSize="0" autoFill="0" autoLine="0" autoPict="0" altText="CheckBox">
                <anchor moveWithCells="1">
                  <from>
                    <xdr:col>12</xdr:col>
                    <xdr:colOff>152400</xdr:colOff>
                    <xdr:row>27</xdr:row>
                    <xdr:rowOff>171450</xdr:rowOff>
                  </from>
                  <to>
                    <xdr:col>12</xdr:col>
                    <xdr:colOff>469900</xdr:colOff>
                    <xdr:row>29</xdr:row>
                    <xdr:rowOff>19050</xdr:rowOff>
                  </to>
                </anchor>
              </controlPr>
            </control>
          </mc:Choice>
        </mc:AlternateContent>
        <mc:AlternateContent xmlns:mc="http://schemas.openxmlformats.org/markup-compatibility/2006">
          <mc:Choice Requires="x14">
            <control shapeId="21514" r:id="rId13" name="Check Box 10">
              <controlPr locked="0" defaultSize="0" autoFill="0" autoLine="0" autoPict="0" altText="CheckBox">
                <anchor moveWithCells="1">
                  <from>
                    <xdr:col>12</xdr:col>
                    <xdr:colOff>184150</xdr:colOff>
                    <xdr:row>32</xdr:row>
                    <xdr:rowOff>12700</xdr:rowOff>
                  </from>
                  <to>
                    <xdr:col>12</xdr:col>
                    <xdr:colOff>495300</xdr:colOff>
                    <xdr:row>33</xdr:row>
                    <xdr:rowOff>19050</xdr:rowOff>
                  </to>
                </anchor>
              </controlPr>
            </control>
          </mc:Choice>
        </mc:AlternateContent>
        <mc:AlternateContent xmlns:mc="http://schemas.openxmlformats.org/markup-compatibility/2006">
          <mc:Choice Requires="x14">
            <control shapeId="21515" r:id="rId14" name="Check Box 11">
              <controlPr locked="0" defaultSize="0" autoFill="0" autoLine="0" autoPict="0" altText="CheckBox">
                <anchor moveWithCells="1">
                  <from>
                    <xdr:col>12</xdr:col>
                    <xdr:colOff>184150</xdr:colOff>
                    <xdr:row>32</xdr:row>
                    <xdr:rowOff>171450</xdr:rowOff>
                  </from>
                  <to>
                    <xdr:col>12</xdr:col>
                    <xdr:colOff>495300</xdr:colOff>
                    <xdr:row>34</xdr:row>
                    <xdr:rowOff>19050</xdr:rowOff>
                  </to>
                </anchor>
              </controlPr>
            </control>
          </mc:Choice>
        </mc:AlternateContent>
        <mc:AlternateContent xmlns:mc="http://schemas.openxmlformats.org/markup-compatibility/2006">
          <mc:Choice Requires="x14">
            <control shapeId="21516" r:id="rId15" name="Check Box 12">
              <controlPr locked="0" defaultSize="0" autoFill="0" autoLine="0" autoPict="0" altText="CheckBox">
                <anchor moveWithCells="1">
                  <from>
                    <xdr:col>12</xdr:col>
                    <xdr:colOff>184150</xdr:colOff>
                    <xdr:row>33</xdr:row>
                    <xdr:rowOff>152400</xdr:rowOff>
                  </from>
                  <to>
                    <xdr:col>12</xdr:col>
                    <xdr:colOff>495300</xdr:colOff>
                    <xdr:row>35</xdr:row>
                    <xdr:rowOff>0</xdr:rowOff>
                  </to>
                </anchor>
              </controlPr>
            </control>
          </mc:Choice>
        </mc:AlternateContent>
        <mc:AlternateContent xmlns:mc="http://schemas.openxmlformats.org/markup-compatibility/2006">
          <mc:Choice Requires="x14">
            <control shapeId="21517" r:id="rId16" name="Check Box 13">
              <controlPr locked="0" defaultSize="0" autoFill="0" autoLine="0" autoPict="0" altText="CheckBox">
                <anchor moveWithCells="1">
                  <from>
                    <xdr:col>12</xdr:col>
                    <xdr:colOff>184150</xdr:colOff>
                    <xdr:row>38</xdr:row>
                    <xdr:rowOff>38100</xdr:rowOff>
                  </from>
                  <to>
                    <xdr:col>12</xdr:col>
                    <xdr:colOff>495300</xdr:colOff>
                    <xdr:row>39</xdr:row>
                    <xdr:rowOff>0</xdr:rowOff>
                  </to>
                </anchor>
              </controlPr>
            </control>
          </mc:Choice>
        </mc:AlternateContent>
        <mc:AlternateContent xmlns:mc="http://schemas.openxmlformats.org/markup-compatibility/2006">
          <mc:Choice Requires="x14">
            <control shapeId="21518" r:id="rId17" name="Check Box 14">
              <controlPr locked="0" defaultSize="0" autoFill="0" autoLine="0" autoPict="0" altText="CheckBox">
                <anchor moveWithCells="1">
                  <from>
                    <xdr:col>12</xdr:col>
                    <xdr:colOff>171450</xdr:colOff>
                    <xdr:row>38</xdr:row>
                    <xdr:rowOff>171450</xdr:rowOff>
                  </from>
                  <to>
                    <xdr:col>12</xdr:col>
                    <xdr:colOff>495300</xdr:colOff>
                    <xdr:row>40</xdr:row>
                    <xdr:rowOff>19050</xdr:rowOff>
                  </to>
                </anchor>
              </controlPr>
            </control>
          </mc:Choice>
        </mc:AlternateContent>
        <mc:AlternateContent xmlns:mc="http://schemas.openxmlformats.org/markup-compatibility/2006">
          <mc:Choice Requires="x14">
            <control shapeId="21519" r:id="rId18" name="Check Box 15">
              <controlPr locked="0" defaultSize="0" autoFill="0" autoLine="0" autoPict="0" altText="CheckBox">
                <anchor moveWithCells="1">
                  <from>
                    <xdr:col>12</xdr:col>
                    <xdr:colOff>171450</xdr:colOff>
                    <xdr:row>39</xdr:row>
                    <xdr:rowOff>152400</xdr:rowOff>
                  </from>
                  <to>
                    <xdr:col>12</xdr:col>
                    <xdr:colOff>495300</xdr:colOff>
                    <xdr:row>41</xdr:row>
                    <xdr:rowOff>0</xdr:rowOff>
                  </to>
                </anchor>
              </controlPr>
            </control>
          </mc:Choice>
        </mc:AlternateContent>
        <mc:AlternateContent xmlns:mc="http://schemas.openxmlformats.org/markup-compatibility/2006">
          <mc:Choice Requires="x14">
            <control shapeId="21520" r:id="rId19" name="Check Box 16">
              <controlPr locked="0" defaultSize="0" autoFill="0" autoLine="0" autoPict="0" altText="CheckBox">
                <anchor moveWithCells="1">
                  <from>
                    <xdr:col>12</xdr:col>
                    <xdr:colOff>171450</xdr:colOff>
                    <xdr:row>40</xdr:row>
                    <xdr:rowOff>152400</xdr:rowOff>
                  </from>
                  <to>
                    <xdr:col>12</xdr:col>
                    <xdr:colOff>495300</xdr:colOff>
                    <xdr:row>42</xdr:row>
                    <xdr:rowOff>0</xdr:rowOff>
                  </to>
                </anchor>
              </controlPr>
            </control>
          </mc:Choice>
        </mc:AlternateContent>
      </controls>
    </mc:Choice>
  </mc:AlternateContent>
  <tableParts count="1">
    <tablePart r:id="rId2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93918-1A75-4D6B-B1E1-F0B2836751F5}">
  <sheetPr codeName="Sheet15">
    <tabColor theme="0"/>
    <pageSetUpPr autoPageBreaks="0"/>
  </sheetPr>
  <dimension ref="C1:M38"/>
  <sheetViews>
    <sheetView showGridLines="0" showRowColHeaders="0" zoomScaleNormal="100" workbookViewId="0"/>
  </sheetViews>
  <sheetFormatPr defaultRowHeight="14.5" x14ac:dyDescent="0.35"/>
  <cols>
    <col min="2" max="2" width="5.54296875" customWidth="1"/>
    <col min="14" max="14" width="3.54296875" customWidth="1"/>
  </cols>
  <sheetData>
    <row r="1" spans="3:13" ht="15" thickBot="1" x14ac:dyDescent="0.4"/>
    <row r="2" spans="3:13" ht="18.75" customHeight="1" x14ac:dyDescent="0.35">
      <c r="D2" s="833" t="s">
        <v>61</v>
      </c>
      <c r="E2" s="834"/>
      <c r="F2" s="834"/>
      <c r="G2" s="834"/>
      <c r="H2" s="834"/>
      <c r="I2" s="834"/>
      <c r="J2" s="834"/>
      <c r="K2" s="834"/>
      <c r="L2" s="835"/>
    </row>
    <row r="3" spans="3:13" ht="15" customHeight="1" x14ac:dyDescent="0.35">
      <c r="D3" s="836" t="s">
        <v>1909</v>
      </c>
      <c r="E3" s="837"/>
      <c r="F3" s="837"/>
      <c r="G3" s="837"/>
      <c r="H3" s="837"/>
      <c r="I3" s="837"/>
      <c r="J3" s="837"/>
      <c r="K3" s="837"/>
      <c r="L3" s="838"/>
    </row>
    <row r="4" spans="3:13" ht="39.75" customHeight="1" x14ac:dyDescent="0.35">
      <c r="D4" s="836"/>
      <c r="E4" s="837"/>
      <c r="F4" s="837"/>
      <c r="G4" s="837"/>
      <c r="H4" s="837"/>
      <c r="I4" s="837"/>
      <c r="J4" s="837"/>
      <c r="K4" s="837"/>
      <c r="L4" s="838"/>
    </row>
    <row r="5" spans="3:13" ht="26.25" customHeight="1" x14ac:dyDescent="0.35">
      <c r="D5" s="836"/>
      <c r="E5" s="837"/>
      <c r="F5" s="837"/>
      <c r="G5" s="837"/>
      <c r="H5" s="837"/>
      <c r="I5" s="837"/>
      <c r="J5" s="837"/>
      <c r="K5" s="837"/>
      <c r="L5" s="838"/>
    </row>
    <row r="6" spans="3:13" ht="15" thickBot="1" x14ac:dyDescent="0.4">
      <c r="D6" s="839"/>
      <c r="E6" s="840"/>
      <c r="F6" s="840"/>
      <c r="G6" s="840"/>
      <c r="H6" s="840"/>
      <c r="I6" s="840"/>
      <c r="J6" s="840"/>
      <c r="K6" s="840"/>
      <c r="L6" s="841"/>
    </row>
    <row r="7" spans="3:13" x14ac:dyDescent="0.35">
      <c r="C7" s="312"/>
      <c r="D7" s="312"/>
      <c r="E7" s="312"/>
      <c r="F7" s="312"/>
    </row>
    <row r="8" spans="3:13" ht="15" thickBot="1" x14ac:dyDescent="0.4">
      <c r="C8" s="311"/>
      <c r="D8" s="302"/>
      <c r="E8" s="302"/>
      <c r="F8" s="302"/>
      <c r="G8" s="302"/>
      <c r="H8" s="302"/>
      <c r="I8" s="302"/>
      <c r="J8" s="883"/>
      <c r="K8" s="883"/>
      <c r="L8" s="883"/>
      <c r="M8" s="883"/>
    </row>
    <row r="9" spans="3:13" ht="23.25" customHeight="1" thickTop="1" x14ac:dyDescent="0.35">
      <c r="C9" s="884" t="s">
        <v>59</v>
      </c>
      <c r="D9" s="885"/>
      <c r="E9" s="885"/>
      <c r="F9" s="885"/>
      <c r="G9" s="885"/>
      <c r="H9" s="885"/>
      <c r="I9" s="885"/>
      <c r="J9" s="885"/>
      <c r="K9" s="885"/>
      <c r="L9" s="885"/>
      <c r="M9" s="886"/>
    </row>
    <row r="10" spans="3:13" ht="18.75" customHeight="1" thickBot="1" x14ac:dyDescent="0.4">
      <c r="C10" s="887" t="s">
        <v>58</v>
      </c>
      <c r="D10" s="888"/>
      <c r="E10" s="888"/>
      <c r="F10" s="888"/>
      <c r="G10" s="888"/>
      <c r="H10" s="888"/>
      <c r="I10" s="888"/>
      <c r="J10" s="888"/>
      <c r="K10" s="888"/>
      <c r="L10" s="888"/>
      <c r="M10" s="889"/>
    </row>
    <row r="11" spans="3:13" ht="15" thickTop="1" x14ac:dyDescent="0.35">
      <c r="C11" s="310"/>
      <c r="D11" s="21"/>
      <c r="E11" s="21"/>
      <c r="F11" s="21"/>
      <c r="G11" s="21"/>
      <c r="H11" s="21"/>
      <c r="I11" s="21"/>
      <c r="J11" s="21"/>
      <c r="K11" s="21"/>
      <c r="L11" s="21"/>
      <c r="M11" s="304"/>
    </row>
    <row r="12" spans="3:13" x14ac:dyDescent="0.35">
      <c r="C12" s="890" t="s">
        <v>2315</v>
      </c>
      <c r="D12" s="891"/>
      <c r="E12" s="891"/>
      <c r="F12" s="891"/>
      <c r="G12" s="891"/>
      <c r="H12" s="891"/>
      <c r="I12" s="891"/>
      <c r="J12" s="891"/>
      <c r="K12" s="891"/>
      <c r="L12" s="891"/>
      <c r="M12" s="892"/>
    </row>
    <row r="13" spans="3:13" ht="15" thickBot="1" x14ac:dyDescent="0.4">
      <c r="C13" s="303"/>
      <c r="D13" s="302"/>
      <c r="E13" s="302"/>
      <c r="F13" s="302"/>
      <c r="G13" s="302"/>
      <c r="H13" s="302"/>
      <c r="I13" s="302"/>
      <c r="J13" s="302"/>
      <c r="K13" s="302"/>
      <c r="L13" s="302"/>
      <c r="M13" s="301"/>
    </row>
    <row r="14" spans="3:13" ht="15" thickTop="1" x14ac:dyDescent="0.35">
      <c r="C14" s="893">
        <v>1</v>
      </c>
      <c r="D14" s="895" t="s">
        <v>60</v>
      </c>
      <c r="E14" s="896"/>
      <c r="F14" s="896"/>
      <c r="G14" s="896"/>
      <c r="H14" s="896"/>
      <c r="I14" s="896"/>
      <c r="J14" s="896"/>
      <c r="K14" s="896"/>
      <c r="L14" s="896"/>
      <c r="M14" s="897"/>
    </row>
    <row r="15" spans="3:13" ht="33" customHeight="1" thickBot="1" x14ac:dyDescent="0.4">
      <c r="C15" s="894"/>
      <c r="D15" s="898"/>
      <c r="E15" s="899"/>
      <c r="F15" s="899"/>
      <c r="G15" s="899"/>
      <c r="H15" s="899"/>
      <c r="I15" s="899"/>
      <c r="J15" s="899"/>
      <c r="K15" s="899"/>
      <c r="L15" s="899"/>
      <c r="M15" s="900"/>
    </row>
    <row r="16" spans="3:13" ht="15" thickTop="1" x14ac:dyDescent="0.35">
      <c r="C16" s="893">
        <v>2</v>
      </c>
      <c r="D16" s="895" t="s">
        <v>57</v>
      </c>
      <c r="E16" s="896"/>
      <c r="F16" s="902"/>
      <c r="G16" s="906" t="e">
        <f>VLOOKUP(M16,district2,2,FALSE)</f>
        <v>#N/A</v>
      </c>
      <c r="H16" s="907"/>
      <c r="I16" s="907"/>
      <c r="J16" s="907"/>
      <c r="K16" s="907"/>
      <c r="L16" s="908"/>
      <c r="M16" s="912" t="e">
        <f>'1. Signature Page'!P10</f>
        <v>#N/A</v>
      </c>
    </row>
    <row r="17" spans="3:13" x14ac:dyDescent="0.35">
      <c r="C17" s="901"/>
      <c r="D17" s="903"/>
      <c r="E17" s="904"/>
      <c r="F17" s="905"/>
      <c r="G17" s="909"/>
      <c r="H17" s="910"/>
      <c r="I17" s="910"/>
      <c r="J17" s="910"/>
      <c r="K17" s="910"/>
      <c r="L17" s="911"/>
      <c r="M17" s="913"/>
    </row>
    <row r="18" spans="3:13" x14ac:dyDescent="0.35">
      <c r="C18" s="914">
        <v>3</v>
      </c>
      <c r="D18" s="916" t="s">
        <v>56</v>
      </c>
      <c r="E18" s="917"/>
      <c r="F18" s="918"/>
      <c r="G18" s="842" t="s">
        <v>2344</v>
      </c>
      <c r="H18" s="843"/>
      <c r="I18" s="843"/>
      <c r="J18" s="843"/>
      <c r="K18" s="844"/>
      <c r="L18" s="845"/>
      <c r="M18" s="920" t="s">
        <v>4891</v>
      </c>
    </row>
    <row r="19" spans="3:13" ht="15" thickBot="1" x14ac:dyDescent="0.4">
      <c r="C19" s="915"/>
      <c r="D19" s="898"/>
      <c r="E19" s="899"/>
      <c r="F19" s="919"/>
      <c r="G19" s="846"/>
      <c r="H19" s="847"/>
      <c r="I19" s="847"/>
      <c r="J19" s="847"/>
      <c r="K19" s="848"/>
      <c r="L19" s="849"/>
      <c r="M19" s="921"/>
    </row>
    <row r="20" spans="3:13" ht="15.5" thickTop="1" thickBot="1" x14ac:dyDescent="0.4">
      <c r="C20" s="306"/>
      <c r="D20" s="305"/>
      <c r="E20" s="305"/>
      <c r="F20" s="305"/>
      <c r="G20" s="305"/>
      <c r="H20" s="305"/>
      <c r="I20" s="305"/>
      <c r="J20" s="305"/>
      <c r="K20" s="305"/>
      <c r="L20" s="305"/>
      <c r="M20" s="304"/>
    </row>
    <row r="21" spans="3:13" ht="15" thickTop="1" x14ac:dyDescent="0.35">
      <c r="C21" s="875" t="s">
        <v>55</v>
      </c>
      <c r="D21" s="868"/>
      <c r="E21" s="868"/>
      <c r="F21" s="868"/>
      <c r="G21" s="869"/>
      <c r="H21" s="867" t="s">
        <v>54</v>
      </c>
      <c r="I21" s="868"/>
      <c r="J21" s="869"/>
      <c r="K21" s="867" t="s">
        <v>53</v>
      </c>
      <c r="L21" s="868"/>
      <c r="M21" s="873"/>
    </row>
    <row r="22" spans="3:13" ht="15" thickBot="1" x14ac:dyDescent="0.4">
      <c r="C22" s="876"/>
      <c r="D22" s="871"/>
      <c r="E22" s="871"/>
      <c r="F22" s="871"/>
      <c r="G22" s="872"/>
      <c r="H22" s="870"/>
      <c r="I22" s="871"/>
      <c r="J22" s="872"/>
      <c r="K22" s="870"/>
      <c r="L22" s="871"/>
      <c r="M22" s="874"/>
    </row>
    <row r="23" spans="3:13" ht="15" thickTop="1" x14ac:dyDescent="0.35">
      <c r="C23" s="825"/>
      <c r="D23" s="826"/>
      <c r="E23" s="826"/>
      <c r="F23" s="826"/>
      <c r="G23" s="827"/>
      <c r="H23" s="877"/>
      <c r="I23" s="878"/>
      <c r="J23" s="879"/>
      <c r="K23" s="880"/>
      <c r="L23" s="881"/>
      <c r="M23" s="882"/>
    </row>
    <row r="24" spans="3:13" x14ac:dyDescent="0.35">
      <c r="C24" s="825"/>
      <c r="D24" s="826"/>
      <c r="E24" s="826"/>
      <c r="F24" s="826"/>
      <c r="G24" s="827"/>
      <c r="H24" s="828"/>
      <c r="I24" s="829"/>
      <c r="J24" s="830"/>
      <c r="K24" s="831"/>
      <c r="L24" s="826"/>
      <c r="M24" s="832"/>
    </row>
    <row r="25" spans="3:13" x14ac:dyDescent="0.35">
      <c r="C25" s="825"/>
      <c r="D25" s="826"/>
      <c r="E25" s="826"/>
      <c r="F25" s="826"/>
      <c r="G25" s="827"/>
      <c r="H25" s="828"/>
      <c r="I25" s="829"/>
      <c r="J25" s="830"/>
      <c r="K25" s="831"/>
      <c r="L25" s="826"/>
      <c r="M25" s="832"/>
    </row>
    <row r="26" spans="3:13" x14ac:dyDescent="0.35">
      <c r="C26" s="825"/>
      <c r="D26" s="826"/>
      <c r="E26" s="826"/>
      <c r="F26" s="826"/>
      <c r="G26" s="827"/>
      <c r="H26" s="828"/>
      <c r="I26" s="829"/>
      <c r="J26" s="830"/>
      <c r="K26" s="831"/>
      <c r="L26" s="826"/>
      <c r="M26" s="832"/>
    </row>
    <row r="27" spans="3:13" x14ac:dyDescent="0.35">
      <c r="C27" s="825"/>
      <c r="D27" s="826"/>
      <c r="E27" s="826"/>
      <c r="F27" s="826"/>
      <c r="G27" s="827"/>
      <c r="H27" s="828"/>
      <c r="I27" s="829"/>
      <c r="J27" s="830"/>
      <c r="K27" s="831"/>
      <c r="L27" s="826"/>
      <c r="M27" s="832"/>
    </row>
    <row r="28" spans="3:13" x14ac:dyDescent="0.35">
      <c r="C28" s="825"/>
      <c r="D28" s="826"/>
      <c r="E28" s="826"/>
      <c r="F28" s="826"/>
      <c r="G28" s="827"/>
      <c r="H28" s="828"/>
      <c r="I28" s="829"/>
      <c r="J28" s="830"/>
      <c r="K28" s="831"/>
      <c r="L28" s="826"/>
      <c r="M28" s="832"/>
    </row>
    <row r="29" spans="3:13" x14ac:dyDescent="0.35">
      <c r="C29" s="825"/>
      <c r="D29" s="826"/>
      <c r="E29" s="826"/>
      <c r="F29" s="826"/>
      <c r="G29" s="827"/>
      <c r="H29" s="828"/>
      <c r="I29" s="829"/>
      <c r="J29" s="830"/>
      <c r="K29" s="831"/>
      <c r="L29" s="826"/>
      <c r="M29" s="832"/>
    </row>
    <row r="30" spans="3:13" x14ac:dyDescent="0.35">
      <c r="C30" s="825"/>
      <c r="D30" s="826"/>
      <c r="E30" s="826"/>
      <c r="F30" s="826"/>
      <c r="G30" s="827"/>
      <c r="H30" s="828"/>
      <c r="I30" s="829"/>
      <c r="J30" s="830"/>
      <c r="K30" s="831"/>
      <c r="L30" s="826"/>
      <c r="M30" s="832"/>
    </row>
    <row r="31" spans="3:13" ht="15" thickBot="1" x14ac:dyDescent="0.4">
      <c r="C31" s="825"/>
      <c r="D31" s="826"/>
      <c r="E31" s="826"/>
      <c r="F31" s="826"/>
      <c r="G31" s="827"/>
      <c r="H31" s="828"/>
      <c r="I31" s="829"/>
      <c r="J31" s="830"/>
      <c r="K31" s="831"/>
      <c r="L31" s="826"/>
      <c r="M31" s="832"/>
    </row>
    <row r="32" spans="3:13" ht="15" thickTop="1" x14ac:dyDescent="0.35">
      <c r="C32" s="309"/>
      <c r="D32" s="308"/>
      <c r="E32" s="308"/>
      <c r="F32" s="308"/>
      <c r="G32" s="307"/>
      <c r="H32" s="850">
        <f>SUM(H23:J31)</f>
        <v>0</v>
      </c>
      <c r="I32" s="851"/>
      <c r="J32" s="852"/>
      <c r="K32" s="856"/>
      <c r="L32" s="857"/>
      <c r="M32" s="858"/>
    </row>
    <row r="33" spans="3:13" ht="15" thickBot="1" x14ac:dyDescent="0.4">
      <c r="C33" s="862" t="s">
        <v>52</v>
      </c>
      <c r="D33" s="863"/>
      <c r="E33" s="863"/>
      <c r="F33" s="863"/>
      <c r="G33" s="864"/>
      <c r="H33" s="853"/>
      <c r="I33" s="854"/>
      <c r="J33" s="855"/>
      <c r="K33" s="859"/>
      <c r="L33" s="860"/>
      <c r="M33" s="861"/>
    </row>
    <row r="34" spans="3:13" ht="15" thickTop="1" x14ac:dyDescent="0.35">
      <c r="C34" s="306"/>
      <c r="D34" s="305"/>
      <c r="E34" s="305"/>
      <c r="F34" s="305"/>
      <c r="G34" s="305"/>
      <c r="H34" s="305"/>
      <c r="I34" s="305"/>
      <c r="J34" s="305"/>
      <c r="K34" s="305"/>
      <c r="L34" s="305"/>
      <c r="M34" s="304"/>
    </row>
    <row r="35" spans="3:13" x14ac:dyDescent="0.35">
      <c r="C35" s="865" t="s">
        <v>2316</v>
      </c>
      <c r="D35" s="822"/>
      <c r="E35" s="822"/>
      <c r="F35" s="822"/>
      <c r="G35" s="822"/>
      <c r="H35" s="822"/>
      <c r="I35" s="822"/>
      <c r="J35" s="822"/>
      <c r="K35" s="822"/>
      <c r="L35" s="822"/>
      <c r="M35" s="866"/>
    </row>
    <row r="36" spans="3:13" x14ac:dyDescent="0.35">
      <c r="C36" s="865"/>
      <c r="D36" s="822"/>
      <c r="E36" s="822"/>
      <c r="F36" s="822"/>
      <c r="G36" s="822"/>
      <c r="H36" s="822"/>
      <c r="I36" s="822"/>
      <c r="J36" s="822"/>
      <c r="K36" s="822"/>
      <c r="L36" s="822"/>
      <c r="M36" s="866"/>
    </row>
    <row r="37" spans="3:13" ht="15" thickBot="1" x14ac:dyDescent="0.4">
      <c r="C37" s="303"/>
      <c r="D37" s="302"/>
      <c r="E37" s="302"/>
      <c r="F37" s="302"/>
      <c r="G37" s="302"/>
      <c r="H37" s="302"/>
      <c r="I37" s="302"/>
      <c r="J37" s="302"/>
      <c r="K37" s="302"/>
      <c r="L37" s="302"/>
      <c r="M37" s="301"/>
    </row>
    <row r="38" spans="3:13" ht="15" thickTop="1" x14ac:dyDescent="0.35"/>
  </sheetData>
  <mergeCells count="50">
    <mergeCell ref="C16:C17"/>
    <mergeCell ref="D16:F17"/>
    <mergeCell ref="G16:L17"/>
    <mergeCell ref="M16:M17"/>
    <mergeCell ref="C18:C19"/>
    <mergeCell ref="D18:F19"/>
    <mergeCell ref="M18:M19"/>
    <mergeCell ref="J8:M8"/>
    <mergeCell ref="C9:M9"/>
    <mergeCell ref="C10:M10"/>
    <mergeCell ref="C12:M12"/>
    <mergeCell ref="C14:C15"/>
    <mergeCell ref="D14:M15"/>
    <mergeCell ref="C27:G27"/>
    <mergeCell ref="H27:J27"/>
    <mergeCell ref="K27:M27"/>
    <mergeCell ref="H23:J23"/>
    <mergeCell ref="K23:M23"/>
    <mergeCell ref="C24:G24"/>
    <mergeCell ref="H24:J24"/>
    <mergeCell ref="K24:M24"/>
    <mergeCell ref="H21:J22"/>
    <mergeCell ref="K21:M22"/>
    <mergeCell ref="C23:G23"/>
    <mergeCell ref="H26:J26"/>
    <mergeCell ref="K26:M26"/>
    <mergeCell ref="C21:G22"/>
    <mergeCell ref="H32:J33"/>
    <mergeCell ref="K32:M33"/>
    <mergeCell ref="C33:G33"/>
    <mergeCell ref="C35:M36"/>
    <mergeCell ref="C31:G31"/>
    <mergeCell ref="H31:J31"/>
    <mergeCell ref="K31:M31"/>
    <mergeCell ref="C30:G30"/>
    <mergeCell ref="H30:J30"/>
    <mergeCell ref="K30:M30"/>
    <mergeCell ref="D2:L2"/>
    <mergeCell ref="D3:L6"/>
    <mergeCell ref="C28:G28"/>
    <mergeCell ref="H28:J28"/>
    <mergeCell ref="K28:M28"/>
    <mergeCell ref="C29:G29"/>
    <mergeCell ref="H29:J29"/>
    <mergeCell ref="K29:M29"/>
    <mergeCell ref="C25:G25"/>
    <mergeCell ref="H25:J25"/>
    <mergeCell ref="K25:M25"/>
    <mergeCell ref="C26:G26"/>
    <mergeCell ref="G18:L19"/>
  </mergeCells>
  <dataValidations count="2">
    <dataValidation allowBlank="1" showErrorMessage="1" sqref="C23" xr:uid="{00000000-0002-0000-1200-000001000000}"/>
    <dataValidation allowBlank="1" showErrorMessage="1" promptTitle="REMINDER" prompt="An original signed Schedule A must be mailed to: Charlotte Fitzgerald, Grants Management, Dept. of Elementary and Secondary Education, 75 Pleasant Street, Malden, MA 02148" sqref="H24:J31" xr:uid="{00000000-0002-0000-1200-000000000000}"/>
  </dataValidations>
  <hyperlinks>
    <hyperlink ref="J8:M8" location="'Table of Contents'!A1" tooltip="Back to Table of Contents" display="Back to Table of Contents" xr:uid="{FA3B8C4E-52EB-435A-B68C-398A8CA5B346}"/>
  </hyperlinks>
  <pageMargins left="0.7" right="0.7" top="0.75" bottom="0.75" header="0.3" footer="0.3"/>
  <pageSetup scale="82" orientation="portrait" r:id="rId1"/>
  <rowBreaks count="1" manualBreakCount="1">
    <brk id="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32BC-F7EF-4498-8FBD-1BC096F22E17}">
  <sheetPr codeName="Sheet17"/>
  <dimension ref="A1:F127"/>
  <sheetViews>
    <sheetView workbookViewId="0">
      <selection activeCell="A3" sqref="A3:A18"/>
    </sheetView>
  </sheetViews>
  <sheetFormatPr defaultColWidth="9.1796875" defaultRowHeight="14.5" x14ac:dyDescent="0.35"/>
  <cols>
    <col min="1" max="1" width="73.7265625" bestFit="1" customWidth="1"/>
    <col min="2" max="2" width="41.54296875" customWidth="1"/>
    <col min="3" max="3" width="28.54296875" customWidth="1"/>
    <col min="4" max="4" width="38.54296875" customWidth="1"/>
    <col min="6" max="6" width="40.1796875" bestFit="1" customWidth="1"/>
  </cols>
  <sheetData>
    <row r="1" spans="1:6" ht="51.75" customHeight="1" x14ac:dyDescent="0.35">
      <c r="A1" s="313" t="s">
        <v>62</v>
      </c>
      <c r="B1" s="314" t="s">
        <v>63</v>
      </c>
      <c r="C1" s="315" t="s">
        <v>64</v>
      </c>
      <c r="D1" s="316" t="s">
        <v>65</v>
      </c>
      <c r="E1" s="429" t="s">
        <v>33</v>
      </c>
    </row>
    <row r="2" spans="1:6" ht="20.149999999999999" customHeight="1" x14ac:dyDescent="0.35">
      <c r="A2" t="s">
        <v>1899</v>
      </c>
      <c r="B2" t="s">
        <v>5</v>
      </c>
      <c r="C2" s="317" t="s">
        <v>5</v>
      </c>
      <c r="D2" t="s">
        <v>5</v>
      </c>
      <c r="E2" t="s">
        <v>31</v>
      </c>
    </row>
    <row r="3" spans="1:6" ht="20.149999999999999" customHeight="1" x14ac:dyDescent="0.35">
      <c r="A3" t="s">
        <v>5</v>
      </c>
      <c r="B3" t="s">
        <v>67</v>
      </c>
      <c r="C3" t="s">
        <v>70</v>
      </c>
      <c r="D3" t="s">
        <v>71</v>
      </c>
      <c r="E3" t="s">
        <v>72</v>
      </c>
    </row>
    <row r="4" spans="1:6" ht="20.149999999999999" customHeight="1" x14ac:dyDescent="0.35">
      <c r="A4" t="s">
        <v>2317</v>
      </c>
      <c r="B4" t="s">
        <v>73</v>
      </c>
      <c r="C4" t="s">
        <v>76</v>
      </c>
      <c r="D4" t="s">
        <v>77</v>
      </c>
      <c r="E4" t="s">
        <v>78</v>
      </c>
      <c r="F4" t="s">
        <v>2304</v>
      </c>
    </row>
    <row r="5" spans="1:6" ht="20.149999999999999" customHeight="1" x14ac:dyDescent="0.35">
      <c r="A5" t="s">
        <v>2318</v>
      </c>
      <c r="C5" t="s">
        <v>81</v>
      </c>
      <c r="D5" t="s">
        <v>82</v>
      </c>
      <c r="E5" t="s">
        <v>83</v>
      </c>
    </row>
    <row r="6" spans="1:6" ht="20.149999999999999" customHeight="1" x14ac:dyDescent="0.35">
      <c r="A6" t="s">
        <v>2481</v>
      </c>
      <c r="B6" s="6" t="s">
        <v>84</v>
      </c>
      <c r="D6" t="s">
        <v>85</v>
      </c>
    </row>
    <row r="7" spans="1:6" ht="20.149999999999999" customHeight="1" x14ac:dyDescent="0.35">
      <c r="A7" t="s">
        <v>2319</v>
      </c>
      <c r="B7" t="s">
        <v>5</v>
      </c>
      <c r="D7" t="s">
        <v>86</v>
      </c>
    </row>
    <row r="8" spans="1:6" ht="20.149999999999999" customHeight="1" x14ac:dyDescent="0.35">
      <c r="A8" t="s">
        <v>2320</v>
      </c>
      <c r="B8" t="s">
        <v>67</v>
      </c>
      <c r="D8" t="s">
        <v>87</v>
      </c>
      <c r="F8" t="s">
        <v>2305</v>
      </c>
    </row>
    <row r="9" spans="1:6" ht="20.149999999999999" customHeight="1" x14ac:dyDescent="0.35">
      <c r="A9" t="s">
        <v>2322</v>
      </c>
      <c r="B9" t="s">
        <v>73</v>
      </c>
      <c r="D9" t="s">
        <v>88</v>
      </c>
      <c r="F9" t="s">
        <v>2321</v>
      </c>
    </row>
    <row r="10" spans="1:6" ht="20.149999999999999" customHeight="1" x14ac:dyDescent="0.35">
      <c r="A10" t="s">
        <v>2323</v>
      </c>
      <c r="B10" t="s">
        <v>6</v>
      </c>
      <c r="D10" t="s">
        <v>89</v>
      </c>
      <c r="F10" t="s">
        <v>2321</v>
      </c>
    </row>
    <row r="11" spans="1:6" ht="20.149999999999999" customHeight="1" x14ac:dyDescent="0.35">
      <c r="A11" t="s">
        <v>2325</v>
      </c>
      <c r="D11" t="s">
        <v>90</v>
      </c>
      <c r="F11" t="s">
        <v>2306</v>
      </c>
    </row>
    <row r="12" spans="1:6" ht="20.149999999999999" customHeight="1" x14ac:dyDescent="0.35">
      <c r="A12" t="s">
        <v>2326</v>
      </c>
      <c r="B12" s="6" t="s">
        <v>1902</v>
      </c>
      <c r="D12" t="s">
        <v>91</v>
      </c>
      <c r="F12" t="s">
        <v>2324</v>
      </c>
    </row>
    <row r="13" spans="1:6" ht="20.149999999999999" customHeight="1" x14ac:dyDescent="0.35">
      <c r="A13" t="s">
        <v>2327</v>
      </c>
      <c r="B13" t="s">
        <v>5</v>
      </c>
      <c r="D13" t="s">
        <v>92</v>
      </c>
      <c r="F13" t="s">
        <v>2321</v>
      </c>
    </row>
    <row r="14" spans="1:6" ht="20.149999999999999" customHeight="1" x14ac:dyDescent="0.35">
      <c r="A14" t="s">
        <v>2336</v>
      </c>
      <c r="B14" t="s">
        <v>1903</v>
      </c>
      <c r="D14" t="s">
        <v>93</v>
      </c>
      <c r="F14" t="s">
        <v>2321</v>
      </c>
    </row>
    <row r="15" spans="1:6" ht="20.149999999999999" customHeight="1" x14ac:dyDescent="0.35">
      <c r="A15" t="s">
        <v>2328</v>
      </c>
      <c r="B15" t="s">
        <v>2289</v>
      </c>
      <c r="D15" t="s">
        <v>94</v>
      </c>
      <c r="F15" t="s">
        <v>2307</v>
      </c>
    </row>
    <row r="16" spans="1:6" ht="20.149999999999999" customHeight="1" x14ac:dyDescent="0.35">
      <c r="A16" t="s">
        <v>2329</v>
      </c>
      <c r="D16" t="s">
        <v>95</v>
      </c>
      <c r="F16" t="s">
        <v>2321</v>
      </c>
    </row>
    <row r="17" spans="1:6" ht="19.5" customHeight="1" x14ac:dyDescent="0.35">
      <c r="A17" t="s">
        <v>2330</v>
      </c>
      <c r="B17" t="s">
        <v>2290</v>
      </c>
      <c r="D17" t="s">
        <v>81</v>
      </c>
      <c r="F17" t="s">
        <v>2321</v>
      </c>
    </row>
    <row r="18" spans="1:6" ht="18.75" customHeight="1" x14ac:dyDescent="0.35">
      <c r="A18" t="s">
        <v>2485</v>
      </c>
      <c r="B18" t="s">
        <v>2291</v>
      </c>
      <c r="D18" t="s">
        <v>96</v>
      </c>
      <c r="F18" t="s">
        <v>2321</v>
      </c>
    </row>
    <row r="19" spans="1:6" ht="15" customHeight="1" x14ac:dyDescent="0.35">
      <c r="B19" t="s">
        <v>67</v>
      </c>
      <c r="F19" t="s">
        <v>2321</v>
      </c>
    </row>
    <row r="27" spans="1:6" ht="18.75" customHeight="1" x14ac:dyDescent="0.35"/>
    <row r="28" spans="1:6" ht="18.75" customHeight="1" x14ac:dyDescent="0.35"/>
    <row r="56" spans="1:1" x14ac:dyDescent="0.35">
      <c r="A56" s="15"/>
    </row>
    <row r="57" spans="1:1" x14ac:dyDescent="0.35">
      <c r="A57" s="320" t="s">
        <v>97</v>
      </c>
    </row>
    <row r="58" spans="1:1" x14ac:dyDescent="0.35">
      <c r="A58" s="6" t="s">
        <v>98</v>
      </c>
    </row>
    <row r="59" spans="1:1" x14ac:dyDescent="0.35">
      <c r="A59" s="6" t="s">
        <v>5</v>
      </c>
    </row>
    <row r="60" spans="1:1" x14ac:dyDescent="0.35">
      <c r="A60" s="321" t="s">
        <v>99</v>
      </c>
    </row>
    <row r="61" spans="1:1" x14ac:dyDescent="0.35">
      <c r="A61" s="322" t="s">
        <v>80</v>
      </c>
    </row>
    <row r="62" spans="1:1" x14ac:dyDescent="0.35">
      <c r="A62" s="323" t="s">
        <v>100</v>
      </c>
    </row>
    <row r="63" spans="1:1" x14ac:dyDescent="0.35">
      <c r="A63" s="323" t="s">
        <v>5</v>
      </c>
    </row>
    <row r="64" spans="1:1" x14ac:dyDescent="0.35">
      <c r="A64" s="324" t="s">
        <v>101</v>
      </c>
    </row>
    <row r="65" spans="1:1" x14ac:dyDescent="0.35">
      <c r="A65" s="324" t="s">
        <v>102</v>
      </c>
    </row>
    <row r="66" spans="1:1" x14ac:dyDescent="0.35">
      <c r="A66" s="324" t="s">
        <v>103</v>
      </c>
    </row>
    <row r="67" spans="1:1" x14ac:dyDescent="0.35">
      <c r="A67" s="324" t="s">
        <v>104</v>
      </c>
    </row>
    <row r="68" spans="1:1" x14ac:dyDescent="0.35">
      <c r="A68" s="324" t="s">
        <v>105</v>
      </c>
    </row>
    <row r="69" spans="1:1" x14ac:dyDescent="0.35">
      <c r="A69" s="324" t="s">
        <v>106</v>
      </c>
    </row>
    <row r="70" spans="1:1" x14ac:dyDescent="0.35">
      <c r="A70" s="324" t="s">
        <v>107</v>
      </c>
    </row>
    <row r="71" spans="1:1" x14ac:dyDescent="0.35">
      <c r="A71" s="324" t="s">
        <v>108</v>
      </c>
    </row>
    <row r="72" spans="1:1" x14ac:dyDescent="0.35">
      <c r="A72" s="324" t="s">
        <v>109</v>
      </c>
    </row>
    <row r="73" spans="1:1" x14ac:dyDescent="0.35">
      <c r="A73" s="324" t="s">
        <v>110</v>
      </c>
    </row>
    <row r="74" spans="1:1" x14ac:dyDescent="0.35">
      <c r="A74" s="324" t="s">
        <v>111</v>
      </c>
    </row>
    <row r="75" spans="1:1" x14ac:dyDescent="0.35">
      <c r="A75" s="323" t="s">
        <v>112</v>
      </c>
    </row>
    <row r="76" spans="1:1" x14ac:dyDescent="0.35">
      <c r="A76" s="323" t="s">
        <v>5</v>
      </c>
    </row>
    <row r="77" spans="1:1" x14ac:dyDescent="0.35">
      <c r="A77" s="324" t="s">
        <v>113</v>
      </c>
    </row>
    <row r="78" spans="1:1" x14ac:dyDescent="0.35">
      <c r="A78" s="324" t="s">
        <v>114</v>
      </c>
    </row>
    <row r="79" spans="1:1" x14ac:dyDescent="0.35">
      <c r="A79" s="324" t="s">
        <v>115</v>
      </c>
    </row>
    <row r="80" spans="1:1" x14ac:dyDescent="0.35">
      <c r="A80" s="324" t="s">
        <v>80</v>
      </c>
    </row>
    <row r="81" spans="1:1" x14ac:dyDescent="0.35">
      <c r="A81" s="323" t="s">
        <v>116</v>
      </c>
    </row>
    <row r="82" spans="1:1" x14ac:dyDescent="0.35">
      <c r="A82" s="323" t="s">
        <v>5</v>
      </c>
    </row>
    <row r="83" spans="1:1" x14ac:dyDescent="0.35">
      <c r="A83" s="325" t="s">
        <v>117</v>
      </c>
    </row>
    <row r="84" spans="1:1" x14ac:dyDescent="0.35">
      <c r="A84" s="325" t="s">
        <v>118</v>
      </c>
    </row>
    <row r="85" spans="1:1" x14ac:dyDescent="0.35">
      <c r="A85" s="325" t="s">
        <v>80</v>
      </c>
    </row>
    <row r="86" spans="1:1" x14ac:dyDescent="0.35">
      <c r="A86" s="322" t="s">
        <v>119</v>
      </c>
    </row>
    <row r="87" spans="1:1" x14ac:dyDescent="0.35">
      <c r="A87" s="326" t="s">
        <v>120</v>
      </c>
    </row>
    <row r="88" spans="1:1" x14ac:dyDescent="0.35">
      <c r="A88" s="326" t="s">
        <v>5</v>
      </c>
    </row>
    <row r="89" spans="1:1" x14ac:dyDescent="0.35">
      <c r="A89" s="324" t="s">
        <v>121</v>
      </c>
    </row>
    <row r="90" spans="1:1" x14ac:dyDescent="0.35">
      <c r="A90" s="324" t="s">
        <v>122</v>
      </c>
    </row>
    <row r="91" spans="1:1" x14ac:dyDescent="0.35">
      <c r="A91" s="324" t="s">
        <v>123</v>
      </c>
    </row>
    <row r="92" spans="1:1" x14ac:dyDescent="0.35">
      <c r="A92" s="324" t="s">
        <v>124</v>
      </c>
    </row>
    <row r="93" spans="1:1" x14ac:dyDescent="0.35">
      <c r="A93" s="322" t="s">
        <v>80</v>
      </c>
    </row>
    <row r="94" spans="1:1" x14ac:dyDescent="0.35">
      <c r="A94" s="327" t="s">
        <v>125</v>
      </c>
    </row>
    <row r="95" spans="1:1" x14ac:dyDescent="0.35">
      <c r="A95" s="327" t="s">
        <v>5</v>
      </c>
    </row>
    <row r="96" spans="1:1" x14ac:dyDescent="0.35">
      <c r="A96" s="324" t="s">
        <v>126</v>
      </c>
    </row>
    <row r="97" spans="1:1" x14ac:dyDescent="0.35">
      <c r="A97" s="324" t="s">
        <v>127</v>
      </c>
    </row>
    <row r="98" spans="1:1" x14ac:dyDescent="0.35">
      <c r="A98" s="324" t="s">
        <v>128</v>
      </c>
    </row>
    <row r="99" spans="1:1" x14ac:dyDescent="0.35">
      <c r="A99" s="324" t="s">
        <v>124</v>
      </c>
    </row>
    <row r="100" spans="1:1" x14ac:dyDescent="0.35">
      <c r="A100" s="324" t="s">
        <v>129</v>
      </c>
    </row>
    <row r="101" spans="1:1" x14ac:dyDescent="0.35">
      <c r="A101" s="324" t="s">
        <v>130</v>
      </c>
    </row>
    <row r="102" spans="1:1" x14ac:dyDescent="0.35">
      <c r="A102" s="324" t="s">
        <v>131</v>
      </c>
    </row>
    <row r="103" spans="1:1" x14ac:dyDescent="0.35">
      <c r="A103" s="324" t="s">
        <v>80</v>
      </c>
    </row>
    <row r="104" spans="1:1" x14ac:dyDescent="0.35">
      <c r="A104" s="327" t="s">
        <v>132</v>
      </c>
    </row>
    <row r="105" spans="1:1" x14ac:dyDescent="0.35">
      <c r="A105" s="327" t="s">
        <v>5</v>
      </c>
    </row>
    <row r="106" spans="1:1" x14ac:dyDescent="0.35">
      <c r="A106" s="324" t="s">
        <v>133</v>
      </c>
    </row>
    <row r="107" spans="1:1" x14ac:dyDescent="0.35">
      <c r="A107" s="324" t="s">
        <v>134</v>
      </c>
    </row>
    <row r="108" spans="1:1" x14ac:dyDescent="0.35">
      <c r="A108" s="324" t="s">
        <v>135</v>
      </c>
    </row>
    <row r="109" spans="1:1" x14ac:dyDescent="0.35">
      <c r="A109" s="324" t="s">
        <v>136</v>
      </c>
    </row>
    <row r="110" spans="1:1" x14ac:dyDescent="0.35">
      <c r="A110" s="324" t="s">
        <v>137</v>
      </c>
    </row>
    <row r="111" spans="1:1" x14ac:dyDescent="0.35">
      <c r="A111" s="324" t="s">
        <v>138</v>
      </c>
    </row>
    <row r="112" spans="1:1" x14ac:dyDescent="0.35">
      <c r="A112" s="324" t="s">
        <v>80</v>
      </c>
    </row>
    <row r="113" spans="1:1" x14ac:dyDescent="0.35">
      <c r="A113" s="323" t="s">
        <v>139</v>
      </c>
    </row>
    <row r="114" spans="1:1" x14ac:dyDescent="0.35">
      <c r="A114" s="323" t="s">
        <v>5</v>
      </c>
    </row>
    <row r="115" spans="1:1" x14ac:dyDescent="0.35">
      <c r="A115" s="324" t="s">
        <v>140</v>
      </c>
    </row>
    <row r="116" spans="1:1" x14ac:dyDescent="0.35">
      <c r="A116" s="324" t="s">
        <v>141</v>
      </c>
    </row>
    <row r="117" spans="1:1" x14ac:dyDescent="0.35">
      <c r="A117" s="324" t="s">
        <v>142</v>
      </c>
    </row>
    <row r="118" spans="1:1" x14ac:dyDescent="0.35">
      <c r="A118" s="324" t="s">
        <v>1908</v>
      </c>
    </row>
    <row r="119" spans="1:1" x14ac:dyDescent="0.35">
      <c r="A119" s="324" t="s">
        <v>143</v>
      </c>
    </row>
    <row r="120" spans="1:1" x14ac:dyDescent="0.35">
      <c r="A120" s="324" t="s">
        <v>144</v>
      </c>
    </row>
    <row r="121" spans="1:1" x14ac:dyDescent="0.35">
      <c r="A121" s="324" t="s">
        <v>145</v>
      </c>
    </row>
    <row r="122" spans="1:1" x14ac:dyDescent="0.35">
      <c r="A122" s="324" t="s">
        <v>146</v>
      </c>
    </row>
    <row r="123" spans="1:1" x14ac:dyDescent="0.35">
      <c r="A123" s="324" t="s">
        <v>147</v>
      </c>
    </row>
    <row r="124" spans="1:1" x14ac:dyDescent="0.35">
      <c r="A124" s="324" t="s">
        <v>148</v>
      </c>
    </row>
    <row r="125" spans="1:1" x14ac:dyDescent="0.35">
      <c r="A125" s="324" t="s">
        <v>149</v>
      </c>
    </row>
    <row r="126" spans="1:1" x14ac:dyDescent="0.35">
      <c r="A126" s="324" t="s">
        <v>111</v>
      </c>
    </row>
    <row r="127" spans="1:1" x14ac:dyDescent="0.35">
      <c r="A127" s="32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27F36-4AB6-4858-9821-7064CE4244BF}">
  <sheetPr codeName="Sheet19"/>
  <dimension ref="A1:F22"/>
  <sheetViews>
    <sheetView workbookViewId="0">
      <selection activeCell="B10" sqref="B10"/>
    </sheetView>
  </sheetViews>
  <sheetFormatPr defaultRowHeight="14.5" x14ac:dyDescent="0.35"/>
  <cols>
    <col min="1" max="1" width="21.1796875" customWidth="1"/>
    <col min="2" max="2" width="29.26953125" customWidth="1"/>
    <col min="3" max="3" width="26.1796875" customWidth="1"/>
    <col min="4" max="4" width="22.7265625" customWidth="1"/>
    <col min="5" max="5" width="27.453125" customWidth="1"/>
  </cols>
  <sheetData>
    <row r="1" spans="1:6" x14ac:dyDescent="0.35">
      <c r="A1" t="s">
        <v>150</v>
      </c>
    </row>
    <row r="5" spans="1:6" x14ac:dyDescent="0.35">
      <c r="A5" s="328" t="s">
        <v>151</v>
      </c>
    </row>
    <row r="6" spans="1:6" ht="15.5" x14ac:dyDescent="0.35">
      <c r="A6" t="s">
        <v>152</v>
      </c>
      <c r="B6" s="329">
        <v>13</v>
      </c>
      <c r="E6" t="s">
        <v>153</v>
      </c>
    </row>
    <row r="7" spans="1:6" x14ac:dyDescent="0.35">
      <c r="A7" s="319" t="s">
        <v>154</v>
      </c>
      <c r="B7" s="319" t="str">
        <f>VLOOKUP(valDistr,dataDistr,3,FALSE)</f>
        <v>Amherst-Pelham</v>
      </c>
      <c r="C7" s="319" t="s">
        <v>155</v>
      </c>
      <c r="D7" s="319" t="str">
        <f>LEFT(VLOOKUP(valDistr,dataDistr,2,FALSE),4)</f>
        <v>0605</v>
      </c>
      <c r="E7" s="319" t="s">
        <v>156</v>
      </c>
      <c r="F7" s="319" t="str">
        <f>VLOOKUP(valDistr,dataDistr,12,FALSE)</f>
        <v>Ellie Rounds-Bloom</v>
      </c>
    </row>
    <row r="8" spans="1:6" x14ac:dyDescent="0.35">
      <c r="A8" s="319" t="s">
        <v>157</v>
      </c>
      <c r="B8" s="319" t="str">
        <f>VLOOKUP(valDistr,dataDistr,7,FALSE)</f>
        <v>170 Chestnut Street</v>
      </c>
      <c r="C8" s="319"/>
      <c r="D8" s="319"/>
      <c r="E8" s="319" t="s">
        <v>158</v>
      </c>
      <c r="F8" s="319" t="str">
        <f>VLOOKUP(valDistr,dataDistr,13,FALSE)</f>
        <v>781-338-3128</v>
      </c>
    </row>
    <row r="9" spans="1:6" x14ac:dyDescent="0.35">
      <c r="A9" s="319" t="s">
        <v>159</v>
      </c>
      <c r="B9" s="319" t="str">
        <f>IF(VLOOKUP(valDistr,dataDistr,8,FALSE)=0,"",VLOOKUP(valDistr,dataDistr,8,FALSE))</f>
        <v/>
      </c>
      <c r="C9" s="319"/>
      <c r="D9" s="319"/>
      <c r="E9" s="319" t="s">
        <v>160</v>
      </c>
      <c r="F9" s="319" t="str">
        <f>VLOOKUP(valDistr,dataDistr,14,FALSE)</f>
        <v>eleanor.rounds@mass.gov</v>
      </c>
    </row>
    <row r="10" spans="1:6" x14ac:dyDescent="0.35">
      <c r="A10" s="330" t="s">
        <v>161</v>
      </c>
      <c r="B10" s="330" t="str">
        <f>VLOOKUP(valDistr,dataDistr,9,FALSE)&amp;", "&amp;VLOOKUP(valDistr,dataDistr,10,FALSE)&amp;" "&amp;VLOOKUP(valDistr,dataDistr,11,FALSE)</f>
        <v>Amherst, MA 01002</v>
      </c>
      <c r="C10" s="330"/>
      <c r="D10" s="330"/>
      <c r="E10" s="330"/>
      <c r="F10" s="319"/>
    </row>
    <row r="11" spans="1:6" x14ac:dyDescent="0.35">
      <c r="A11" s="319" t="s">
        <v>162</v>
      </c>
      <c r="B11" s="319">
        <f>VLOOKUP(valDistr,dataDistr,17,FALSE)</f>
        <v>0</v>
      </c>
      <c r="C11" t="s">
        <v>163</v>
      </c>
      <c r="D11" s="319">
        <f>VLOOKUP(valDistr,dataDistr,16,FALSE)</f>
        <v>84</v>
      </c>
    </row>
    <row r="12" spans="1:6" x14ac:dyDescent="0.35">
      <c r="A12" s="319" t="s">
        <v>164</v>
      </c>
    </row>
    <row r="13" spans="1:6" x14ac:dyDescent="0.35">
      <c r="A13" s="331" t="s">
        <v>165</v>
      </c>
      <c r="C13" s="319" t="s">
        <v>166</v>
      </c>
      <c r="D13" s="319"/>
    </row>
    <row r="14" spans="1:6" x14ac:dyDescent="0.35">
      <c r="A14" s="332" t="s">
        <v>167</v>
      </c>
      <c r="C14" s="319">
        <v>1</v>
      </c>
      <c r="D14" s="319"/>
    </row>
    <row r="15" spans="1:6" x14ac:dyDescent="0.35">
      <c r="A15" s="332" t="s">
        <v>168</v>
      </c>
      <c r="C15" s="319">
        <v>2</v>
      </c>
      <c r="D15" s="319" t="s">
        <v>66</v>
      </c>
    </row>
    <row r="16" spans="1:6" x14ac:dyDescent="0.35">
      <c r="A16" s="332" t="s">
        <v>69</v>
      </c>
      <c r="C16" s="319">
        <v>3</v>
      </c>
      <c r="D16" s="319" t="s">
        <v>68</v>
      </c>
    </row>
    <row r="17" spans="1:4" x14ac:dyDescent="0.35">
      <c r="A17" s="333" t="s">
        <v>75</v>
      </c>
      <c r="C17" s="319">
        <v>4</v>
      </c>
      <c r="D17" s="319" t="s">
        <v>74</v>
      </c>
    </row>
    <row r="18" spans="1:4" x14ac:dyDescent="0.35">
      <c r="A18" s="333" t="s">
        <v>80</v>
      </c>
      <c r="C18" s="319">
        <v>5</v>
      </c>
      <c r="D18" s="319" t="s">
        <v>79</v>
      </c>
    </row>
    <row r="19" spans="1:4" x14ac:dyDescent="0.35">
      <c r="A19" s="238"/>
    </row>
    <row r="20" spans="1:4" x14ac:dyDescent="0.35">
      <c r="A20" t="s">
        <v>169</v>
      </c>
      <c r="B20">
        <f>VLOOKUP(valDistr,dataDistr,18,FALSE)</f>
        <v>0</v>
      </c>
    </row>
    <row r="21" spans="1:4" x14ac:dyDescent="0.35">
      <c r="A21" t="s">
        <v>170</v>
      </c>
      <c r="B21" t="str">
        <f>VLOOKUP(valDistr,dataDistr,19,FALSE)</f>
        <v>Yes</v>
      </c>
    </row>
    <row r="22" spans="1:4" x14ac:dyDescent="0.35">
      <c r="A22" t="s">
        <v>2179</v>
      </c>
      <c r="B22">
        <f>VLOOKUP(valDistr,dataDistr,21,FALSE)</f>
        <v>1330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2E56E-6F1B-4B30-8282-26DD1440C8F3}">
  <dimension ref="A1:F368"/>
  <sheetViews>
    <sheetView showGridLines="0" zoomScaleNormal="100" workbookViewId="0">
      <selection activeCell="A2" sqref="A2:F367"/>
    </sheetView>
  </sheetViews>
  <sheetFormatPr defaultColWidth="8.7265625" defaultRowHeight="14.5" x14ac:dyDescent="0.35"/>
  <cols>
    <col min="1" max="1" width="51.453125" bestFit="1" customWidth="1"/>
    <col min="2" max="2" width="8.1796875" customWidth="1"/>
    <col min="3" max="3" width="31.1796875" customWidth="1"/>
    <col min="4" max="4" width="20.26953125" customWidth="1"/>
    <col min="5" max="5" width="32" bestFit="1" customWidth="1"/>
    <col min="6" max="6" width="21.26953125" customWidth="1"/>
    <col min="8" max="8" width="10.54296875" customWidth="1"/>
  </cols>
  <sheetData>
    <row r="1" spans="1:6" ht="29" x14ac:dyDescent="0.35">
      <c r="A1" s="453" t="s">
        <v>2487</v>
      </c>
      <c r="B1" s="452" t="s">
        <v>2486</v>
      </c>
      <c r="C1" s="454" t="s">
        <v>2489</v>
      </c>
      <c r="D1" s="454" t="s">
        <v>2488</v>
      </c>
      <c r="E1" s="6" t="s">
        <v>4604</v>
      </c>
      <c r="F1" s="6" t="s">
        <v>4605</v>
      </c>
    </row>
    <row r="2" spans="1:6" x14ac:dyDescent="0.35">
      <c r="A2" t="s">
        <v>2954</v>
      </c>
      <c r="B2" t="s">
        <v>2953</v>
      </c>
      <c r="C2" s="457">
        <v>320625</v>
      </c>
      <c r="D2" s="456">
        <v>1425</v>
      </c>
      <c r="E2" s="456" t="s">
        <v>203</v>
      </c>
      <c r="F2" t="s">
        <v>4606</v>
      </c>
    </row>
    <row r="3" spans="1:6" x14ac:dyDescent="0.35">
      <c r="A3" t="s">
        <v>2910</v>
      </c>
      <c r="B3" t="s">
        <v>2909</v>
      </c>
      <c r="C3" s="457">
        <v>118575</v>
      </c>
      <c r="D3" s="456">
        <v>527</v>
      </c>
      <c r="E3" s="456" t="s">
        <v>213</v>
      </c>
      <c r="F3" t="s">
        <v>4607</v>
      </c>
    </row>
    <row r="4" spans="1:6" x14ac:dyDescent="0.35">
      <c r="A4" s="455" t="s">
        <v>3024</v>
      </c>
      <c r="B4" s="455" t="s">
        <v>3023</v>
      </c>
      <c r="C4" s="457">
        <v>1185300</v>
      </c>
      <c r="D4" s="456">
        <v>5268</v>
      </c>
      <c r="E4" s="456" t="s">
        <v>219</v>
      </c>
      <c r="F4" t="s">
        <v>4608</v>
      </c>
    </row>
    <row r="5" spans="1:6" x14ac:dyDescent="0.35">
      <c r="A5" s="455" t="s">
        <v>2491</v>
      </c>
      <c r="B5" s="455" t="s">
        <v>2490</v>
      </c>
      <c r="C5" s="457">
        <v>289800</v>
      </c>
      <c r="D5" s="456">
        <v>1288</v>
      </c>
      <c r="E5" s="456" t="s">
        <v>225</v>
      </c>
      <c r="F5" t="s">
        <v>4609</v>
      </c>
    </row>
    <row r="6" spans="1:6" x14ac:dyDescent="0.35">
      <c r="A6" t="s">
        <v>2932</v>
      </c>
      <c r="B6" t="s">
        <v>2931</v>
      </c>
      <c r="C6" s="457">
        <v>216675</v>
      </c>
      <c r="D6" s="456">
        <v>963</v>
      </c>
      <c r="E6" s="456" t="s">
        <v>235</v>
      </c>
      <c r="F6" t="s">
        <v>4610</v>
      </c>
    </row>
    <row r="7" spans="1:6" x14ac:dyDescent="0.35">
      <c r="A7" s="455" t="s">
        <v>2493</v>
      </c>
      <c r="B7" s="455" t="s">
        <v>2492</v>
      </c>
      <c r="C7" s="457">
        <v>803250</v>
      </c>
      <c r="D7" s="456">
        <v>3570</v>
      </c>
      <c r="E7" s="456" t="s">
        <v>241</v>
      </c>
      <c r="F7" t="s">
        <v>4611</v>
      </c>
    </row>
    <row r="8" spans="1:6" x14ac:dyDescent="0.35">
      <c r="A8" t="s">
        <v>2906</v>
      </c>
      <c r="B8" t="s">
        <v>2905</v>
      </c>
      <c r="C8" s="457">
        <v>146925</v>
      </c>
      <c r="D8" s="456">
        <v>653</v>
      </c>
      <c r="E8" s="456" t="s">
        <v>2212</v>
      </c>
      <c r="F8" t="s">
        <v>4612</v>
      </c>
    </row>
    <row r="9" spans="1:6" x14ac:dyDescent="0.35">
      <c r="A9" s="455" t="s">
        <v>2495</v>
      </c>
      <c r="B9" s="455" t="s">
        <v>2494</v>
      </c>
      <c r="C9" s="457">
        <v>443700</v>
      </c>
      <c r="D9" s="456">
        <v>1972</v>
      </c>
      <c r="E9" s="456" t="s">
        <v>253</v>
      </c>
      <c r="F9" t="s">
        <v>4613</v>
      </c>
    </row>
    <row r="10" spans="1:6" x14ac:dyDescent="0.35">
      <c r="A10" s="455" t="s">
        <v>2497</v>
      </c>
      <c r="B10" s="455" t="s">
        <v>2496</v>
      </c>
      <c r="C10" s="457">
        <v>226800</v>
      </c>
      <c r="D10" s="456">
        <v>1008</v>
      </c>
      <c r="E10" s="456" t="s">
        <v>258</v>
      </c>
      <c r="F10" t="s">
        <v>4614</v>
      </c>
    </row>
    <row r="11" spans="1:6" x14ac:dyDescent="0.35">
      <c r="A11" s="455" t="s">
        <v>3028</v>
      </c>
      <c r="B11" s="455" t="s">
        <v>3027</v>
      </c>
      <c r="C11" s="457">
        <v>294975</v>
      </c>
      <c r="D11" s="456">
        <v>1311</v>
      </c>
      <c r="E11" s="456" t="s">
        <v>258</v>
      </c>
      <c r="F11" t="s">
        <v>4614</v>
      </c>
    </row>
    <row r="12" spans="1:6" x14ac:dyDescent="0.35">
      <c r="A12" s="455" t="s">
        <v>2499</v>
      </c>
      <c r="B12" s="455" t="s">
        <v>2498</v>
      </c>
      <c r="C12" s="457">
        <v>1288800</v>
      </c>
      <c r="D12" s="456">
        <v>5728</v>
      </c>
      <c r="E12" s="456" t="s">
        <v>265</v>
      </c>
      <c r="F12" t="s">
        <v>4615</v>
      </c>
    </row>
    <row r="13" spans="1:6" x14ac:dyDescent="0.35">
      <c r="A13" t="s">
        <v>3204</v>
      </c>
      <c r="B13" t="s">
        <v>3203</v>
      </c>
      <c r="C13" s="457">
        <v>118125</v>
      </c>
      <c r="D13" s="456">
        <v>525</v>
      </c>
      <c r="E13" s="456" t="s">
        <v>270</v>
      </c>
      <c r="F13" t="s">
        <v>4616</v>
      </c>
    </row>
    <row r="14" spans="1:6" x14ac:dyDescent="0.35">
      <c r="A14" s="455" t="s">
        <v>2501</v>
      </c>
      <c r="B14" s="455" t="s">
        <v>2500</v>
      </c>
      <c r="C14" s="457">
        <v>1368225</v>
      </c>
      <c r="D14" s="456">
        <v>6081</v>
      </c>
      <c r="E14" s="456" t="s">
        <v>276</v>
      </c>
      <c r="F14" t="s">
        <v>4617</v>
      </c>
    </row>
    <row r="15" spans="1:6" x14ac:dyDescent="0.35">
      <c r="A15" s="455" t="s">
        <v>3030</v>
      </c>
      <c r="B15" s="455" t="s">
        <v>3029</v>
      </c>
      <c r="C15" s="457">
        <v>510075</v>
      </c>
      <c r="D15" s="456">
        <v>2267</v>
      </c>
      <c r="E15" s="456" t="s">
        <v>280</v>
      </c>
      <c r="F15" t="s">
        <v>4618</v>
      </c>
    </row>
    <row r="16" spans="1:6" x14ac:dyDescent="0.35">
      <c r="A16" s="455" t="s">
        <v>2503</v>
      </c>
      <c r="B16" s="455" t="s">
        <v>2502</v>
      </c>
      <c r="C16" s="457">
        <v>623250</v>
      </c>
      <c r="D16" s="456">
        <v>2770</v>
      </c>
      <c r="E16" s="456" t="s">
        <v>286</v>
      </c>
      <c r="F16" t="s">
        <v>4619</v>
      </c>
    </row>
    <row r="17" spans="1:6" x14ac:dyDescent="0.35">
      <c r="A17" s="455" t="s">
        <v>3134</v>
      </c>
      <c r="B17" s="455" t="s">
        <v>3133</v>
      </c>
      <c r="C17" s="457">
        <v>202725</v>
      </c>
      <c r="D17" s="456">
        <v>901</v>
      </c>
      <c r="E17" s="456" t="s">
        <v>291</v>
      </c>
      <c r="F17" t="s">
        <v>4610</v>
      </c>
    </row>
    <row r="18" spans="1:6" x14ac:dyDescent="0.35">
      <c r="A18" s="455" t="s">
        <v>3032</v>
      </c>
      <c r="B18" s="455" t="s">
        <v>3031</v>
      </c>
      <c r="C18" s="457">
        <v>397125</v>
      </c>
      <c r="D18" s="456">
        <v>1765</v>
      </c>
      <c r="E18" s="456" t="s">
        <v>295</v>
      </c>
      <c r="F18" t="s">
        <v>4620</v>
      </c>
    </row>
    <row r="19" spans="1:6" x14ac:dyDescent="0.35">
      <c r="A19" t="s">
        <v>3008</v>
      </c>
      <c r="B19" t="s">
        <v>3007</v>
      </c>
      <c r="C19" s="457">
        <v>292950</v>
      </c>
      <c r="D19" s="456">
        <v>1302</v>
      </c>
      <c r="E19" s="456" t="s">
        <v>301</v>
      </c>
      <c r="F19" t="s">
        <v>4621</v>
      </c>
    </row>
    <row r="20" spans="1:6" x14ac:dyDescent="0.35">
      <c r="A20" s="455" t="s">
        <v>2505</v>
      </c>
      <c r="B20" s="455" t="s">
        <v>2504</v>
      </c>
      <c r="C20" s="457">
        <v>1357875</v>
      </c>
      <c r="D20" s="456">
        <v>6035</v>
      </c>
      <c r="E20" s="456" t="s">
        <v>306</v>
      </c>
      <c r="F20" t="s">
        <v>4622</v>
      </c>
    </row>
    <row r="21" spans="1:6" x14ac:dyDescent="0.35">
      <c r="A21" s="455" t="s">
        <v>2507</v>
      </c>
      <c r="B21" s="455" t="s">
        <v>2506</v>
      </c>
      <c r="C21" s="457">
        <v>562275</v>
      </c>
      <c r="D21" s="456">
        <v>2499</v>
      </c>
      <c r="E21" s="456" t="s">
        <v>311</v>
      </c>
      <c r="F21" t="s">
        <v>4623</v>
      </c>
    </row>
    <row r="22" spans="1:6" x14ac:dyDescent="0.35">
      <c r="A22" s="455" t="s">
        <v>2509</v>
      </c>
      <c r="B22" s="455" t="s">
        <v>2508</v>
      </c>
      <c r="C22" s="457">
        <v>128700</v>
      </c>
      <c r="D22" s="456">
        <v>572</v>
      </c>
      <c r="E22" s="456" t="s">
        <v>316</v>
      </c>
      <c r="F22" t="s">
        <v>4624</v>
      </c>
    </row>
    <row r="23" spans="1:6" x14ac:dyDescent="0.35">
      <c r="A23" s="455" t="s">
        <v>3034</v>
      </c>
      <c r="B23" s="455" t="s">
        <v>3033</v>
      </c>
      <c r="C23" s="457">
        <v>364950</v>
      </c>
      <c r="D23" s="456">
        <v>1622</v>
      </c>
      <c r="E23" s="456" t="s">
        <v>321</v>
      </c>
      <c r="F23" t="s">
        <v>4625</v>
      </c>
    </row>
    <row r="24" spans="1:6" x14ac:dyDescent="0.35">
      <c r="A24" s="455" t="s">
        <v>2511</v>
      </c>
      <c r="B24" s="455" t="s">
        <v>2510</v>
      </c>
      <c r="C24" s="457">
        <v>1157400</v>
      </c>
      <c r="D24" s="456">
        <v>5144</v>
      </c>
      <c r="E24" s="456" t="s">
        <v>327</v>
      </c>
      <c r="F24" t="s">
        <v>4626</v>
      </c>
    </row>
    <row r="25" spans="1:6" x14ac:dyDescent="0.35">
      <c r="A25" t="s">
        <v>3192</v>
      </c>
      <c r="B25" t="s">
        <v>3191</v>
      </c>
      <c r="C25" s="457">
        <v>104175</v>
      </c>
      <c r="D25" s="456">
        <v>463</v>
      </c>
      <c r="E25" s="456" t="s">
        <v>333</v>
      </c>
      <c r="F25" t="s">
        <v>4627</v>
      </c>
    </row>
    <row r="26" spans="1:6" x14ac:dyDescent="0.35">
      <c r="A26" s="455" t="s">
        <v>2513</v>
      </c>
      <c r="B26" s="455" t="s">
        <v>2512</v>
      </c>
      <c r="C26" s="457">
        <v>608850</v>
      </c>
      <c r="D26" s="456">
        <v>2706</v>
      </c>
      <c r="E26" s="456" t="s">
        <v>339</v>
      </c>
      <c r="F26" t="s">
        <v>4628</v>
      </c>
    </row>
    <row r="27" spans="1:6" x14ac:dyDescent="0.35">
      <c r="A27" s="455" t="s">
        <v>2515</v>
      </c>
      <c r="B27" s="455" t="s">
        <v>2514</v>
      </c>
      <c r="C27" s="457">
        <v>502200</v>
      </c>
      <c r="D27" s="456">
        <v>2232</v>
      </c>
      <c r="E27" s="456" t="s">
        <v>343</v>
      </c>
      <c r="F27" t="s">
        <v>4629</v>
      </c>
    </row>
    <row r="28" spans="1:6" x14ac:dyDescent="0.35">
      <c r="A28" s="455" t="s">
        <v>2517</v>
      </c>
      <c r="B28" s="455" t="s">
        <v>2516</v>
      </c>
      <c r="C28" s="457">
        <v>479025</v>
      </c>
      <c r="D28" s="456">
        <v>2129</v>
      </c>
      <c r="E28" s="456" t="s">
        <v>348</v>
      </c>
      <c r="F28" t="s">
        <v>4630</v>
      </c>
    </row>
    <row r="29" spans="1:6" x14ac:dyDescent="0.35">
      <c r="A29" s="455" t="s">
        <v>2519</v>
      </c>
      <c r="B29" s="455" t="s">
        <v>2518</v>
      </c>
      <c r="C29" s="457">
        <v>1043100</v>
      </c>
      <c r="D29" s="456">
        <v>4636</v>
      </c>
      <c r="E29" s="456" t="s">
        <v>353</v>
      </c>
      <c r="F29" t="s">
        <v>4631</v>
      </c>
    </row>
    <row r="30" spans="1:6" x14ac:dyDescent="0.35">
      <c r="A30" t="s">
        <v>2924</v>
      </c>
      <c r="B30" t="s">
        <v>2923</v>
      </c>
      <c r="C30" s="457">
        <v>73125</v>
      </c>
      <c r="D30" s="456">
        <v>325</v>
      </c>
      <c r="E30" s="456" t="s">
        <v>358</v>
      </c>
      <c r="F30" t="s">
        <v>4632</v>
      </c>
    </row>
    <row r="31" spans="1:6" x14ac:dyDescent="0.35">
      <c r="A31" t="s">
        <v>2958</v>
      </c>
      <c r="B31" t="s">
        <v>2957</v>
      </c>
      <c r="C31" s="457">
        <v>159300</v>
      </c>
      <c r="D31" s="456">
        <v>708</v>
      </c>
      <c r="E31" s="456" t="s">
        <v>2215</v>
      </c>
      <c r="F31" t="s">
        <v>4633</v>
      </c>
    </row>
    <row r="32" spans="1:6" x14ac:dyDescent="0.35">
      <c r="A32" s="455" t="s">
        <v>2521</v>
      </c>
      <c r="B32" s="455" t="s">
        <v>2520</v>
      </c>
      <c r="C32" s="457">
        <v>171900</v>
      </c>
      <c r="D32" s="456">
        <v>764</v>
      </c>
      <c r="E32" s="456" t="s">
        <v>371</v>
      </c>
      <c r="F32" t="s">
        <v>4634</v>
      </c>
    </row>
    <row r="33" spans="1:6" x14ac:dyDescent="0.35">
      <c r="A33" t="s">
        <v>2914</v>
      </c>
      <c r="B33" t="s">
        <v>2913</v>
      </c>
      <c r="C33" s="457">
        <v>83700</v>
      </c>
      <c r="D33" s="456">
        <v>372</v>
      </c>
      <c r="E33" s="456" t="s">
        <v>376</v>
      </c>
      <c r="F33" t="s">
        <v>4635</v>
      </c>
    </row>
    <row r="34" spans="1:6" x14ac:dyDescent="0.35">
      <c r="A34" s="455" t="s">
        <v>3036</v>
      </c>
      <c r="B34" s="455" t="s">
        <v>3035</v>
      </c>
      <c r="C34" s="457">
        <v>220050</v>
      </c>
      <c r="D34" s="456">
        <v>978</v>
      </c>
      <c r="E34" s="456" t="s">
        <v>383</v>
      </c>
      <c r="F34" t="s">
        <v>4636</v>
      </c>
    </row>
    <row r="35" spans="1:6" x14ac:dyDescent="0.35">
      <c r="A35" s="455" t="s">
        <v>3038</v>
      </c>
      <c r="B35" s="455" t="s">
        <v>3037</v>
      </c>
      <c r="C35" s="457">
        <v>211050</v>
      </c>
      <c r="D35" s="456">
        <v>938</v>
      </c>
      <c r="E35" s="456" t="s">
        <v>390</v>
      </c>
      <c r="F35" t="s">
        <v>4637</v>
      </c>
    </row>
    <row r="36" spans="1:6" x14ac:dyDescent="0.35">
      <c r="A36" s="455" t="s">
        <v>2523</v>
      </c>
      <c r="B36" s="455" t="s">
        <v>2522</v>
      </c>
      <c r="C36" s="457">
        <v>1025775</v>
      </c>
      <c r="D36" s="456">
        <v>4559</v>
      </c>
      <c r="E36" s="456" t="s">
        <v>395</v>
      </c>
      <c r="F36" t="s">
        <v>4638</v>
      </c>
    </row>
    <row r="37" spans="1:6" x14ac:dyDescent="0.35">
      <c r="A37" s="455" t="s">
        <v>2525</v>
      </c>
      <c r="B37" s="455" t="s">
        <v>2524</v>
      </c>
      <c r="C37" s="457">
        <v>1068525</v>
      </c>
      <c r="D37" s="456">
        <v>4749</v>
      </c>
      <c r="E37" s="456" t="s">
        <v>400</v>
      </c>
      <c r="F37" t="s">
        <v>4639</v>
      </c>
    </row>
    <row r="38" spans="1:6" x14ac:dyDescent="0.35">
      <c r="A38" s="455" t="s">
        <v>3040</v>
      </c>
      <c r="B38" s="455" t="s">
        <v>3039</v>
      </c>
      <c r="C38" s="457">
        <v>382950</v>
      </c>
      <c r="D38" s="456">
        <v>1702</v>
      </c>
      <c r="E38" s="456" t="s">
        <v>411</v>
      </c>
      <c r="F38" t="s">
        <v>4640</v>
      </c>
    </row>
    <row r="39" spans="1:6" x14ac:dyDescent="0.35">
      <c r="A39" s="455" t="s">
        <v>3136</v>
      </c>
      <c r="B39" s="455" t="s">
        <v>3135</v>
      </c>
      <c r="C39" s="457">
        <v>279450</v>
      </c>
      <c r="D39" s="456">
        <v>1242</v>
      </c>
      <c r="E39" s="456" t="s">
        <v>405</v>
      </c>
      <c r="F39" t="s">
        <v>4641</v>
      </c>
    </row>
    <row r="40" spans="1:6" x14ac:dyDescent="0.35">
      <c r="A40" s="455" t="s">
        <v>3138</v>
      </c>
      <c r="B40" s="455" t="s">
        <v>3137</v>
      </c>
      <c r="C40" s="457">
        <v>195525</v>
      </c>
      <c r="D40" s="456">
        <v>869</v>
      </c>
      <c r="E40" s="456" t="s">
        <v>416</v>
      </c>
      <c r="F40" t="s">
        <v>4642</v>
      </c>
    </row>
    <row r="41" spans="1:6" x14ac:dyDescent="0.35">
      <c r="A41" t="s">
        <v>2960</v>
      </c>
      <c r="B41" t="s">
        <v>2959</v>
      </c>
      <c r="C41" s="457">
        <v>155925</v>
      </c>
      <c r="D41" s="456">
        <v>693</v>
      </c>
      <c r="E41" s="456" t="s">
        <v>425</v>
      </c>
      <c r="F41" t="s">
        <v>4643</v>
      </c>
    </row>
    <row r="42" spans="1:6" x14ac:dyDescent="0.35">
      <c r="A42" t="s">
        <v>2916</v>
      </c>
      <c r="B42" t="s">
        <v>2915</v>
      </c>
      <c r="C42" s="457">
        <v>130725</v>
      </c>
      <c r="D42" s="456">
        <v>581</v>
      </c>
      <c r="E42" s="456" t="s">
        <v>441</v>
      </c>
      <c r="F42" t="s">
        <v>4607</v>
      </c>
    </row>
    <row r="43" spans="1:6" x14ac:dyDescent="0.35">
      <c r="A43" t="s">
        <v>2990</v>
      </c>
      <c r="B43" t="s">
        <v>2989</v>
      </c>
      <c r="C43" s="457">
        <v>196200</v>
      </c>
      <c r="D43" s="456">
        <v>872</v>
      </c>
      <c r="E43" s="456" t="s">
        <v>445</v>
      </c>
      <c r="F43" t="s">
        <v>4607</v>
      </c>
    </row>
    <row r="44" spans="1:6" x14ac:dyDescent="0.35">
      <c r="A44" s="455" t="s">
        <v>2527</v>
      </c>
      <c r="B44" s="455" t="s">
        <v>2526</v>
      </c>
      <c r="C44" s="457">
        <v>423900</v>
      </c>
      <c r="D44" s="456">
        <v>1884</v>
      </c>
      <c r="E44" s="456" t="s">
        <v>449</v>
      </c>
      <c r="F44" t="s">
        <v>4644</v>
      </c>
    </row>
    <row r="45" spans="1:6" x14ac:dyDescent="0.35">
      <c r="A45" s="455" t="s">
        <v>2529</v>
      </c>
      <c r="B45" s="455" t="s">
        <v>2528</v>
      </c>
      <c r="C45" s="457">
        <v>164025</v>
      </c>
      <c r="D45" s="456">
        <v>729</v>
      </c>
      <c r="E45" s="456" t="s">
        <v>454</v>
      </c>
      <c r="F45" t="s">
        <v>4645</v>
      </c>
    </row>
    <row r="46" spans="1:6" x14ac:dyDescent="0.35">
      <c r="A46" s="455" t="s">
        <v>2531</v>
      </c>
      <c r="B46" s="455" t="s">
        <v>2530</v>
      </c>
      <c r="C46" s="457">
        <v>1271025</v>
      </c>
      <c r="D46" s="456">
        <v>5649</v>
      </c>
      <c r="E46" s="456" t="s">
        <v>459</v>
      </c>
      <c r="F46" t="s">
        <v>4646</v>
      </c>
    </row>
    <row r="47" spans="1:6" x14ac:dyDescent="0.35">
      <c r="A47" s="455" t="s">
        <v>2533</v>
      </c>
      <c r="B47" s="455" t="s">
        <v>2532</v>
      </c>
      <c r="C47" s="457">
        <v>105300</v>
      </c>
      <c r="D47" s="456">
        <v>468</v>
      </c>
      <c r="E47" s="456" t="s">
        <v>464</v>
      </c>
      <c r="F47" t="s">
        <v>4647</v>
      </c>
    </row>
    <row r="48" spans="1:6" x14ac:dyDescent="0.35">
      <c r="A48" t="s">
        <v>2918</v>
      </c>
      <c r="B48" t="s">
        <v>2917</v>
      </c>
      <c r="C48" s="457">
        <v>71775</v>
      </c>
      <c r="D48" s="456">
        <v>319</v>
      </c>
      <c r="E48" s="456" t="s">
        <v>470</v>
      </c>
      <c r="F48" t="s">
        <v>4648</v>
      </c>
    </row>
    <row r="49" spans="1:6" x14ac:dyDescent="0.35">
      <c r="A49" s="455" t="s">
        <v>3042</v>
      </c>
      <c r="B49" s="455" t="s">
        <v>3041</v>
      </c>
      <c r="C49" s="457">
        <v>495225</v>
      </c>
      <c r="D49" s="456">
        <v>2201</v>
      </c>
      <c r="E49" s="456" t="s">
        <v>474</v>
      </c>
      <c r="F49" t="s">
        <v>4649</v>
      </c>
    </row>
    <row r="50" spans="1:6" x14ac:dyDescent="0.35">
      <c r="A50" s="455" t="s">
        <v>2535</v>
      </c>
      <c r="B50" s="455" t="s">
        <v>2534</v>
      </c>
      <c r="C50" s="457">
        <v>62775</v>
      </c>
      <c r="D50" s="456">
        <v>279</v>
      </c>
      <c r="E50" s="456" t="s">
        <v>480</v>
      </c>
      <c r="F50" t="s">
        <v>4650</v>
      </c>
    </row>
    <row r="51" spans="1:6" x14ac:dyDescent="0.35">
      <c r="A51" s="455" t="s">
        <v>3186</v>
      </c>
      <c r="B51" s="455" t="s">
        <v>3185</v>
      </c>
      <c r="C51" s="457">
        <v>85050</v>
      </c>
      <c r="D51" s="456">
        <v>378</v>
      </c>
      <c r="E51" s="456" t="s">
        <v>486</v>
      </c>
      <c r="F51" t="s">
        <v>4651</v>
      </c>
    </row>
    <row r="52" spans="1:6" x14ac:dyDescent="0.35">
      <c r="A52" s="455" t="s">
        <v>3140</v>
      </c>
      <c r="B52" s="455" t="s">
        <v>3139</v>
      </c>
      <c r="C52" s="457">
        <v>218475</v>
      </c>
      <c r="D52" s="456">
        <v>971</v>
      </c>
      <c r="E52" s="456" t="s">
        <v>492</v>
      </c>
      <c r="F52" t="s">
        <v>4652</v>
      </c>
    </row>
    <row r="53" spans="1:6" x14ac:dyDescent="0.35">
      <c r="A53" t="s">
        <v>2928</v>
      </c>
      <c r="B53" t="s">
        <v>2927</v>
      </c>
      <c r="C53" s="457">
        <v>443025</v>
      </c>
      <c r="D53" s="456">
        <v>1969</v>
      </c>
      <c r="E53" s="456" t="s">
        <v>501</v>
      </c>
      <c r="F53" t="s">
        <v>4653</v>
      </c>
    </row>
    <row r="54" spans="1:6" x14ac:dyDescent="0.35">
      <c r="A54" s="455" t="s">
        <v>2537</v>
      </c>
      <c r="B54" s="455" t="s">
        <v>2536</v>
      </c>
      <c r="C54" s="457">
        <v>56025</v>
      </c>
      <c r="D54" s="456">
        <v>249</v>
      </c>
      <c r="E54" s="456" t="s">
        <v>506</v>
      </c>
      <c r="F54" t="s">
        <v>4650</v>
      </c>
    </row>
    <row r="55" spans="1:6" x14ac:dyDescent="0.35">
      <c r="A55" s="455" t="s">
        <v>2539</v>
      </c>
      <c r="B55" s="455" t="s">
        <v>2538</v>
      </c>
      <c r="C55" s="457">
        <v>1720350</v>
      </c>
      <c r="D55" s="456">
        <v>7646</v>
      </c>
      <c r="E55" s="456" t="s">
        <v>509</v>
      </c>
      <c r="F55" t="s">
        <v>4654</v>
      </c>
    </row>
    <row r="56" spans="1:6" x14ac:dyDescent="0.35">
      <c r="A56" s="455" t="s">
        <v>2541</v>
      </c>
      <c r="B56" s="455" t="s">
        <v>2540</v>
      </c>
      <c r="C56" s="457">
        <v>789750</v>
      </c>
      <c r="D56" s="456">
        <v>3510</v>
      </c>
      <c r="E56" s="456" t="s">
        <v>514</v>
      </c>
      <c r="F56" t="s">
        <v>4655</v>
      </c>
    </row>
    <row r="57" spans="1:6" x14ac:dyDescent="0.35">
      <c r="A57" s="455" t="s">
        <v>2543</v>
      </c>
      <c r="B57" s="455" t="s">
        <v>2542</v>
      </c>
      <c r="C57" s="457">
        <v>1571400</v>
      </c>
      <c r="D57" s="456">
        <v>6984</v>
      </c>
      <c r="E57" s="456" t="s">
        <v>2220</v>
      </c>
      <c r="F57" t="s">
        <v>4656</v>
      </c>
    </row>
    <row r="58" spans="1:6" x14ac:dyDescent="0.35">
      <c r="A58" s="455" t="s">
        <v>2545</v>
      </c>
      <c r="B58" s="455" t="s">
        <v>2544</v>
      </c>
      <c r="C58" s="457">
        <v>745200</v>
      </c>
      <c r="D58" s="456">
        <v>3312</v>
      </c>
      <c r="E58" s="456" t="s">
        <v>521</v>
      </c>
      <c r="F58" t="s">
        <v>4642</v>
      </c>
    </row>
    <row r="59" spans="1:6" x14ac:dyDescent="0.35">
      <c r="A59" s="455" t="s">
        <v>3142</v>
      </c>
      <c r="B59" s="455" t="s">
        <v>3141</v>
      </c>
      <c r="C59" s="457">
        <v>139950</v>
      </c>
      <c r="D59" s="456">
        <v>622</v>
      </c>
      <c r="E59" s="456" t="s">
        <v>531</v>
      </c>
      <c r="F59" t="s">
        <v>4657</v>
      </c>
    </row>
    <row r="60" spans="1:6" x14ac:dyDescent="0.35">
      <c r="A60" t="s">
        <v>2936</v>
      </c>
      <c r="B60" t="s">
        <v>2935</v>
      </c>
      <c r="C60" s="457">
        <v>53775</v>
      </c>
      <c r="D60" s="456">
        <v>239</v>
      </c>
      <c r="E60" s="456" t="s">
        <v>525</v>
      </c>
      <c r="F60" t="s">
        <v>4658</v>
      </c>
    </row>
    <row r="61" spans="1:6" x14ac:dyDescent="0.35">
      <c r="A61" s="455" t="s">
        <v>2547</v>
      </c>
      <c r="B61" s="455" t="s">
        <v>2546</v>
      </c>
      <c r="C61" s="457">
        <v>128250</v>
      </c>
      <c r="D61" s="456">
        <v>570</v>
      </c>
      <c r="E61" s="456" t="s">
        <v>536</v>
      </c>
      <c r="F61" t="s">
        <v>4659</v>
      </c>
    </row>
    <row r="62" spans="1:6" x14ac:dyDescent="0.35">
      <c r="A62" s="455" t="s">
        <v>3046</v>
      </c>
      <c r="B62" s="455" t="s">
        <v>3045</v>
      </c>
      <c r="C62" s="457">
        <v>339525</v>
      </c>
      <c r="D62" s="456">
        <v>1509</v>
      </c>
      <c r="E62" s="456" t="s">
        <v>541</v>
      </c>
      <c r="F62" t="s">
        <v>4660</v>
      </c>
    </row>
    <row r="63" spans="1:6" x14ac:dyDescent="0.35">
      <c r="A63" s="455" t="s">
        <v>2549</v>
      </c>
      <c r="B63" s="455" t="s">
        <v>2548</v>
      </c>
      <c r="C63" s="457">
        <v>1127025</v>
      </c>
      <c r="D63" s="456">
        <v>5009</v>
      </c>
      <c r="E63" s="456" t="s">
        <v>548</v>
      </c>
      <c r="F63" t="s">
        <v>4661</v>
      </c>
    </row>
    <row r="64" spans="1:6" x14ac:dyDescent="0.35">
      <c r="A64" s="455" t="s">
        <v>2551</v>
      </c>
      <c r="B64" s="455" t="s">
        <v>2550</v>
      </c>
      <c r="C64" s="457">
        <v>1411650</v>
      </c>
      <c r="D64" s="456">
        <v>6274</v>
      </c>
      <c r="E64" s="456" t="s">
        <v>2222</v>
      </c>
      <c r="F64" t="s">
        <v>4662</v>
      </c>
    </row>
    <row r="65" spans="1:6" x14ac:dyDescent="0.35">
      <c r="A65" s="455" t="s">
        <v>3044</v>
      </c>
      <c r="B65" s="455" t="s">
        <v>3043</v>
      </c>
      <c r="C65" s="457">
        <v>25200</v>
      </c>
      <c r="D65" s="456">
        <v>112</v>
      </c>
      <c r="E65" s="456" t="s">
        <v>2224</v>
      </c>
      <c r="F65" t="s">
        <v>4663</v>
      </c>
    </row>
    <row r="66" spans="1:6" x14ac:dyDescent="0.35">
      <c r="A66" s="455" t="s">
        <v>2553</v>
      </c>
      <c r="B66" s="455" t="s">
        <v>2552</v>
      </c>
      <c r="C66" s="457">
        <v>1638450</v>
      </c>
      <c r="D66" s="456">
        <v>7282</v>
      </c>
      <c r="E66" s="456" t="s">
        <v>556</v>
      </c>
      <c r="F66" t="s">
        <v>4664</v>
      </c>
    </row>
    <row r="67" spans="1:6" x14ac:dyDescent="0.35">
      <c r="A67" t="s">
        <v>2920</v>
      </c>
      <c r="B67" t="s">
        <v>2919</v>
      </c>
      <c r="C67" s="457">
        <v>90225</v>
      </c>
      <c r="D67" s="456">
        <v>401</v>
      </c>
      <c r="E67" s="456" t="s">
        <v>560</v>
      </c>
      <c r="F67" t="s">
        <v>4665</v>
      </c>
    </row>
    <row r="68" spans="1:6" x14ac:dyDescent="0.35">
      <c r="A68" t="s">
        <v>2942</v>
      </c>
      <c r="B68" t="s">
        <v>2941</v>
      </c>
      <c r="C68" s="457">
        <v>51300</v>
      </c>
      <c r="D68" s="456">
        <v>228</v>
      </c>
      <c r="E68" s="456" t="s">
        <v>566</v>
      </c>
      <c r="F68" t="s">
        <v>4648</v>
      </c>
    </row>
    <row r="69" spans="1:6" x14ac:dyDescent="0.35">
      <c r="A69" t="s">
        <v>3196</v>
      </c>
      <c r="B69" t="s">
        <v>3195</v>
      </c>
      <c r="C69" s="457">
        <v>43425</v>
      </c>
      <c r="D69" s="456">
        <v>193</v>
      </c>
      <c r="E69" s="456" t="s">
        <v>3506</v>
      </c>
      <c r="F69" t="s">
        <v>4648</v>
      </c>
    </row>
    <row r="70" spans="1:6" x14ac:dyDescent="0.35">
      <c r="A70" t="s">
        <v>3200</v>
      </c>
      <c r="B70" t="s">
        <v>3199</v>
      </c>
      <c r="C70" s="457">
        <v>33525</v>
      </c>
      <c r="D70" s="456">
        <v>149</v>
      </c>
      <c r="E70" s="456" t="s">
        <v>3506</v>
      </c>
      <c r="F70" t="s">
        <v>4666</v>
      </c>
    </row>
    <row r="71" spans="1:6" x14ac:dyDescent="0.35">
      <c r="A71" s="455" t="s">
        <v>2555</v>
      </c>
      <c r="B71" s="455" t="s">
        <v>2554</v>
      </c>
      <c r="C71" s="457">
        <v>38475</v>
      </c>
      <c r="D71" s="456">
        <v>171</v>
      </c>
      <c r="E71" s="456" t="s">
        <v>572</v>
      </c>
      <c r="F71" t="s">
        <v>4667</v>
      </c>
    </row>
    <row r="72" spans="1:6" x14ac:dyDescent="0.35">
      <c r="A72" s="455" t="s">
        <v>2557</v>
      </c>
      <c r="B72" s="455" t="s">
        <v>2556</v>
      </c>
      <c r="C72" s="457">
        <v>451800</v>
      </c>
      <c r="D72" s="456">
        <v>2008</v>
      </c>
      <c r="E72" s="456" t="s">
        <v>577</v>
      </c>
      <c r="F72" t="s">
        <v>4668</v>
      </c>
    </row>
    <row r="73" spans="1:6" x14ac:dyDescent="0.35">
      <c r="A73" t="s">
        <v>2944</v>
      </c>
      <c r="B73" t="s">
        <v>2943</v>
      </c>
      <c r="C73" s="457">
        <v>74025</v>
      </c>
      <c r="D73" s="456">
        <v>329</v>
      </c>
      <c r="E73" s="456" t="s">
        <v>582</v>
      </c>
      <c r="F73" t="s">
        <v>4669</v>
      </c>
    </row>
    <row r="74" spans="1:6" x14ac:dyDescent="0.35">
      <c r="A74" s="455" t="s">
        <v>2559</v>
      </c>
      <c r="B74" s="455" t="s">
        <v>2558</v>
      </c>
      <c r="C74" s="457">
        <v>328725</v>
      </c>
      <c r="D74" s="456">
        <v>1461</v>
      </c>
      <c r="E74" s="456" t="s">
        <v>586</v>
      </c>
      <c r="F74" t="s">
        <v>4670</v>
      </c>
    </row>
    <row r="75" spans="1:6" x14ac:dyDescent="0.35">
      <c r="A75" t="s">
        <v>3194</v>
      </c>
      <c r="B75" t="s">
        <v>3193</v>
      </c>
      <c r="C75" s="457">
        <v>209700</v>
      </c>
      <c r="D75" s="456">
        <v>932</v>
      </c>
      <c r="E75" s="456" t="s">
        <v>591</v>
      </c>
      <c r="F75" t="s">
        <v>4671</v>
      </c>
    </row>
    <row r="76" spans="1:6" x14ac:dyDescent="0.35">
      <c r="A76" t="s">
        <v>2940</v>
      </c>
      <c r="B76" t="s">
        <v>2939</v>
      </c>
      <c r="C76" s="457">
        <v>73350</v>
      </c>
      <c r="D76" s="456">
        <v>326</v>
      </c>
      <c r="E76" s="456" t="s">
        <v>596</v>
      </c>
      <c r="F76" t="s">
        <v>4656</v>
      </c>
    </row>
    <row r="77" spans="1:6" x14ac:dyDescent="0.35">
      <c r="A77" t="s">
        <v>2926</v>
      </c>
      <c r="B77" t="s">
        <v>2925</v>
      </c>
      <c r="C77" s="457">
        <v>85500</v>
      </c>
      <c r="D77" s="456">
        <v>380</v>
      </c>
      <c r="E77" s="456" t="s">
        <v>600</v>
      </c>
      <c r="F77" t="s">
        <v>4672</v>
      </c>
    </row>
    <row r="78" spans="1:6" x14ac:dyDescent="0.35">
      <c r="A78" t="s">
        <v>2948</v>
      </c>
      <c r="B78" t="s">
        <v>2947</v>
      </c>
      <c r="C78" s="457">
        <v>87750</v>
      </c>
      <c r="D78" s="456">
        <v>390</v>
      </c>
      <c r="E78" s="456" t="s">
        <v>600</v>
      </c>
      <c r="F78" t="s">
        <v>4672</v>
      </c>
    </row>
    <row r="79" spans="1:6" x14ac:dyDescent="0.35">
      <c r="A79" t="s">
        <v>2934</v>
      </c>
      <c r="B79" t="s">
        <v>2933</v>
      </c>
      <c r="C79" s="457">
        <v>85275</v>
      </c>
      <c r="D79" s="456">
        <v>379</v>
      </c>
      <c r="E79" s="456" t="s">
        <v>600</v>
      </c>
      <c r="F79" t="s">
        <v>4672</v>
      </c>
    </row>
    <row r="80" spans="1:6" x14ac:dyDescent="0.35">
      <c r="A80" s="455" t="s">
        <v>2561</v>
      </c>
      <c r="B80" s="455" t="s">
        <v>2560</v>
      </c>
      <c r="C80" s="457">
        <v>467775</v>
      </c>
      <c r="D80" s="456">
        <v>2079</v>
      </c>
      <c r="E80" s="456" t="s">
        <v>610</v>
      </c>
      <c r="F80" t="s">
        <v>4673</v>
      </c>
    </row>
    <row r="81" spans="1:6" x14ac:dyDescent="0.35">
      <c r="A81" s="455" t="s">
        <v>3048</v>
      </c>
      <c r="B81" s="455" t="s">
        <v>3047</v>
      </c>
      <c r="C81" s="457">
        <v>297000</v>
      </c>
      <c r="D81" s="456">
        <v>1320</v>
      </c>
      <c r="E81" s="456" t="s">
        <v>610</v>
      </c>
      <c r="F81" t="s">
        <v>4673</v>
      </c>
    </row>
    <row r="82" spans="1:6" x14ac:dyDescent="0.35">
      <c r="A82" t="s">
        <v>2946</v>
      </c>
      <c r="B82" t="s">
        <v>2945</v>
      </c>
      <c r="C82" s="457">
        <v>96300</v>
      </c>
      <c r="D82" s="456">
        <v>428</v>
      </c>
      <c r="E82" s="456" t="s">
        <v>617</v>
      </c>
      <c r="F82" t="s">
        <v>4669</v>
      </c>
    </row>
    <row r="83" spans="1:6" x14ac:dyDescent="0.35">
      <c r="A83" s="455" t="s">
        <v>2563</v>
      </c>
      <c r="B83" s="455" t="s">
        <v>2562</v>
      </c>
      <c r="C83" s="457">
        <v>17775</v>
      </c>
      <c r="D83" s="456">
        <v>79</v>
      </c>
      <c r="E83" s="456" t="s">
        <v>619</v>
      </c>
      <c r="F83" t="s">
        <v>4674</v>
      </c>
    </row>
    <row r="84" spans="1:6" x14ac:dyDescent="0.35">
      <c r="A84" s="455" t="s">
        <v>2565</v>
      </c>
      <c r="B84" s="455" t="s">
        <v>2564</v>
      </c>
      <c r="C84" s="457">
        <v>781425</v>
      </c>
      <c r="D84" s="456">
        <v>3473</v>
      </c>
      <c r="E84" s="456" t="s">
        <v>625</v>
      </c>
      <c r="F84" t="s">
        <v>4675</v>
      </c>
    </row>
    <row r="85" spans="1:6" x14ac:dyDescent="0.35">
      <c r="A85" s="455" t="s">
        <v>2567</v>
      </c>
      <c r="B85" s="455" t="s">
        <v>2566</v>
      </c>
      <c r="C85" s="457">
        <v>788625</v>
      </c>
      <c r="D85" s="456">
        <v>3505</v>
      </c>
      <c r="E85" s="456" t="s">
        <v>630</v>
      </c>
      <c r="F85" t="s">
        <v>4676</v>
      </c>
    </row>
    <row r="86" spans="1:6" x14ac:dyDescent="0.35">
      <c r="A86" s="455" t="s">
        <v>2569</v>
      </c>
      <c r="B86" s="455" t="s">
        <v>2568</v>
      </c>
      <c r="C86" s="457">
        <v>601425</v>
      </c>
      <c r="D86" s="456">
        <v>2673</v>
      </c>
      <c r="E86" s="456" t="s">
        <v>635</v>
      </c>
      <c r="F86" t="s">
        <v>4677</v>
      </c>
    </row>
    <row r="87" spans="1:6" x14ac:dyDescent="0.35">
      <c r="A87" s="455" t="s">
        <v>2571</v>
      </c>
      <c r="B87" s="455" t="s">
        <v>2570</v>
      </c>
      <c r="C87" s="457">
        <v>69750</v>
      </c>
      <c r="D87" s="456">
        <v>310</v>
      </c>
      <c r="E87" s="456" t="s">
        <v>619</v>
      </c>
      <c r="F87" t="s">
        <v>4674</v>
      </c>
    </row>
    <row r="88" spans="1:6" x14ac:dyDescent="0.35">
      <c r="A88" s="455" t="s">
        <v>3050</v>
      </c>
      <c r="B88" s="455" t="s">
        <v>3049</v>
      </c>
      <c r="C88" s="457">
        <v>718875</v>
      </c>
      <c r="D88" s="456">
        <v>3195</v>
      </c>
      <c r="E88" s="456" t="s">
        <v>642</v>
      </c>
      <c r="F88" t="s">
        <v>4678</v>
      </c>
    </row>
    <row r="89" spans="1:6" x14ac:dyDescent="0.35">
      <c r="A89" s="455" t="s">
        <v>3052</v>
      </c>
      <c r="B89" s="455" t="s">
        <v>3051</v>
      </c>
      <c r="C89" s="457">
        <v>640575</v>
      </c>
      <c r="D89" s="456">
        <v>2847</v>
      </c>
      <c r="E89" s="456" t="s">
        <v>648</v>
      </c>
      <c r="F89" t="s">
        <v>4679</v>
      </c>
    </row>
    <row r="90" spans="1:6" x14ac:dyDescent="0.35">
      <c r="A90" s="455" t="s">
        <v>2573</v>
      </c>
      <c r="B90" s="455" t="s">
        <v>2572</v>
      </c>
      <c r="C90" s="457">
        <v>272925</v>
      </c>
      <c r="D90" s="456">
        <v>1213</v>
      </c>
      <c r="E90" s="456" t="s">
        <v>654</v>
      </c>
      <c r="F90" t="s">
        <v>4680</v>
      </c>
    </row>
    <row r="91" spans="1:6" x14ac:dyDescent="0.35">
      <c r="A91" s="455" t="s">
        <v>2575</v>
      </c>
      <c r="B91" s="455" t="s">
        <v>2574</v>
      </c>
      <c r="C91" s="457">
        <v>110700</v>
      </c>
      <c r="D91" s="456">
        <v>492</v>
      </c>
      <c r="E91" s="456" t="s">
        <v>659</v>
      </c>
      <c r="F91" t="s">
        <v>4681</v>
      </c>
    </row>
    <row r="92" spans="1:6" x14ac:dyDescent="0.35">
      <c r="A92" s="455" t="s">
        <v>3054</v>
      </c>
      <c r="B92" s="455" t="s">
        <v>3053</v>
      </c>
      <c r="C92" s="457">
        <v>279225</v>
      </c>
      <c r="D92" s="456">
        <v>1241</v>
      </c>
      <c r="E92" s="456" t="s">
        <v>659</v>
      </c>
      <c r="F92" t="s">
        <v>4681</v>
      </c>
    </row>
    <row r="93" spans="1:6" x14ac:dyDescent="0.35">
      <c r="A93" s="455" t="s">
        <v>2577</v>
      </c>
      <c r="B93" s="455" t="s">
        <v>2576</v>
      </c>
      <c r="C93" s="457">
        <v>837450</v>
      </c>
      <c r="D93" s="456">
        <v>3722</v>
      </c>
      <c r="E93" s="456" t="s">
        <v>666</v>
      </c>
      <c r="F93" t="s">
        <v>4682</v>
      </c>
    </row>
    <row r="94" spans="1:6" x14ac:dyDescent="0.35">
      <c r="A94" s="455" t="s">
        <v>3056</v>
      </c>
      <c r="B94" s="455" t="s">
        <v>3055</v>
      </c>
      <c r="C94" s="457">
        <v>797850</v>
      </c>
      <c r="D94" s="456">
        <v>3546</v>
      </c>
      <c r="E94" s="456" t="s">
        <v>675</v>
      </c>
      <c r="F94" t="s">
        <v>4683</v>
      </c>
    </row>
    <row r="95" spans="1:6" x14ac:dyDescent="0.35">
      <c r="A95" s="455" t="s">
        <v>2583</v>
      </c>
      <c r="B95" s="455" t="s">
        <v>2582</v>
      </c>
      <c r="C95" s="457">
        <v>592200</v>
      </c>
      <c r="D95" s="456">
        <v>2632</v>
      </c>
      <c r="E95" s="456" t="s">
        <v>681</v>
      </c>
      <c r="F95" t="s">
        <v>4684</v>
      </c>
    </row>
    <row r="96" spans="1:6" x14ac:dyDescent="0.35">
      <c r="A96" s="455" t="s">
        <v>2579</v>
      </c>
      <c r="B96" s="455" t="s">
        <v>2578</v>
      </c>
      <c r="C96" s="457">
        <v>42975</v>
      </c>
      <c r="D96" s="456">
        <v>191</v>
      </c>
      <c r="E96" s="456" t="s">
        <v>464</v>
      </c>
      <c r="F96" t="s">
        <v>4647</v>
      </c>
    </row>
    <row r="97" spans="1:6" x14ac:dyDescent="0.35">
      <c r="A97" s="455" t="s">
        <v>2581</v>
      </c>
      <c r="B97" s="455" t="s">
        <v>2580</v>
      </c>
      <c r="C97" s="457">
        <v>360450</v>
      </c>
      <c r="D97" s="456">
        <v>1602</v>
      </c>
      <c r="E97" s="456" t="s">
        <v>688</v>
      </c>
      <c r="F97" t="s">
        <v>4685</v>
      </c>
    </row>
    <row r="98" spans="1:6" x14ac:dyDescent="0.35">
      <c r="A98" s="455" t="s">
        <v>2585</v>
      </c>
      <c r="B98" s="455" t="s">
        <v>2584</v>
      </c>
      <c r="C98" s="457">
        <v>785475</v>
      </c>
      <c r="D98" s="456">
        <v>3491</v>
      </c>
      <c r="E98" s="456" t="s">
        <v>2229</v>
      </c>
      <c r="F98" t="s">
        <v>4686</v>
      </c>
    </row>
    <row r="99" spans="1:6" x14ac:dyDescent="0.35">
      <c r="A99" s="455" t="s">
        <v>2587</v>
      </c>
      <c r="B99" s="455" t="s">
        <v>2586</v>
      </c>
      <c r="C99" s="457">
        <v>92250</v>
      </c>
      <c r="D99" s="456">
        <v>410</v>
      </c>
      <c r="E99" s="456" t="s">
        <v>699</v>
      </c>
      <c r="F99" t="s">
        <v>4687</v>
      </c>
    </row>
    <row r="100" spans="1:6" x14ac:dyDescent="0.35">
      <c r="A100" s="455" t="s">
        <v>2589</v>
      </c>
      <c r="B100" s="455" t="s">
        <v>2588</v>
      </c>
      <c r="C100" s="457">
        <v>48600</v>
      </c>
      <c r="D100" s="456">
        <v>216</v>
      </c>
      <c r="E100" s="456" t="s">
        <v>710</v>
      </c>
      <c r="F100" t="s">
        <v>4688</v>
      </c>
    </row>
    <row r="101" spans="1:6" x14ac:dyDescent="0.35">
      <c r="A101" s="455" t="s">
        <v>3144</v>
      </c>
      <c r="B101" s="455" t="s">
        <v>3143</v>
      </c>
      <c r="C101" s="457">
        <v>269325</v>
      </c>
      <c r="D101" s="456">
        <v>1197</v>
      </c>
      <c r="E101" s="456" t="s">
        <v>715</v>
      </c>
      <c r="F101" t="s">
        <v>4689</v>
      </c>
    </row>
    <row r="102" spans="1:6" x14ac:dyDescent="0.35">
      <c r="A102" s="455" t="s">
        <v>2591</v>
      </c>
      <c r="B102" s="455" t="s">
        <v>2590</v>
      </c>
      <c r="C102" s="457">
        <v>1573875</v>
      </c>
      <c r="D102" s="456">
        <v>6995</v>
      </c>
      <c r="E102" s="456" t="s">
        <v>721</v>
      </c>
      <c r="F102" t="s">
        <v>4690</v>
      </c>
    </row>
    <row r="103" spans="1:6" x14ac:dyDescent="0.35">
      <c r="A103" t="s">
        <v>2908</v>
      </c>
      <c r="B103" t="s">
        <v>2907</v>
      </c>
      <c r="C103" s="457">
        <v>308250</v>
      </c>
      <c r="D103" s="456">
        <v>1370</v>
      </c>
      <c r="E103" s="456" t="s">
        <v>726</v>
      </c>
      <c r="F103" t="s">
        <v>4691</v>
      </c>
    </row>
    <row r="104" spans="1:6" x14ac:dyDescent="0.35">
      <c r="A104" s="455" t="s">
        <v>2593</v>
      </c>
      <c r="B104" s="455" t="s">
        <v>2592</v>
      </c>
      <c r="C104" s="457">
        <v>407250</v>
      </c>
      <c r="D104" s="456">
        <v>1810</v>
      </c>
      <c r="E104" s="456" t="s">
        <v>732</v>
      </c>
      <c r="F104" t="s">
        <v>4692</v>
      </c>
    </row>
    <row r="105" spans="1:6" x14ac:dyDescent="0.35">
      <c r="A105" s="455" t="s">
        <v>2595</v>
      </c>
      <c r="B105" s="455" t="s">
        <v>2594</v>
      </c>
      <c r="C105" s="457">
        <v>2326275</v>
      </c>
      <c r="D105" s="456">
        <v>10339</v>
      </c>
      <c r="E105" s="456" t="s">
        <v>736</v>
      </c>
      <c r="F105" t="s">
        <v>4693</v>
      </c>
    </row>
    <row r="106" spans="1:6" x14ac:dyDescent="0.35">
      <c r="A106" s="455" t="s">
        <v>2597</v>
      </c>
      <c r="B106" s="455" t="s">
        <v>2596</v>
      </c>
      <c r="C106" s="457">
        <v>700650</v>
      </c>
      <c r="D106" s="456">
        <v>3114</v>
      </c>
      <c r="E106" s="456" t="s">
        <v>741</v>
      </c>
      <c r="F106" t="s">
        <v>4694</v>
      </c>
    </row>
    <row r="107" spans="1:6" x14ac:dyDescent="0.35">
      <c r="A107" s="455" t="s">
        <v>3060</v>
      </c>
      <c r="B107" s="455" t="s">
        <v>3059</v>
      </c>
      <c r="C107" s="457">
        <v>46800</v>
      </c>
      <c r="D107" s="456">
        <v>208</v>
      </c>
      <c r="E107" s="456" t="s">
        <v>747</v>
      </c>
      <c r="F107" t="s">
        <v>4695</v>
      </c>
    </row>
    <row r="108" spans="1:6" x14ac:dyDescent="0.35">
      <c r="A108" s="455" t="s">
        <v>2599</v>
      </c>
      <c r="B108" s="455" t="s">
        <v>2598</v>
      </c>
      <c r="C108" s="457">
        <v>1260675</v>
      </c>
      <c r="D108" s="456">
        <v>5603</v>
      </c>
      <c r="E108" s="456" t="s">
        <v>754</v>
      </c>
      <c r="F108" t="s">
        <v>4696</v>
      </c>
    </row>
    <row r="109" spans="1:6" x14ac:dyDescent="0.35">
      <c r="A109" s="455" t="s">
        <v>2601</v>
      </c>
      <c r="B109" s="455" t="s">
        <v>2600</v>
      </c>
      <c r="C109" s="457">
        <v>16200</v>
      </c>
      <c r="D109" s="456">
        <v>72</v>
      </c>
      <c r="E109" s="456" t="s">
        <v>758</v>
      </c>
      <c r="F109" t="s">
        <v>4697</v>
      </c>
    </row>
    <row r="110" spans="1:6" x14ac:dyDescent="0.35">
      <c r="A110" t="s">
        <v>2912</v>
      </c>
      <c r="B110" t="s">
        <v>2911</v>
      </c>
      <c r="C110" s="457">
        <v>48825</v>
      </c>
      <c r="D110" s="456">
        <v>217</v>
      </c>
      <c r="E110" s="456" t="s">
        <v>762</v>
      </c>
      <c r="F110" t="s">
        <v>4698</v>
      </c>
    </row>
    <row r="111" spans="1:6" x14ac:dyDescent="0.35">
      <c r="A111" s="455" t="s">
        <v>2603</v>
      </c>
      <c r="B111" s="455" t="s">
        <v>2602</v>
      </c>
      <c r="C111" s="457">
        <v>567900</v>
      </c>
      <c r="D111" s="456">
        <v>2524</v>
      </c>
      <c r="E111" s="456" t="s">
        <v>768</v>
      </c>
      <c r="F111" t="s">
        <v>4699</v>
      </c>
    </row>
    <row r="112" spans="1:6" x14ac:dyDescent="0.35">
      <c r="A112" t="s">
        <v>2956</v>
      </c>
      <c r="B112" t="s">
        <v>2955</v>
      </c>
      <c r="C112" s="457">
        <v>373050</v>
      </c>
      <c r="D112" s="456">
        <v>1658</v>
      </c>
      <c r="E112" s="456" t="s">
        <v>774</v>
      </c>
      <c r="F112" t="s">
        <v>4699</v>
      </c>
    </row>
    <row r="113" spans="1:6" x14ac:dyDescent="0.35">
      <c r="A113" s="455" t="s">
        <v>2605</v>
      </c>
      <c r="B113" s="455" t="s">
        <v>2604</v>
      </c>
      <c r="C113" s="457">
        <v>2070225</v>
      </c>
      <c r="D113" s="456">
        <v>9201</v>
      </c>
      <c r="E113" s="456" t="s">
        <v>778</v>
      </c>
      <c r="F113" t="s">
        <v>4700</v>
      </c>
    </row>
    <row r="114" spans="1:6" x14ac:dyDescent="0.35">
      <c r="A114" t="s">
        <v>2986</v>
      </c>
      <c r="B114" t="s">
        <v>2985</v>
      </c>
      <c r="C114" s="457">
        <v>87750</v>
      </c>
      <c r="D114" s="456">
        <v>390</v>
      </c>
      <c r="E114" s="456" t="s">
        <v>2233</v>
      </c>
      <c r="F114" t="s">
        <v>4701</v>
      </c>
    </row>
    <row r="115" spans="1:6" x14ac:dyDescent="0.35">
      <c r="A115" s="455" t="s">
        <v>2607</v>
      </c>
      <c r="B115" s="455" t="s">
        <v>2606</v>
      </c>
      <c r="C115" s="457">
        <v>1156275</v>
      </c>
      <c r="D115" s="456">
        <v>5139</v>
      </c>
      <c r="E115" s="456" t="s">
        <v>783</v>
      </c>
      <c r="F115" t="s">
        <v>4633</v>
      </c>
    </row>
    <row r="116" spans="1:6" x14ac:dyDescent="0.35">
      <c r="A116" s="455" t="s">
        <v>3146</v>
      </c>
      <c r="B116" s="455" t="s">
        <v>3145</v>
      </c>
      <c r="C116" s="457">
        <v>111150</v>
      </c>
      <c r="D116" s="456">
        <v>494</v>
      </c>
      <c r="E116" s="456" t="s">
        <v>787</v>
      </c>
      <c r="F116" t="s">
        <v>4702</v>
      </c>
    </row>
    <row r="117" spans="1:6" x14ac:dyDescent="0.35">
      <c r="A117" s="455" t="s">
        <v>3062</v>
      </c>
      <c r="B117" s="455" t="s">
        <v>3061</v>
      </c>
      <c r="C117" s="457">
        <v>270675</v>
      </c>
      <c r="D117" s="456">
        <v>1203</v>
      </c>
      <c r="E117" s="456" t="s">
        <v>793</v>
      </c>
      <c r="F117" t="s">
        <v>4703</v>
      </c>
    </row>
    <row r="118" spans="1:6" x14ac:dyDescent="0.35">
      <c r="A118" s="455" t="s">
        <v>3064</v>
      </c>
      <c r="B118" s="455" t="s">
        <v>3063</v>
      </c>
      <c r="C118" s="457">
        <v>119250</v>
      </c>
      <c r="D118" s="456">
        <v>530</v>
      </c>
      <c r="E118" s="456" t="s">
        <v>619</v>
      </c>
      <c r="F118" t="s">
        <v>4674</v>
      </c>
    </row>
    <row r="119" spans="1:6" x14ac:dyDescent="0.35">
      <c r="A119" s="455" t="s">
        <v>2609</v>
      </c>
      <c r="B119" s="455" t="s">
        <v>2608</v>
      </c>
      <c r="C119" s="457">
        <v>538650</v>
      </c>
      <c r="D119" s="456">
        <v>2394</v>
      </c>
      <c r="E119" s="456" t="s">
        <v>801</v>
      </c>
      <c r="F119" t="s">
        <v>4704</v>
      </c>
    </row>
    <row r="120" spans="1:6" x14ac:dyDescent="0.35">
      <c r="A120" s="455" t="s">
        <v>3066</v>
      </c>
      <c r="B120" s="455" t="s">
        <v>3065</v>
      </c>
      <c r="C120" s="457">
        <v>190800</v>
      </c>
      <c r="D120" s="456">
        <v>848</v>
      </c>
      <c r="E120" s="456" t="s">
        <v>806</v>
      </c>
      <c r="F120" t="s">
        <v>4705</v>
      </c>
    </row>
    <row r="121" spans="1:6" x14ac:dyDescent="0.35">
      <c r="A121" s="455" t="s">
        <v>2611</v>
      </c>
      <c r="B121" s="455" t="s">
        <v>2610</v>
      </c>
      <c r="C121" s="457">
        <v>292500</v>
      </c>
      <c r="D121" s="456">
        <v>1300</v>
      </c>
      <c r="E121" s="456" t="s">
        <v>812</v>
      </c>
      <c r="F121" t="s">
        <v>4706</v>
      </c>
    </row>
    <row r="122" spans="1:6" x14ac:dyDescent="0.35">
      <c r="A122" s="455" t="s">
        <v>3070</v>
      </c>
      <c r="B122" s="455" t="s">
        <v>3069</v>
      </c>
      <c r="C122" s="457">
        <v>227250</v>
      </c>
      <c r="D122" s="456">
        <v>1010</v>
      </c>
      <c r="E122" s="456" t="s">
        <v>817</v>
      </c>
      <c r="F122" t="s">
        <v>4702</v>
      </c>
    </row>
    <row r="123" spans="1:6" x14ac:dyDescent="0.35">
      <c r="A123" t="s">
        <v>3016</v>
      </c>
      <c r="B123" t="s">
        <v>3015</v>
      </c>
      <c r="C123" s="457">
        <v>114075</v>
      </c>
      <c r="D123" s="456">
        <v>507</v>
      </c>
      <c r="E123" s="456" t="s">
        <v>821</v>
      </c>
      <c r="F123" t="s">
        <v>4612</v>
      </c>
    </row>
    <row r="124" spans="1:6" x14ac:dyDescent="0.35">
      <c r="A124" s="455" t="s">
        <v>2613</v>
      </c>
      <c r="B124" s="455" t="s">
        <v>2612</v>
      </c>
      <c r="C124" s="457">
        <v>695925</v>
      </c>
      <c r="D124" s="456">
        <v>3093</v>
      </c>
      <c r="E124" s="456" t="s">
        <v>825</v>
      </c>
      <c r="F124" t="s">
        <v>4707</v>
      </c>
    </row>
    <row r="125" spans="1:6" x14ac:dyDescent="0.35">
      <c r="A125" s="455" t="s">
        <v>2615</v>
      </c>
      <c r="B125" s="455" t="s">
        <v>2614</v>
      </c>
      <c r="C125" s="457">
        <v>687150</v>
      </c>
      <c r="D125" s="456">
        <v>3054</v>
      </c>
      <c r="E125" s="456" t="s">
        <v>830</v>
      </c>
      <c r="F125" t="s">
        <v>4708</v>
      </c>
    </row>
    <row r="126" spans="1:6" x14ac:dyDescent="0.35">
      <c r="A126" s="455" t="s">
        <v>2617</v>
      </c>
      <c r="B126" s="455" t="s">
        <v>2616</v>
      </c>
      <c r="C126" s="457">
        <v>155250</v>
      </c>
      <c r="D126" s="456">
        <v>690</v>
      </c>
      <c r="E126" s="456" t="s">
        <v>835</v>
      </c>
      <c r="F126" t="s">
        <v>4709</v>
      </c>
    </row>
    <row r="127" spans="1:6" x14ac:dyDescent="0.35">
      <c r="A127" s="455" t="s">
        <v>3148</v>
      </c>
      <c r="B127" s="455" t="s">
        <v>3147</v>
      </c>
      <c r="C127" s="457">
        <v>337050</v>
      </c>
      <c r="D127" s="456">
        <v>1498</v>
      </c>
      <c r="E127" s="456" t="s">
        <v>840</v>
      </c>
      <c r="F127" t="s">
        <v>4710</v>
      </c>
    </row>
    <row r="128" spans="1:6" x14ac:dyDescent="0.35">
      <c r="A128" s="455" t="s">
        <v>3150</v>
      </c>
      <c r="B128" s="455" t="s">
        <v>3149</v>
      </c>
      <c r="C128" s="457">
        <v>358650</v>
      </c>
      <c r="D128" s="456">
        <v>1594</v>
      </c>
      <c r="E128" s="456" t="s">
        <v>845</v>
      </c>
      <c r="F128" t="s">
        <v>4615</v>
      </c>
    </row>
    <row r="129" spans="1:6" x14ac:dyDescent="0.35">
      <c r="A129" s="455" t="s">
        <v>3154</v>
      </c>
      <c r="B129" s="455" t="s">
        <v>3153</v>
      </c>
      <c r="C129" s="457">
        <v>529200</v>
      </c>
      <c r="D129" s="456">
        <v>2352</v>
      </c>
      <c r="E129" s="456" t="s">
        <v>848</v>
      </c>
      <c r="F129" t="s">
        <v>4711</v>
      </c>
    </row>
    <row r="130" spans="1:6" x14ac:dyDescent="0.35">
      <c r="A130" s="455" t="s">
        <v>3152</v>
      </c>
      <c r="B130" s="455" t="s">
        <v>3151</v>
      </c>
      <c r="C130" s="457">
        <v>478800</v>
      </c>
      <c r="D130" s="456">
        <v>2128</v>
      </c>
      <c r="E130" s="456" t="s">
        <v>854</v>
      </c>
      <c r="F130" t="s">
        <v>4712</v>
      </c>
    </row>
    <row r="131" spans="1:6" x14ac:dyDescent="0.35">
      <c r="A131" s="455" t="s">
        <v>2619</v>
      </c>
      <c r="B131" s="455" t="s">
        <v>2618</v>
      </c>
      <c r="C131" s="457">
        <v>422550</v>
      </c>
      <c r="D131" s="456">
        <v>1878</v>
      </c>
      <c r="E131" s="456" t="s">
        <v>858</v>
      </c>
      <c r="F131" t="s">
        <v>4698</v>
      </c>
    </row>
    <row r="132" spans="1:6" x14ac:dyDescent="0.35">
      <c r="A132" s="455" t="s">
        <v>3068</v>
      </c>
      <c r="B132" s="455" t="s">
        <v>3067</v>
      </c>
      <c r="C132" s="457">
        <v>511650</v>
      </c>
      <c r="D132" s="456">
        <v>2274</v>
      </c>
      <c r="E132" s="456" t="s">
        <v>2235</v>
      </c>
      <c r="F132" t="s">
        <v>4713</v>
      </c>
    </row>
    <row r="133" spans="1:6" x14ac:dyDescent="0.35">
      <c r="A133" s="455" t="s">
        <v>2621</v>
      </c>
      <c r="B133" s="455" t="s">
        <v>2620</v>
      </c>
      <c r="C133" s="457">
        <v>107550</v>
      </c>
      <c r="D133" s="456">
        <v>478</v>
      </c>
      <c r="E133" s="456" t="s">
        <v>872</v>
      </c>
      <c r="F133" t="s">
        <v>4714</v>
      </c>
    </row>
    <row r="134" spans="1:6" x14ac:dyDescent="0.35">
      <c r="A134" s="455" t="s">
        <v>3072</v>
      </c>
      <c r="B134" s="455" t="s">
        <v>3071</v>
      </c>
      <c r="C134" s="457">
        <v>400500</v>
      </c>
      <c r="D134" s="456">
        <v>1780</v>
      </c>
      <c r="E134" s="456" t="s">
        <v>877</v>
      </c>
      <c r="F134" t="s">
        <v>4715</v>
      </c>
    </row>
    <row r="135" spans="1:6" x14ac:dyDescent="0.35">
      <c r="A135" t="s">
        <v>3022</v>
      </c>
      <c r="B135" t="s">
        <v>3021</v>
      </c>
      <c r="C135" s="457">
        <v>117900</v>
      </c>
      <c r="D135" s="456">
        <v>524</v>
      </c>
      <c r="E135" s="456" t="s">
        <v>883</v>
      </c>
      <c r="F135" t="s">
        <v>4716</v>
      </c>
    </row>
    <row r="136" spans="1:6" x14ac:dyDescent="0.35">
      <c r="A136" t="s">
        <v>3214</v>
      </c>
      <c r="B136" t="s">
        <v>3213</v>
      </c>
      <c r="C136" s="457">
        <v>58950</v>
      </c>
      <c r="D136" s="456">
        <v>262</v>
      </c>
      <c r="E136" s="456" t="s">
        <v>887</v>
      </c>
      <c r="F136" t="s">
        <v>4717</v>
      </c>
    </row>
    <row r="137" spans="1:6" x14ac:dyDescent="0.35">
      <c r="A137" s="455" t="s">
        <v>3074</v>
      </c>
      <c r="B137" s="455" t="s">
        <v>3073</v>
      </c>
      <c r="C137" s="457">
        <v>655200</v>
      </c>
      <c r="D137" s="456">
        <v>2912</v>
      </c>
      <c r="E137" s="456" t="s">
        <v>893</v>
      </c>
      <c r="F137" t="s">
        <v>4718</v>
      </c>
    </row>
    <row r="138" spans="1:6" x14ac:dyDescent="0.35">
      <c r="A138" s="455" t="s">
        <v>3076</v>
      </c>
      <c r="B138" s="455" t="s">
        <v>3075</v>
      </c>
      <c r="C138" s="457">
        <v>146925</v>
      </c>
      <c r="D138" s="456">
        <v>653</v>
      </c>
      <c r="E138" s="456" t="s">
        <v>898</v>
      </c>
      <c r="F138" t="s">
        <v>4719</v>
      </c>
    </row>
    <row r="139" spans="1:6" x14ac:dyDescent="0.35">
      <c r="A139" s="455" t="s">
        <v>2623</v>
      </c>
      <c r="B139" s="455" t="s">
        <v>2622</v>
      </c>
      <c r="C139" s="457">
        <v>17325</v>
      </c>
      <c r="D139" s="456">
        <v>77</v>
      </c>
      <c r="E139" s="456" t="s">
        <v>3728</v>
      </c>
      <c r="F139" t="s">
        <v>4720</v>
      </c>
    </row>
    <row r="140" spans="1:6" x14ac:dyDescent="0.35">
      <c r="A140" s="455" t="s">
        <v>2625</v>
      </c>
      <c r="B140" s="455" t="s">
        <v>2624</v>
      </c>
      <c r="C140" s="457">
        <v>200025</v>
      </c>
      <c r="D140" s="456">
        <v>889</v>
      </c>
      <c r="E140" s="456" t="s">
        <v>905</v>
      </c>
      <c r="F140" t="s">
        <v>4721</v>
      </c>
    </row>
    <row r="141" spans="1:6" x14ac:dyDescent="0.35">
      <c r="A141" s="455" t="s">
        <v>2627</v>
      </c>
      <c r="B141" s="455" t="s">
        <v>2626</v>
      </c>
      <c r="C141" s="457">
        <v>76725</v>
      </c>
      <c r="D141" s="456">
        <v>341</v>
      </c>
      <c r="E141" s="456" t="s">
        <v>910</v>
      </c>
      <c r="F141" t="s">
        <v>4722</v>
      </c>
    </row>
    <row r="142" spans="1:6" x14ac:dyDescent="0.35">
      <c r="A142" s="455" t="s">
        <v>2629</v>
      </c>
      <c r="B142" s="455" t="s">
        <v>2628</v>
      </c>
      <c r="C142" s="457">
        <v>1842075</v>
      </c>
      <c r="D142" s="456">
        <v>8187</v>
      </c>
      <c r="E142" s="456" t="s">
        <v>915</v>
      </c>
      <c r="F142" t="s">
        <v>4723</v>
      </c>
    </row>
    <row r="143" spans="1:6" x14ac:dyDescent="0.35">
      <c r="A143" s="455" t="s">
        <v>3078</v>
      </c>
      <c r="B143" s="455" t="s">
        <v>3077</v>
      </c>
      <c r="C143" s="457">
        <v>20925</v>
      </c>
      <c r="D143" s="456">
        <v>93</v>
      </c>
      <c r="E143" s="456" t="s">
        <v>919</v>
      </c>
      <c r="F143" t="s">
        <v>4724</v>
      </c>
    </row>
    <row r="144" spans="1:6" x14ac:dyDescent="0.35">
      <c r="A144" t="s">
        <v>2922</v>
      </c>
      <c r="B144" t="s">
        <v>2921</v>
      </c>
      <c r="C144" s="457">
        <v>46575</v>
      </c>
      <c r="D144" s="456">
        <v>207</v>
      </c>
      <c r="E144" s="456" t="s">
        <v>925</v>
      </c>
      <c r="F144" t="s">
        <v>4725</v>
      </c>
    </row>
    <row r="145" spans="1:6" x14ac:dyDescent="0.35">
      <c r="A145" t="s">
        <v>2968</v>
      </c>
      <c r="B145" t="s">
        <v>2967</v>
      </c>
      <c r="C145" s="457">
        <v>69075</v>
      </c>
      <c r="D145" s="456">
        <v>307</v>
      </c>
      <c r="E145" s="456" t="s">
        <v>930</v>
      </c>
      <c r="F145" t="s">
        <v>4726</v>
      </c>
    </row>
    <row r="146" spans="1:6" x14ac:dyDescent="0.35">
      <c r="A146" t="s">
        <v>2962</v>
      </c>
      <c r="B146" t="s">
        <v>2961</v>
      </c>
      <c r="C146" s="457">
        <v>49050</v>
      </c>
      <c r="D146" s="456">
        <v>218</v>
      </c>
      <c r="E146" s="456" t="s">
        <v>936</v>
      </c>
      <c r="F146" t="s">
        <v>4727</v>
      </c>
    </row>
    <row r="147" spans="1:6" x14ac:dyDescent="0.35">
      <c r="A147" s="455" t="s">
        <v>2631</v>
      </c>
      <c r="B147" s="455" t="s">
        <v>2630</v>
      </c>
      <c r="C147" s="457">
        <v>293175</v>
      </c>
      <c r="D147" s="456">
        <v>1303</v>
      </c>
      <c r="E147" s="456" t="s">
        <v>941</v>
      </c>
      <c r="F147" t="s">
        <v>4728</v>
      </c>
    </row>
    <row r="148" spans="1:6" x14ac:dyDescent="0.35">
      <c r="A148" s="455" t="s">
        <v>2633</v>
      </c>
      <c r="B148" s="455" t="s">
        <v>2632</v>
      </c>
      <c r="C148" s="457">
        <v>33750</v>
      </c>
      <c r="D148" s="456">
        <v>150</v>
      </c>
      <c r="E148" s="456" t="s">
        <v>506</v>
      </c>
      <c r="F148" t="s">
        <v>4650</v>
      </c>
    </row>
    <row r="149" spans="1:6" x14ac:dyDescent="0.35">
      <c r="A149" s="455" t="s">
        <v>2635</v>
      </c>
      <c r="B149" s="455" t="s">
        <v>2634</v>
      </c>
      <c r="C149" s="457">
        <v>604575</v>
      </c>
      <c r="D149" s="456">
        <v>2687</v>
      </c>
      <c r="E149" s="456" t="s">
        <v>948</v>
      </c>
      <c r="F149" t="s">
        <v>4729</v>
      </c>
    </row>
    <row r="150" spans="1:6" x14ac:dyDescent="0.35">
      <c r="A150" s="455" t="s">
        <v>2637</v>
      </c>
      <c r="B150" s="455" t="s">
        <v>2636</v>
      </c>
      <c r="C150" s="457">
        <v>1249425</v>
      </c>
      <c r="D150" s="456">
        <v>5553</v>
      </c>
      <c r="E150" s="456" t="s">
        <v>953</v>
      </c>
      <c r="F150" t="s">
        <v>4730</v>
      </c>
    </row>
    <row r="151" spans="1:6" x14ac:dyDescent="0.35">
      <c r="A151" t="s">
        <v>2964</v>
      </c>
      <c r="B151" t="s">
        <v>2963</v>
      </c>
      <c r="C151" s="457">
        <v>157725</v>
      </c>
      <c r="D151" s="456">
        <v>701</v>
      </c>
      <c r="E151" s="456" t="s">
        <v>958</v>
      </c>
      <c r="F151" t="s">
        <v>4730</v>
      </c>
    </row>
    <row r="152" spans="1:6" x14ac:dyDescent="0.35">
      <c r="A152" s="455" t="s">
        <v>3026</v>
      </c>
      <c r="B152" s="455" t="s">
        <v>3025</v>
      </c>
      <c r="C152" s="457">
        <v>263925</v>
      </c>
      <c r="D152" s="456">
        <v>1173</v>
      </c>
      <c r="E152" s="456" t="s">
        <v>230</v>
      </c>
      <c r="F152" t="s">
        <v>4731</v>
      </c>
    </row>
    <row r="153" spans="1:6" x14ac:dyDescent="0.35">
      <c r="A153" s="455" t="s">
        <v>2639</v>
      </c>
      <c r="B153" s="455" t="s">
        <v>2638</v>
      </c>
      <c r="C153" s="457">
        <v>206325</v>
      </c>
      <c r="D153" s="456">
        <v>917</v>
      </c>
      <c r="E153" s="456" t="s">
        <v>962</v>
      </c>
      <c r="F153" t="s">
        <v>4732</v>
      </c>
    </row>
    <row r="154" spans="1:6" x14ac:dyDescent="0.35">
      <c r="A154" s="455" t="s">
        <v>2641</v>
      </c>
      <c r="B154" s="455" t="s">
        <v>2640</v>
      </c>
      <c r="C154" s="457">
        <v>866700</v>
      </c>
      <c r="D154" s="456">
        <v>3852</v>
      </c>
      <c r="E154" s="456" t="s">
        <v>967</v>
      </c>
      <c r="F154" t="s">
        <v>4733</v>
      </c>
    </row>
    <row r="155" spans="1:6" x14ac:dyDescent="0.35">
      <c r="A155" s="455" t="s">
        <v>2643</v>
      </c>
      <c r="B155" s="455" t="s">
        <v>2642</v>
      </c>
      <c r="C155" s="457">
        <v>567450</v>
      </c>
      <c r="D155" s="456">
        <v>2522</v>
      </c>
      <c r="E155" s="456" t="s">
        <v>972</v>
      </c>
      <c r="F155" t="s">
        <v>4734</v>
      </c>
    </row>
    <row r="156" spans="1:6" x14ac:dyDescent="0.35">
      <c r="A156" t="s">
        <v>2938</v>
      </c>
      <c r="B156" t="s">
        <v>2937</v>
      </c>
      <c r="C156" s="457">
        <v>179550</v>
      </c>
      <c r="D156" s="456">
        <v>798</v>
      </c>
      <c r="E156" s="456" t="s">
        <v>977</v>
      </c>
      <c r="F156" t="s">
        <v>4711</v>
      </c>
    </row>
    <row r="157" spans="1:6" x14ac:dyDescent="0.35">
      <c r="A157" s="455" t="s">
        <v>2645</v>
      </c>
      <c r="B157" s="455" t="s">
        <v>2644</v>
      </c>
      <c r="C157" s="457">
        <v>372150</v>
      </c>
      <c r="D157" s="456">
        <v>1654</v>
      </c>
      <c r="E157" s="456" t="s">
        <v>981</v>
      </c>
      <c r="F157" t="s">
        <v>4735</v>
      </c>
    </row>
    <row r="158" spans="1:6" x14ac:dyDescent="0.35">
      <c r="A158" s="455" t="s">
        <v>3080</v>
      </c>
      <c r="B158" s="455" t="s">
        <v>3079</v>
      </c>
      <c r="C158" s="457">
        <v>459675</v>
      </c>
      <c r="D158" s="456">
        <v>2043</v>
      </c>
      <c r="E158" s="456" t="s">
        <v>986</v>
      </c>
      <c r="F158" t="s">
        <v>4736</v>
      </c>
    </row>
    <row r="159" spans="1:6" x14ac:dyDescent="0.35">
      <c r="A159" t="s">
        <v>2974</v>
      </c>
      <c r="B159" t="s">
        <v>2973</v>
      </c>
      <c r="C159" s="457">
        <v>130725</v>
      </c>
      <c r="D159" s="456">
        <v>581</v>
      </c>
      <c r="E159" s="456" t="s">
        <v>992</v>
      </c>
      <c r="F159" t="s">
        <v>4737</v>
      </c>
    </row>
    <row r="160" spans="1:6" x14ac:dyDescent="0.35">
      <c r="A160" t="s">
        <v>2930</v>
      </c>
      <c r="B160" t="s">
        <v>2929</v>
      </c>
      <c r="C160" s="457">
        <v>360450</v>
      </c>
      <c r="D160" s="456">
        <v>1602</v>
      </c>
      <c r="E160" s="456" t="s">
        <v>998</v>
      </c>
      <c r="F160" t="s">
        <v>4738</v>
      </c>
    </row>
    <row r="161" spans="1:6" x14ac:dyDescent="0.35">
      <c r="A161" s="455" t="s">
        <v>2647</v>
      </c>
      <c r="B161" s="455" t="s">
        <v>2646</v>
      </c>
      <c r="C161" s="457">
        <v>3039750</v>
      </c>
      <c r="D161" s="456">
        <v>13510</v>
      </c>
      <c r="E161" s="456" t="s">
        <v>1003</v>
      </c>
      <c r="F161" t="s">
        <v>4672</v>
      </c>
    </row>
    <row r="162" spans="1:6" x14ac:dyDescent="0.35">
      <c r="A162" t="s">
        <v>2966</v>
      </c>
      <c r="B162" t="s">
        <v>2965</v>
      </c>
      <c r="C162" s="457">
        <v>166275</v>
      </c>
      <c r="D162" s="456">
        <v>739</v>
      </c>
      <c r="E162" s="456" t="s">
        <v>1007</v>
      </c>
      <c r="F162" t="s">
        <v>4739</v>
      </c>
    </row>
    <row r="163" spans="1:6" x14ac:dyDescent="0.35">
      <c r="A163" s="455" t="s">
        <v>2649</v>
      </c>
      <c r="B163" s="455" t="s">
        <v>2648</v>
      </c>
      <c r="C163" s="457">
        <v>143775</v>
      </c>
      <c r="D163" s="456">
        <v>639</v>
      </c>
      <c r="E163" s="456" t="s">
        <v>1011</v>
      </c>
      <c r="F163" t="s">
        <v>4740</v>
      </c>
    </row>
    <row r="164" spans="1:6" x14ac:dyDescent="0.35">
      <c r="A164" s="455" t="s">
        <v>2651</v>
      </c>
      <c r="B164" s="455" t="s">
        <v>2650</v>
      </c>
      <c r="C164" s="457">
        <v>341325</v>
      </c>
      <c r="D164" s="456">
        <v>1517</v>
      </c>
      <c r="E164" s="456" t="s">
        <v>1016</v>
      </c>
      <c r="F164" t="s">
        <v>4741</v>
      </c>
    </row>
    <row r="165" spans="1:6" x14ac:dyDescent="0.35">
      <c r="A165" s="455" t="s">
        <v>2653</v>
      </c>
      <c r="B165" s="455" t="s">
        <v>2652</v>
      </c>
      <c r="C165" s="457">
        <v>114975</v>
      </c>
      <c r="D165" s="456">
        <v>511</v>
      </c>
      <c r="E165" s="456" t="s">
        <v>1020</v>
      </c>
      <c r="F165" t="s">
        <v>4742</v>
      </c>
    </row>
    <row r="166" spans="1:6" x14ac:dyDescent="0.35">
      <c r="A166" s="455" t="s">
        <v>2655</v>
      </c>
      <c r="B166" s="455" t="s">
        <v>2654</v>
      </c>
      <c r="C166" s="457">
        <v>1369800</v>
      </c>
      <c r="D166" s="456">
        <v>6088</v>
      </c>
      <c r="E166" s="456" t="s">
        <v>1025</v>
      </c>
      <c r="F166" t="s">
        <v>4743</v>
      </c>
    </row>
    <row r="167" spans="1:6" x14ac:dyDescent="0.35">
      <c r="A167" s="455" t="s">
        <v>2657</v>
      </c>
      <c r="B167" s="455" t="s">
        <v>2656</v>
      </c>
      <c r="C167" s="457">
        <v>24750</v>
      </c>
      <c r="D167" s="456">
        <v>110</v>
      </c>
      <c r="E167" s="456" t="s">
        <v>710</v>
      </c>
      <c r="F167" t="s">
        <v>4688</v>
      </c>
    </row>
    <row r="168" spans="1:6" x14ac:dyDescent="0.35">
      <c r="A168" s="455" t="s">
        <v>2659</v>
      </c>
      <c r="B168" s="455" t="s">
        <v>2658</v>
      </c>
      <c r="C168" s="457">
        <v>1638000</v>
      </c>
      <c r="D168" s="456">
        <v>7280</v>
      </c>
      <c r="E168" s="456" t="s">
        <v>1030</v>
      </c>
      <c r="F168" t="s">
        <v>4744</v>
      </c>
    </row>
    <row r="169" spans="1:6" x14ac:dyDescent="0.35">
      <c r="A169" t="s">
        <v>3210</v>
      </c>
      <c r="B169" t="s">
        <v>3209</v>
      </c>
      <c r="C169" s="457">
        <v>60075</v>
      </c>
      <c r="D169" s="456">
        <v>267</v>
      </c>
      <c r="E169" s="456" t="s">
        <v>1035</v>
      </c>
      <c r="F169" t="s">
        <v>4745</v>
      </c>
    </row>
    <row r="170" spans="1:6" x14ac:dyDescent="0.35">
      <c r="A170" s="455" t="s">
        <v>2661</v>
      </c>
      <c r="B170" s="455" t="s">
        <v>2660</v>
      </c>
      <c r="C170" s="457">
        <v>133875</v>
      </c>
      <c r="D170" s="456">
        <v>595</v>
      </c>
      <c r="E170" s="456" t="s">
        <v>1040</v>
      </c>
      <c r="F170" t="s">
        <v>4746</v>
      </c>
    </row>
    <row r="171" spans="1:6" x14ac:dyDescent="0.35">
      <c r="A171" s="455" t="s">
        <v>3082</v>
      </c>
      <c r="B171" s="455" t="s">
        <v>3081</v>
      </c>
      <c r="C171" s="457">
        <v>351900</v>
      </c>
      <c r="D171" s="456">
        <v>1564</v>
      </c>
      <c r="E171" s="456" t="s">
        <v>1045</v>
      </c>
      <c r="F171" t="s">
        <v>4747</v>
      </c>
    </row>
    <row r="172" spans="1:6" x14ac:dyDescent="0.35">
      <c r="A172" s="455" t="s">
        <v>2663</v>
      </c>
      <c r="B172" s="455" t="s">
        <v>2662</v>
      </c>
      <c r="C172" s="457">
        <v>350325</v>
      </c>
      <c r="D172" s="456">
        <v>1557</v>
      </c>
      <c r="E172" s="456" t="s">
        <v>1051</v>
      </c>
      <c r="F172" t="s">
        <v>4748</v>
      </c>
    </row>
    <row r="173" spans="1:6" x14ac:dyDescent="0.35">
      <c r="A173" s="455" t="s">
        <v>2665</v>
      </c>
      <c r="B173" s="455" t="s">
        <v>2664</v>
      </c>
      <c r="C173" s="457">
        <v>629550</v>
      </c>
      <c r="D173" s="456">
        <v>2798</v>
      </c>
      <c r="E173" s="456" t="s">
        <v>1056</v>
      </c>
      <c r="F173" t="s">
        <v>4749</v>
      </c>
    </row>
    <row r="174" spans="1:6" x14ac:dyDescent="0.35">
      <c r="A174" s="455" t="s">
        <v>2667</v>
      </c>
      <c r="B174" s="455" t="s">
        <v>2666</v>
      </c>
      <c r="C174" s="457">
        <v>3233925</v>
      </c>
      <c r="D174" s="456">
        <v>14373</v>
      </c>
      <c r="E174" s="456" t="s">
        <v>1059</v>
      </c>
      <c r="F174" t="s">
        <v>4750</v>
      </c>
    </row>
    <row r="175" spans="1:6" x14ac:dyDescent="0.35">
      <c r="A175" t="s">
        <v>2970</v>
      </c>
      <c r="B175" t="s">
        <v>2969</v>
      </c>
      <c r="C175" s="457">
        <v>180225</v>
      </c>
      <c r="D175" s="456">
        <v>801</v>
      </c>
      <c r="E175" s="456" t="s">
        <v>1064</v>
      </c>
      <c r="F175" t="s">
        <v>4750</v>
      </c>
    </row>
    <row r="176" spans="1:6" x14ac:dyDescent="0.35">
      <c r="A176" t="s">
        <v>2972</v>
      </c>
      <c r="B176" t="s">
        <v>2971</v>
      </c>
      <c r="C176" s="457">
        <v>19125</v>
      </c>
      <c r="D176" s="456">
        <v>85</v>
      </c>
      <c r="E176" s="456" t="s">
        <v>1068</v>
      </c>
      <c r="F176" t="s">
        <v>4750</v>
      </c>
    </row>
    <row r="177" spans="1:6" x14ac:dyDescent="0.35">
      <c r="A177" s="455" t="s">
        <v>2669</v>
      </c>
      <c r="B177" s="455" t="s">
        <v>2668</v>
      </c>
      <c r="C177" s="457">
        <v>558000</v>
      </c>
      <c r="D177" s="456">
        <v>2480</v>
      </c>
      <c r="E177" s="456" t="s">
        <v>1072</v>
      </c>
      <c r="F177" t="s">
        <v>4751</v>
      </c>
    </row>
    <row r="178" spans="1:6" x14ac:dyDescent="0.35">
      <c r="A178" s="455" t="s">
        <v>2671</v>
      </c>
      <c r="B178" s="455" t="s">
        <v>2670</v>
      </c>
      <c r="C178" s="457">
        <v>377550</v>
      </c>
      <c r="D178" s="456">
        <v>1678</v>
      </c>
      <c r="E178" s="456" t="s">
        <v>1077</v>
      </c>
      <c r="F178" t="s">
        <v>4752</v>
      </c>
    </row>
    <row r="179" spans="1:6" x14ac:dyDescent="0.35">
      <c r="A179" s="455" t="s">
        <v>2673</v>
      </c>
      <c r="B179" s="455" t="s">
        <v>2672</v>
      </c>
      <c r="C179" s="457">
        <v>3654000</v>
      </c>
      <c r="D179" s="456">
        <v>16240</v>
      </c>
      <c r="E179" s="456" t="s">
        <v>1081</v>
      </c>
      <c r="F179" t="s">
        <v>4753</v>
      </c>
    </row>
    <row r="180" spans="1:6" x14ac:dyDescent="0.35">
      <c r="A180" s="455" t="s">
        <v>2675</v>
      </c>
      <c r="B180" s="455" t="s">
        <v>2674</v>
      </c>
      <c r="C180" s="457">
        <v>495225</v>
      </c>
      <c r="D180" s="456">
        <v>2201</v>
      </c>
      <c r="E180" s="456" t="s">
        <v>1086</v>
      </c>
      <c r="F180" t="s">
        <v>4754</v>
      </c>
    </row>
    <row r="181" spans="1:6" x14ac:dyDescent="0.35">
      <c r="A181" s="455" t="s">
        <v>2677</v>
      </c>
      <c r="B181" s="455" t="s">
        <v>2676</v>
      </c>
      <c r="C181" s="457">
        <v>1446075</v>
      </c>
      <c r="D181" s="456">
        <v>6427</v>
      </c>
      <c r="E181" s="456" t="s">
        <v>1092</v>
      </c>
      <c r="F181" t="s">
        <v>4755</v>
      </c>
    </row>
    <row r="182" spans="1:6" x14ac:dyDescent="0.35">
      <c r="A182" s="455" t="s">
        <v>3084</v>
      </c>
      <c r="B182" s="455" t="s">
        <v>3083</v>
      </c>
      <c r="C182" s="457">
        <v>303300</v>
      </c>
      <c r="D182" s="456">
        <v>1348</v>
      </c>
      <c r="E182" s="456" t="s">
        <v>1097</v>
      </c>
      <c r="F182" t="s">
        <v>4756</v>
      </c>
    </row>
    <row r="183" spans="1:6" x14ac:dyDescent="0.35">
      <c r="A183" s="455" t="s">
        <v>2679</v>
      </c>
      <c r="B183" s="455" t="s">
        <v>2678</v>
      </c>
      <c r="C183" s="457">
        <v>822825</v>
      </c>
      <c r="D183" s="456">
        <v>3657</v>
      </c>
      <c r="E183" s="456" t="s">
        <v>1103</v>
      </c>
      <c r="F183" t="s">
        <v>4757</v>
      </c>
    </row>
    <row r="184" spans="1:6" x14ac:dyDescent="0.35">
      <c r="A184" t="s">
        <v>3216</v>
      </c>
      <c r="B184" t="s">
        <v>3215</v>
      </c>
      <c r="C184" s="457">
        <v>36225</v>
      </c>
      <c r="D184" s="456">
        <v>161</v>
      </c>
      <c r="E184" s="456" t="s">
        <v>1108</v>
      </c>
      <c r="F184" t="s">
        <v>4758</v>
      </c>
    </row>
    <row r="185" spans="1:6" x14ac:dyDescent="0.35">
      <c r="A185" s="455" t="s">
        <v>2681</v>
      </c>
      <c r="B185" s="455" t="s">
        <v>2680</v>
      </c>
      <c r="C185" s="457">
        <v>653175</v>
      </c>
      <c r="D185" s="456">
        <v>2903</v>
      </c>
      <c r="E185" s="456" t="s">
        <v>1113</v>
      </c>
      <c r="F185" t="s">
        <v>4759</v>
      </c>
    </row>
    <row r="186" spans="1:6" x14ac:dyDescent="0.35">
      <c r="A186" t="s">
        <v>2976</v>
      </c>
      <c r="B186" t="s">
        <v>2975</v>
      </c>
      <c r="C186" s="457">
        <v>46125</v>
      </c>
      <c r="D186" s="456">
        <v>205</v>
      </c>
      <c r="E186" s="456" t="s">
        <v>1117</v>
      </c>
      <c r="F186" t="s">
        <v>4759</v>
      </c>
    </row>
    <row r="187" spans="1:6" x14ac:dyDescent="0.35">
      <c r="A187" s="455" t="s">
        <v>2683</v>
      </c>
      <c r="B187" s="455" t="s">
        <v>2682</v>
      </c>
      <c r="C187" s="457">
        <v>1075950</v>
      </c>
      <c r="D187" s="456">
        <v>4782</v>
      </c>
      <c r="E187" s="456" t="s">
        <v>1120</v>
      </c>
      <c r="F187" t="s">
        <v>4610</v>
      </c>
    </row>
    <row r="188" spans="1:6" x14ac:dyDescent="0.35">
      <c r="A188" s="455" t="s">
        <v>3086</v>
      </c>
      <c r="B188" s="455" t="s">
        <v>3085</v>
      </c>
      <c r="C188" s="457">
        <v>153900</v>
      </c>
      <c r="D188" s="456">
        <v>684</v>
      </c>
      <c r="E188" s="456" t="s">
        <v>699</v>
      </c>
      <c r="F188" t="s">
        <v>4687</v>
      </c>
    </row>
    <row r="189" spans="1:6" x14ac:dyDescent="0.35">
      <c r="A189" t="s">
        <v>2978</v>
      </c>
      <c r="B189" t="s">
        <v>2977</v>
      </c>
      <c r="C189" s="457">
        <v>38700</v>
      </c>
      <c r="D189" s="456">
        <v>172</v>
      </c>
      <c r="E189" s="456" t="s">
        <v>1126</v>
      </c>
      <c r="F189" t="s">
        <v>4760</v>
      </c>
    </row>
    <row r="190" spans="1:6" x14ac:dyDescent="0.35">
      <c r="A190" t="s">
        <v>3010</v>
      </c>
      <c r="B190" t="s">
        <v>3009</v>
      </c>
      <c r="C190" s="457">
        <v>81000</v>
      </c>
      <c r="D190" s="456">
        <v>360</v>
      </c>
      <c r="E190" s="456" t="s">
        <v>1131</v>
      </c>
      <c r="F190" t="s">
        <v>4761</v>
      </c>
    </row>
    <row r="191" spans="1:6" x14ac:dyDescent="0.35">
      <c r="A191" s="455" t="s">
        <v>3088</v>
      </c>
      <c r="B191" s="455" t="s">
        <v>3087</v>
      </c>
      <c r="C191" s="457">
        <v>399150</v>
      </c>
      <c r="D191" s="456">
        <v>1774</v>
      </c>
      <c r="E191" s="456" t="s">
        <v>1135</v>
      </c>
      <c r="F191" t="s">
        <v>4645</v>
      </c>
    </row>
    <row r="192" spans="1:6" x14ac:dyDescent="0.35">
      <c r="A192" s="455" t="s">
        <v>2685</v>
      </c>
      <c r="B192" s="455" t="s">
        <v>2684</v>
      </c>
      <c r="C192" s="457">
        <v>345150</v>
      </c>
      <c r="D192" s="456">
        <v>1534</v>
      </c>
      <c r="E192" s="456" t="s">
        <v>1139</v>
      </c>
      <c r="F192" t="s">
        <v>4762</v>
      </c>
    </row>
    <row r="193" spans="1:6" x14ac:dyDescent="0.35">
      <c r="A193" t="s">
        <v>2980</v>
      </c>
      <c r="B193" t="s">
        <v>2979</v>
      </c>
      <c r="C193" s="457">
        <v>269550</v>
      </c>
      <c r="D193" s="456">
        <v>1198</v>
      </c>
      <c r="E193" s="456" t="s">
        <v>1144</v>
      </c>
      <c r="F193" t="s">
        <v>4763</v>
      </c>
    </row>
    <row r="194" spans="1:6" x14ac:dyDescent="0.35">
      <c r="A194" s="455" t="s">
        <v>2687</v>
      </c>
      <c r="B194" s="455" t="s">
        <v>2686</v>
      </c>
      <c r="C194" s="457">
        <v>279225</v>
      </c>
      <c r="D194" s="456">
        <v>1241</v>
      </c>
      <c r="E194" s="456" t="s">
        <v>1148</v>
      </c>
      <c r="F194" t="s">
        <v>4764</v>
      </c>
    </row>
    <row r="195" spans="1:6" x14ac:dyDescent="0.35">
      <c r="A195" s="455" t="s">
        <v>2689</v>
      </c>
      <c r="B195" s="455" t="s">
        <v>2688</v>
      </c>
      <c r="C195" s="457">
        <v>565425</v>
      </c>
      <c r="D195" s="456">
        <v>2513</v>
      </c>
      <c r="E195" s="456" t="s">
        <v>2246</v>
      </c>
      <c r="F195" t="s">
        <v>4765</v>
      </c>
    </row>
    <row r="196" spans="1:6" x14ac:dyDescent="0.35">
      <c r="A196" s="455" t="s">
        <v>2691</v>
      </c>
      <c r="B196" s="455" t="s">
        <v>2690</v>
      </c>
      <c r="C196" s="457">
        <v>936900</v>
      </c>
      <c r="D196" s="456">
        <v>4164</v>
      </c>
      <c r="E196" s="456" t="s">
        <v>1153</v>
      </c>
      <c r="F196" t="s">
        <v>4766</v>
      </c>
    </row>
    <row r="197" spans="1:6" x14ac:dyDescent="0.35">
      <c r="A197" s="455" t="s">
        <v>2693</v>
      </c>
      <c r="B197" s="455" t="s">
        <v>2692</v>
      </c>
      <c r="C197" s="457">
        <v>487125</v>
      </c>
      <c r="D197" s="456">
        <v>2165</v>
      </c>
      <c r="E197" s="456" t="s">
        <v>1158</v>
      </c>
      <c r="F197" t="s">
        <v>4767</v>
      </c>
    </row>
    <row r="198" spans="1:6" x14ac:dyDescent="0.35">
      <c r="A198" s="455" t="s">
        <v>2695</v>
      </c>
      <c r="B198" s="455" t="s">
        <v>2694</v>
      </c>
      <c r="C198" s="457">
        <v>846900</v>
      </c>
      <c r="D198" s="456">
        <v>3764</v>
      </c>
      <c r="E198" s="456" t="s">
        <v>1163</v>
      </c>
      <c r="F198" t="s">
        <v>4768</v>
      </c>
    </row>
    <row r="199" spans="1:6" x14ac:dyDescent="0.35">
      <c r="A199" s="455" t="s">
        <v>3090</v>
      </c>
      <c r="B199" s="455" t="s">
        <v>3089</v>
      </c>
      <c r="C199" s="457">
        <v>487125</v>
      </c>
      <c r="D199" s="456">
        <v>2165</v>
      </c>
      <c r="E199" s="456" t="s">
        <v>1168</v>
      </c>
      <c r="F199" t="s">
        <v>4769</v>
      </c>
    </row>
    <row r="200" spans="1:6" x14ac:dyDescent="0.35">
      <c r="A200" s="455" t="s">
        <v>2697</v>
      </c>
      <c r="B200" s="455" t="s">
        <v>2696</v>
      </c>
      <c r="C200" s="457">
        <v>1573650</v>
      </c>
      <c r="D200" s="456">
        <v>6994</v>
      </c>
      <c r="E200" s="456" t="s">
        <v>1174</v>
      </c>
      <c r="F200" t="s">
        <v>4770</v>
      </c>
    </row>
    <row r="201" spans="1:6" x14ac:dyDescent="0.35">
      <c r="A201" s="455" t="s">
        <v>2699</v>
      </c>
      <c r="B201" s="455" t="s">
        <v>2698</v>
      </c>
      <c r="C201" s="457">
        <v>153900</v>
      </c>
      <c r="D201" s="456">
        <v>684</v>
      </c>
      <c r="E201" s="456" t="s">
        <v>454</v>
      </c>
      <c r="F201" t="s">
        <v>4645</v>
      </c>
    </row>
    <row r="202" spans="1:6" x14ac:dyDescent="0.35">
      <c r="A202" s="455" t="s">
        <v>2701</v>
      </c>
      <c r="B202" s="455" t="s">
        <v>2700</v>
      </c>
      <c r="C202" s="457">
        <v>992700</v>
      </c>
      <c r="D202" s="456">
        <v>4412</v>
      </c>
      <c r="E202" s="456" t="s">
        <v>1181</v>
      </c>
      <c r="F202" t="s">
        <v>4771</v>
      </c>
    </row>
    <row r="203" spans="1:6" x14ac:dyDescent="0.35">
      <c r="A203" s="455" t="s">
        <v>2703</v>
      </c>
      <c r="B203" s="455" t="s">
        <v>2702</v>
      </c>
      <c r="C203" s="457">
        <v>390600</v>
      </c>
      <c r="D203" s="456">
        <v>1736</v>
      </c>
      <c r="E203" s="456" t="s">
        <v>1186</v>
      </c>
      <c r="F203" t="s">
        <v>4772</v>
      </c>
    </row>
    <row r="204" spans="1:6" x14ac:dyDescent="0.35">
      <c r="A204" s="455" t="s">
        <v>2705</v>
      </c>
      <c r="B204" s="455" t="s">
        <v>2704</v>
      </c>
      <c r="C204" s="457">
        <v>243900</v>
      </c>
      <c r="D204" s="456">
        <v>1084</v>
      </c>
      <c r="E204" s="456" t="s">
        <v>1191</v>
      </c>
      <c r="F204" t="s">
        <v>4773</v>
      </c>
    </row>
    <row r="205" spans="1:6" x14ac:dyDescent="0.35">
      <c r="A205" s="455" t="s">
        <v>2707</v>
      </c>
      <c r="B205" s="455" t="s">
        <v>2706</v>
      </c>
      <c r="C205" s="457">
        <v>983025</v>
      </c>
      <c r="D205" s="456">
        <v>4369</v>
      </c>
      <c r="E205" s="456" t="s">
        <v>1197</v>
      </c>
      <c r="F205" t="s">
        <v>4774</v>
      </c>
    </row>
    <row r="206" spans="1:6" x14ac:dyDescent="0.35">
      <c r="A206" s="455" t="s">
        <v>3158</v>
      </c>
      <c r="B206" s="455" t="s">
        <v>3157</v>
      </c>
      <c r="C206" s="457">
        <v>93375</v>
      </c>
      <c r="D206" s="456">
        <v>415</v>
      </c>
      <c r="E206" s="456" t="s">
        <v>1202</v>
      </c>
      <c r="F206" t="s">
        <v>4775</v>
      </c>
    </row>
    <row r="207" spans="1:6" x14ac:dyDescent="0.35">
      <c r="A207" s="455" t="s">
        <v>3096</v>
      </c>
      <c r="B207" s="455" t="s">
        <v>3095</v>
      </c>
      <c r="C207" s="457">
        <v>192600</v>
      </c>
      <c r="D207" s="456">
        <v>856</v>
      </c>
      <c r="E207" s="456" t="s">
        <v>919</v>
      </c>
      <c r="F207" t="s">
        <v>4724</v>
      </c>
    </row>
    <row r="208" spans="1:6" x14ac:dyDescent="0.35">
      <c r="A208" s="455" t="s">
        <v>3092</v>
      </c>
      <c r="B208" s="455" t="s">
        <v>3091</v>
      </c>
      <c r="C208" s="457">
        <v>389250</v>
      </c>
      <c r="D208" s="456">
        <v>1730</v>
      </c>
      <c r="E208" s="456" t="s">
        <v>1209</v>
      </c>
      <c r="F208" t="s">
        <v>4776</v>
      </c>
    </row>
    <row r="209" spans="1:6" x14ac:dyDescent="0.35">
      <c r="A209" s="455" t="s">
        <v>2709</v>
      </c>
      <c r="B209" s="455" t="s">
        <v>2708</v>
      </c>
      <c r="C209" s="457">
        <v>202275</v>
      </c>
      <c r="D209" s="456">
        <v>899</v>
      </c>
      <c r="E209" s="456" t="s">
        <v>1215</v>
      </c>
      <c r="F209" t="s">
        <v>4777</v>
      </c>
    </row>
    <row r="210" spans="1:6" x14ac:dyDescent="0.35">
      <c r="A210" s="455" t="s">
        <v>3160</v>
      </c>
      <c r="B210" s="455" t="s">
        <v>3159</v>
      </c>
      <c r="C210" s="457">
        <v>330975</v>
      </c>
      <c r="D210" s="456">
        <v>1471</v>
      </c>
      <c r="E210" s="456" t="s">
        <v>1220</v>
      </c>
      <c r="F210" t="s">
        <v>4696</v>
      </c>
    </row>
    <row r="211" spans="1:6" x14ac:dyDescent="0.35">
      <c r="A211" s="455" t="s">
        <v>3094</v>
      </c>
      <c r="B211" s="455" t="s">
        <v>3093</v>
      </c>
      <c r="C211" s="457">
        <v>239175</v>
      </c>
      <c r="D211" s="456">
        <v>1063</v>
      </c>
      <c r="E211" s="456" t="s">
        <v>1224</v>
      </c>
      <c r="F211" t="s">
        <v>4778</v>
      </c>
    </row>
    <row r="212" spans="1:6" x14ac:dyDescent="0.35">
      <c r="A212" t="s">
        <v>2982</v>
      </c>
      <c r="B212" t="s">
        <v>2981</v>
      </c>
      <c r="C212" s="457">
        <v>360900</v>
      </c>
      <c r="D212" s="456">
        <v>1604</v>
      </c>
      <c r="E212" s="456" t="s">
        <v>2249</v>
      </c>
      <c r="F212" t="s">
        <v>4755</v>
      </c>
    </row>
    <row r="213" spans="1:6" x14ac:dyDescent="0.35">
      <c r="A213" s="455" t="s">
        <v>2711</v>
      </c>
      <c r="B213" s="455" t="s">
        <v>2710</v>
      </c>
      <c r="C213" s="457">
        <v>58275</v>
      </c>
      <c r="D213" s="456">
        <v>259</v>
      </c>
      <c r="E213" s="456" t="s">
        <v>1230</v>
      </c>
      <c r="F213" t="s">
        <v>4779</v>
      </c>
    </row>
    <row r="214" spans="1:6" x14ac:dyDescent="0.35">
      <c r="A214" s="455" t="s">
        <v>2713</v>
      </c>
      <c r="B214" s="455" t="s">
        <v>2712</v>
      </c>
      <c r="C214" s="457">
        <v>374400</v>
      </c>
      <c r="D214" s="456">
        <v>1664</v>
      </c>
      <c r="E214" s="456" t="s">
        <v>1235</v>
      </c>
      <c r="F214" t="s">
        <v>4780</v>
      </c>
    </row>
    <row r="215" spans="1:6" x14ac:dyDescent="0.35">
      <c r="A215" s="455" t="s">
        <v>3098</v>
      </c>
      <c r="B215" s="455" t="s">
        <v>3097</v>
      </c>
      <c r="C215" s="457">
        <v>291150</v>
      </c>
      <c r="D215" s="456">
        <v>1294</v>
      </c>
      <c r="E215" s="456" t="s">
        <v>1240</v>
      </c>
      <c r="F215" t="s">
        <v>4781</v>
      </c>
    </row>
    <row r="216" spans="1:6" x14ac:dyDescent="0.35">
      <c r="A216" s="455" t="s">
        <v>3100</v>
      </c>
      <c r="B216" s="455" t="s">
        <v>3099</v>
      </c>
      <c r="C216" s="457">
        <v>686025</v>
      </c>
      <c r="D216" s="456">
        <v>3049</v>
      </c>
      <c r="E216" s="456" t="s">
        <v>1246</v>
      </c>
      <c r="F216" t="s">
        <v>4782</v>
      </c>
    </row>
    <row r="217" spans="1:6" x14ac:dyDescent="0.35">
      <c r="A217" s="455" t="s">
        <v>3164</v>
      </c>
      <c r="B217" s="455" t="s">
        <v>3163</v>
      </c>
      <c r="C217" s="457">
        <v>147600</v>
      </c>
      <c r="D217" s="456">
        <v>656</v>
      </c>
      <c r="E217" s="456" t="s">
        <v>1252</v>
      </c>
      <c r="F217" t="s">
        <v>4783</v>
      </c>
    </row>
    <row r="218" spans="1:6" x14ac:dyDescent="0.35">
      <c r="A218" s="455" t="s">
        <v>2715</v>
      </c>
      <c r="B218" s="455" t="s">
        <v>2714</v>
      </c>
      <c r="C218" s="457">
        <v>1229400</v>
      </c>
      <c r="D218" s="456">
        <v>5464</v>
      </c>
      <c r="E218" s="456" t="s">
        <v>1258</v>
      </c>
      <c r="F218" t="s">
        <v>4784</v>
      </c>
    </row>
    <row r="219" spans="1:6" x14ac:dyDescent="0.35">
      <c r="A219" s="455" t="s">
        <v>3058</v>
      </c>
      <c r="B219" s="455" t="s">
        <v>3057</v>
      </c>
      <c r="C219" s="457">
        <v>255150</v>
      </c>
      <c r="D219" s="456">
        <v>1134</v>
      </c>
      <c r="E219" s="456" t="s">
        <v>464</v>
      </c>
      <c r="F219" t="s">
        <v>4647</v>
      </c>
    </row>
    <row r="220" spans="1:6" x14ac:dyDescent="0.35">
      <c r="A220" s="455" t="s">
        <v>2717</v>
      </c>
      <c r="B220" s="455" t="s">
        <v>2716</v>
      </c>
      <c r="C220" s="457">
        <v>1293975</v>
      </c>
      <c r="D220" s="456">
        <v>5751</v>
      </c>
      <c r="E220" s="456" t="s">
        <v>1265</v>
      </c>
      <c r="F220" t="s">
        <v>4785</v>
      </c>
    </row>
    <row r="221" spans="1:6" x14ac:dyDescent="0.35">
      <c r="A221" t="s">
        <v>2952</v>
      </c>
      <c r="B221" t="s">
        <v>2951</v>
      </c>
      <c r="C221" s="457">
        <v>153900</v>
      </c>
      <c r="D221" s="456">
        <v>684</v>
      </c>
      <c r="E221" s="456" t="s">
        <v>1270</v>
      </c>
      <c r="F221" t="s">
        <v>4786</v>
      </c>
    </row>
    <row r="222" spans="1:6" x14ac:dyDescent="0.35">
      <c r="A222" s="455" t="s">
        <v>2719</v>
      </c>
      <c r="B222" s="455" t="s">
        <v>2718</v>
      </c>
      <c r="C222" s="457">
        <v>2916675</v>
      </c>
      <c r="D222" s="456">
        <v>12963</v>
      </c>
      <c r="E222" s="456" t="s">
        <v>1273</v>
      </c>
      <c r="F222" t="s">
        <v>4787</v>
      </c>
    </row>
    <row r="223" spans="1:6" x14ac:dyDescent="0.35">
      <c r="A223" t="s">
        <v>3208</v>
      </c>
      <c r="B223" t="s">
        <v>3207</v>
      </c>
      <c r="C223" s="457">
        <v>139725</v>
      </c>
      <c r="D223" s="456">
        <v>621</v>
      </c>
      <c r="E223" s="456" t="s">
        <v>1279</v>
      </c>
      <c r="F223" t="s">
        <v>4788</v>
      </c>
    </row>
    <row r="224" spans="1:6" x14ac:dyDescent="0.35">
      <c r="A224" s="455" t="s">
        <v>3102</v>
      </c>
      <c r="B224" s="455" t="s">
        <v>3101</v>
      </c>
      <c r="C224" s="457">
        <v>24525</v>
      </c>
      <c r="D224" s="456">
        <v>109</v>
      </c>
      <c r="E224" s="456" t="s">
        <v>710</v>
      </c>
      <c r="F224" t="s">
        <v>4688</v>
      </c>
    </row>
    <row r="225" spans="1:6" x14ac:dyDescent="0.35">
      <c r="A225" s="455" t="s">
        <v>2721</v>
      </c>
      <c r="B225" s="455" t="s">
        <v>2720</v>
      </c>
      <c r="C225" s="457">
        <v>488025</v>
      </c>
      <c r="D225" s="456">
        <v>2169</v>
      </c>
      <c r="E225" s="456" t="s">
        <v>1285</v>
      </c>
      <c r="F225" t="s">
        <v>4789</v>
      </c>
    </row>
    <row r="226" spans="1:6" x14ac:dyDescent="0.35">
      <c r="A226" s="455" t="s">
        <v>2723</v>
      </c>
      <c r="B226" s="455" t="s">
        <v>2722</v>
      </c>
      <c r="C226" s="457">
        <v>2886525</v>
      </c>
      <c r="D226" s="456">
        <v>12829</v>
      </c>
      <c r="E226" s="456" t="s">
        <v>1290</v>
      </c>
      <c r="F226" t="s">
        <v>4790</v>
      </c>
    </row>
    <row r="227" spans="1:6" x14ac:dyDescent="0.35">
      <c r="A227" s="455" t="s">
        <v>2725</v>
      </c>
      <c r="B227" s="455" t="s">
        <v>2724</v>
      </c>
      <c r="C227" s="457">
        <v>209700</v>
      </c>
      <c r="D227" s="456">
        <v>932</v>
      </c>
      <c r="E227" s="456" t="s">
        <v>1295</v>
      </c>
      <c r="F227" t="s">
        <v>4736</v>
      </c>
    </row>
    <row r="228" spans="1:6" x14ac:dyDescent="0.35">
      <c r="A228" s="455" t="s">
        <v>3188</v>
      </c>
      <c r="B228" s="455" t="s">
        <v>3187</v>
      </c>
      <c r="C228" s="457">
        <v>69750</v>
      </c>
      <c r="D228" s="456">
        <v>310</v>
      </c>
      <c r="E228" s="456" t="s">
        <v>1299</v>
      </c>
      <c r="F228" t="s">
        <v>4791</v>
      </c>
    </row>
    <row r="229" spans="1:6" x14ac:dyDescent="0.35">
      <c r="A229" s="455" t="s">
        <v>2727</v>
      </c>
      <c r="B229" s="455" t="s">
        <v>2726</v>
      </c>
      <c r="C229" s="457">
        <v>304425</v>
      </c>
      <c r="D229" s="456">
        <v>1353</v>
      </c>
      <c r="E229" s="456" t="s">
        <v>1305</v>
      </c>
      <c r="F229" t="s">
        <v>4792</v>
      </c>
    </row>
    <row r="230" spans="1:6" x14ac:dyDescent="0.35">
      <c r="A230" s="455" t="s">
        <v>2731</v>
      </c>
      <c r="B230" s="455" t="s">
        <v>2730</v>
      </c>
      <c r="C230" s="457">
        <v>1057275</v>
      </c>
      <c r="D230" s="456">
        <v>4699</v>
      </c>
      <c r="E230" s="456" t="s">
        <v>1309</v>
      </c>
      <c r="F230" t="s">
        <v>4793</v>
      </c>
    </row>
    <row r="231" spans="1:6" x14ac:dyDescent="0.35">
      <c r="A231" s="455" t="s">
        <v>2733</v>
      </c>
      <c r="B231" s="455" t="s">
        <v>2732</v>
      </c>
      <c r="C231" s="457">
        <v>906750</v>
      </c>
      <c r="D231" s="456">
        <v>4030</v>
      </c>
      <c r="E231" s="456" t="s">
        <v>1314</v>
      </c>
      <c r="F231" t="s">
        <v>4794</v>
      </c>
    </row>
    <row r="232" spans="1:6" x14ac:dyDescent="0.35">
      <c r="A232" s="455" t="s">
        <v>2739</v>
      </c>
      <c r="B232" s="455" t="s">
        <v>2738</v>
      </c>
      <c r="C232" s="457">
        <v>135225</v>
      </c>
      <c r="D232" s="456">
        <v>601</v>
      </c>
      <c r="E232" s="456" t="s">
        <v>1319</v>
      </c>
      <c r="F232" t="s">
        <v>4795</v>
      </c>
    </row>
    <row r="233" spans="1:6" x14ac:dyDescent="0.35">
      <c r="A233" s="455" t="s">
        <v>3106</v>
      </c>
      <c r="B233" s="455" t="s">
        <v>3105</v>
      </c>
      <c r="C233" s="457">
        <v>697950</v>
      </c>
      <c r="D233" s="456">
        <v>3102</v>
      </c>
      <c r="E233" s="456" t="s">
        <v>1324</v>
      </c>
      <c r="F233" t="s">
        <v>4796</v>
      </c>
    </row>
    <row r="234" spans="1:6" x14ac:dyDescent="0.35">
      <c r="A234" s="455" t="s">
        <v>2741</v>
      </c>
      <c r="B234" s="455" t="s">
        <v>2740</v>
      </c>
      <c r="C234" s="457">
        <v>521550</v>
      </c>
      <c r="D234" s="456">
        <v>2318</v>
      </c>
      <c r="E234" s="456" t="s">
        <v>1329</v>
      </c>
      <c r="F234" t="s">
        <v>4797</v>
      </c>
    </row>
    <row r="235" spans="1:6" x14ac:dyDescent="0.35">
      <c r="A235" s="455" t="s">
        <v>2729</v>
      </c>
      <c r="B235" s="455" t="s">
        <v>2728</v>
      </c>
      <c r="C235" s="457">
        <v>579600</v>
      </c>
      <c r="D235" s="456">
        <v>2576</v>
      </c>
      <c r="E235" s="456" t="s">
        <v>1334</v>
      </c>
      <c r="F235" t="s">
        <v>4798</v>
      </c>
    </row>
    <row r="236" spans="1:6" x14ac:dyDescent="0.35">
      <c r="A236" s="455" t="s">
        <v>2904</v>
      </c>
      <c r="B236" s="455" t="s">
        <v>2903</v>
      </c>
      <c r="C236" s="457">
        <v>51525</v>
      </c>
      <c r="D236" s="456">
        <v>229</v>
      </c>
      <c r="E236" s="456" t="s">
        <v>1339</v>
      </c>
      <c r="F236" t="s">
        <v>4798</v>
      </c>
    </row>
    <row r="237" spans="1:6" x14ac:dyDescent="0.35">
      <c r="A237" s="455" t="s">
        <v>3104</v>
      </c>
      <c r="B237" s="455" t="s">
        <v>3103</v>
      </c>
      <c r="C237" s="457">
        <v>316125</v>
      </c>
      <c r="D237" s="456">
        <v>1405</v>
      </c>
      <c r="E237" s="456" t="s">
        <v>1342</v>
      </c>
      <c r="F237" t="s">
        <v>4799</v>
      </c>
    </row>
    <row r="238" spans="1:6" x14ac:dyDescent="0.35">
      <c r="A238" s="455" t="s">
        <v>2735</v>
      </c>
      <c r="B238" s="455" t="s">
        <v>2734</v>
      </c>
      <c r="C238" s="457">
        <v>346050</v>
      </c>
      <c r="D238" s="456">
        <v>1538</v>
      </c>
      <c r="E238" s="456" t="s">
        <v>1342</v>
      </c>
      <c r="F238" t="s">
        <v>4799</v>
      </c>
    </row>
    <row r="239" spans="1:6" x14ac:dyDescent="0.35">
      <c r="A239" s="455" t="s">
        <v>2737</v>
      </c>
      <c r="B239" s="455" t="s">
        <v>2736</v>
      </c>
      <c r="C239" s="457">
        <v>465975</v>
      </c>
      <c r="D239" s="456">
        <v>2071</v>
      </c>
      <c r="E239" s="456" t="s">
        <v>1350</v>
      </c>
      <c r="F239" t="s">
        <v>4800</v>
      </c>
    </row>
    <row r="240" spans="1:6" x14ac:dyDescent="0.35">
      <c r="A240" s="455" t="s">
        <v>3166</v>
      </c>
      <c r="B240" s="455" t="s">
        <v>3165</v>
      </c>
      <c r="C240" s="457">
        <v>285975</v>
      </c>
      <c r="D240" s="456">
        <v>1271</v>
      </c>
      <c r="E240" s="456" t="s">
        <v>1356</v>
      </c>
      <c r="F240" t="s">
        <v>4801</v>
      </c>
    </row>
    <row r="241" spans="1:6" x14ac:dyDescent="0.35">
      <c r="A241" s="455" t="s">
        <v>3162</v>
      </c>
      <c r="B241" s="455" t="s">
        <v>3161</v>
      </c>
      <c r="C241" s="457">
        <v>109125</v>
      </c>
      <c r="D241" s="456">
        <v>485</v>
      </c>
      <c r="E241" s="456" t="s">
        <v>1362</v>
      </c>
      <c r="F241" t="s">
        <v>4792</v>
      </c>
    </row>
    <row r="242" spans="1:6" x14ac:dyDescent="0.35">
      <c r="A242" s="455" t="s">
        <v>2743</v>
      </c>
      <c r="B242" s="455" t="s">
        <v>2742</v>
      </c>
      <c r="C242" s="457">
        <v>519525</v>
      </c>
      <c r="D242" s="456">
        <v>2309</v>
      </c>
      <c r="E242" s="456" t="s">
        <v>1366</v>
      </c>
      <c r="F242" t="s">
        <v>4802</v>
      </c>
    </row>
    <row r="243" spans="1:6" x14ac:dyDescent="0.35">
      <c r="A243" s="455" t="s">
        <v>2745</v>
      </c>
      <c r="B243" s="455" t="s">
        <v>2744</v>
      </c>
      <c r="C243" s="457">
        <v>781875</v>
      </c>
      <c r="D243" s="456">
        <v>3475</v>
      </c>
      <c r="E243" s="456" t="s">
        <v>1373</v>
      </c>
      <c r="F243" t="s">
        <v>4803</v>
      </c>
    </row>
    <row r="244" spans="1:6" x14ac:dyDescent="0.35">
      <c r="A244" s="455" t="s">
        <v>2747</v>
      </c>
      <c r="B244" s="455" t="s">
        <v>2746</v>
      </c>
      <c r="C244" s="457">
        <v>92700</v>
      </c>
      <c r="D244" s="456">
        <v>412</v>
      </c>
      <c r="E244" s="456" t="s">
        <v>699</v>
      </c>
      <c r="F244" t="s">
        <v>4687</v>
      </c>
    </row>
    <row r="245" spans="1:6" x14ac:dyDescent="0.35">
      <c r="A245" s="455" t="s">
        <v>3168</v>
      </c>
      <c r="B245" s="455" t="s">
        <v>3167</v>
      </c>
      <c r="C245" s="457">
        <v>49275</v>
      </c>
      <c r="D245" s="456">
        <v>219</v>
      </c>
      <c r="E245" s="456" t="s">
        <v>1381</v>
      </c>
      <c r="F245" t="s">
        <v>4804</v>
      </c>
    </row>
    <row r="246" spans="1:6" x14ac:dyDescent="0.35">
      <c r="A246" t="s">
        <v>3212</v>
      </c>
      <c r="B246" t="s">
        <v>3211</v>
      </c>
      <c r="C246" s="457">
        <v>54000</v>
      </c>
      <c r="D246" s="456">
        <v>240</v>
      </c>
      <c r="E246" s="456" t="s">
        <v>1386</v>
      </c>
      <c r="F246" t="s">
        <v>4805</v>
      </c>
    </row>
    <row r="247" spans="1:6" x14ac:dyDescent="0.35">
      <c r="A247" s="455" t="s">
        <v>2749</v>
      </c>
      <c r="B247" s="455" t="s">
        <v>2748</v>
      </c>
      <c r="C247" s="457">
        <v>132975</v>
      </c>
      <c r="D247" s="456">
        <v>591</v>
      </c>
      <c r="E247" s="456" t="s">
        <v>1392</v>
      </c>
      <c r="F247" t="s">
        <v>4806</v>
      </c>
    </row>
    <row r="248" spans="1:6" x14ac:dyDescent="0.35">
      <c r="A248" s="455" t="s">
        <v>2751</v>
      </c>
      <c r="B248" s="455" t="s">
        <v>2750</v>
      </c>
      <c r="C248" s="457">
        <v>45900</v>
      </c>
      <c r="D248" s="456">
        <v>204</v>
      </c>
      <c r="E248" s="456" t="s">
        <v>464</v>
      </c>
      <c r="F248" t="s">
        <v>4647</v>
      </c>
    </row>
    <row r="249" spans="1:6" x14ac:dyDescent="0.35">
      <c r="A249" s="455" t="s">
        <v>2753</v>
      </c>
      <c r="B249" s="455" t="s">
        <v>2752</v>
      </c>
      <c r="C249" s="457">
        <v>364725</v>
      </c>
      <c r="D249" s="456">
        <v>1621</v>
      </c>
      <c r="E249" s="456" t="s">
        <v>1398</v>
      </c>
      <c r="F249" t="s">
        <v>4807</v>
      </c>
    </row>
    <row r="250" spans="1:6" x14ac:dyDescent="0.35">
      <c r="A250" s="455" t="s">
        <v>2755</v>
      </c>
      <c r="B250" s="455" t="s">
        <v>2754</v>
      </c>
      <c r="C250" s="457">
        <v>313875</v>
      </c>
      <c r="D250" s="456">
        <v>1395</v>
      </c>
      <c r="E250" s="456" t="s">
        <v>1403</v>
      </c>
      <c r="F250" t="s">
        <v>4808</v>
      </c>
    </row>
    <row r="251" spans="1:6" x14ac:dyDescent="0.35">
      <c r="A251" s="455" t="s">
        <v>3170</v>
      </c>
      <c r="B251" s="455" t="s">
        <v>3169</v>
      </c>
      <c r="C251" s="457">
        <v>134775</v>
      </c>
      <c r="D251" s="456">
        <v>599</v>
      </c>
      <c r="E251" s="456" t="s">
        <v>1408</v>
      </c>
      <c r="F251" t="s">
        <v>4808</v>
      </c>
    </row>
    <row r="252" spans="1:6" x14ac:dyDescent="0.35">
      <c r="A252" t="s">
        <v>3190</v>
      </c>
      <c r="B252" t="s">
        <v>3189</v>
      </c>
      <c r="C252" s="457">
        <v>62550</v>
      </c>
      <c r="D252" s="456">
        <v>278</v>
      </c>
      <c r="E252" s="456" t="s">
        <v>2253</v>
      </c>
      <c r="F252" t="s">
        <v>4809</v>
      </c>
    </row>
    <row r="253" spans="1:6" x14ac:dyDescent="0.35">
      <c r="A253" s="455" t="s">
        <v>2757</v>
      </c>
      <c r="B253" s="455" t="s">
        <v>2756</v>
      </c>
      <c r="C253" s="457">
        <v>1332675</v>
      </c>
      <c r="D253" s="456">
        <v>5923</v>
      </c>
      <c r="E253" s="456" t="s">
        <v>1414</v>
      </c>
      <c r="F253" t="s">
        <v>4810</v>
      </c>
    </row>
    <row r="254" spans="1:6" x14ac:dyDescent="0.35">
      <c r="A254" s="455" t="s">
        <v>2759</v>
      </c>
      <c r="B254" s="455" t="s">
        <v>2758</v>
      </c>
      <c r="C254" s="457">
        <v>18900</v>
      </c>
      <c r="D254" s="456">
        <v>84</v>
      </c>
      <c r="E254" s="456" t="s">
        <v>258</v>
      </c>
      <c r="F254" t="s">
        <v>4614</v>
      </c>
    </row>
    <row r="255" spans="1:6" x14ac:dyDescent="0.35">
      <c r="A255" s="455" t="s">
        <v>3108</v>
      </c>
      <c r="B255" s="455" t="s">
        <v>3107</v>
      </c>
      <c r="C255" s="457">
        <v>519750</v>
      </c>
      <c r="D255" s="456">
        <v>2310</v>
      </c>
      <c r="E255" s="456" t="s">
        <v>1419</v>
      </c>
      <c r="F255" t="s">
        <v>4811</v>
      </c>
    </row>
    <row r="256" spans="1:6" x14ac:dyDescent="0.35">
      <c r="A256" s="455" t="s">
        <v>2761</v>
      </c>
      <c r="B256" s="455" t="s">
        <v>2760</v>
      </c>
      <c r="C256" s="457">
        <v>17775</v>
      </c>
      <c r="D256" s="456">
        <v>79</v>
      </c>
      <c r="E256" s="456" t="s">
        <v>2256</v>
      </c>
      <c r="F256" t="s">
        <v>4812</v>
      </c>
    </row>
    <row r="257" spans="1:6" x14ac:dyDescent="0.35">
      <c r="A257" t="s">
        <v>3218</v>
      </c>
      <c r="B257" t="s">
        <v>3217</v>
      </c>
      <c r="C257" s="457">
        <v>27900</v>
      </c>
      <c r="D257" s="456">
        <v>124</v>
      </c>
      <c r="E257" s="456" t="s">
        <v>1425</v>
      </c>
      <c r="F257" t="s">
        <v>4672</v>
      </c>
    </row>
    <row r="258" spans="1:6" x14ac:dyDescent="0.35">
      <c r="A258" t="s">
        <v>3202</v>
      </c>
      <c r="B258" t="s">
        <v>3201</v>
      </c>
      <c r="C258" s="457">
        <v>42300</v>
      </c>
      <c r="D258" s="456">
        <v>188</v>
      </c>
      <c r="E258" s="456" t="s">
        <v>1428</v>
      </c>
      <c r="F258" t="s">
        <v>4813</v>
      </c>
    </row>
    <row r="259" spans="1:6" x14ac:dyDescent="0.35">
      <c r="A259" t="s">
        <v>3012</v>
      </c>
      <c r="B259" t="s">
        <v>3011</v>
      </c>
      <c r="C259" s="457">
        <v>48600</v>
      </c>
      <c r="D259" s="456">
        <v>216</v>
      </c>
      <c r="E259" s="456" t="s">
        <v>1432</v>
      </c>
      <c r="F259" t="s">
        <v>4662</v>
      </c>
    </row>
    <row r="260" spans="1:6" x14ac:dyDescent="0.35">
      <c r="A260" s="455" t="s">
        <v>3110</v>
      </c>
      <c r="B260" s="455" t="s">
        <v>3109</v>
      </c>
      <c r="C260" s="457">
        <v>144225</v>
      </c>
      <c r="D260" s="456">
        <v>641</v>
      </c>
      <c r="E260" s="456" t="s">
        <v>1445</v>
      </c>
      <c r="F260" t="s">
        <v>4814</v>
      </c>
    </row>
    <row r="261" spans="1:6" x14ac:dyDescent="0.35">
      <c r="A261" t="s">
        <v>3014</v>
      </c>
      <c r="B261" t="s">
        <v>3013</v>
      </c>
      <c r="C261" s="457">
        <v>178425</v>
      </c>
      <c r="D261" s="456">
        <v>793</v>
      </c>
      <c r="E261" s="456" t="s">
        <v>1436</v>
      </c>
      <c r="F261" t="s">
        <v>4690</v>
      </c>
    </row>
    <row r="262" spans="1:6" x14ac:dyDescent="0.35">
      <c r="A262" t="s">
        <v>3198</v>
      </c>
      <c r="B262" t="s">
        <v>3197</v>
      </c>
      <c r="C262" s="457">
        <v>81000</v>
      </c>
      <c r="D262" s="456">
        <v>360</v>
      </c>
      <c r="E262" s="456" t="s">
        <v>1439</v>
      </c>
      <c r="F262" t="s">
        <v>4815</v>
      </c>
    </row>
    <row r="263" spans="1:6" x14ac:dyDescent="0.35">
      <c r="A263" t="s">
        <v>3018</v>
      </c>
      <c r="B263" t="s">
        <v>3017</v>
      </c>
      <c r="C263" s="457">
        <v>121500</v>
      </c>
      <c r="D263" s="456">
        <v>540</v>
      </c>
      <c r="E263" s="456" t="s">
        <v>1451</v>
      </c>
      <c r="F263" t="s">
        <v>4714</v>
      </c>
    </row>
    <row r="264" spans="1:6" x14ac:dyDescent="0.35">
      <c r="A264" t="s">
        <v>2988</v>
      </c>
      <c r="B264" t="s">
        <v>2987</v>
      </c>
      <c r="C264" s="457">
        <v>89100</v>
      </c>
      <c r="D264" s="456">
        <v>396</v>
      </c>
      <c r="E264" s="456" t="s">
        <v>1455</v>
      </c>
      <c r="F264" t="s">
        <v>4816</v>
      </c>
    </row>
    <row r="265" spans="1:6" x14ac:dyDescent="0.35">
      <c r="A265" s="455" t="s">
        <v>2763</v>
      </c>
      <c r="B265" s="455" t="s">
        <v>2762</v>
      </c>
      <c r="C265" s="457">
        <v>1291950</v>
      </c>
      <c r="D265" s="456">
        <v>5742</v>
      </c>
      <c r="E265" s="456" t="s">
        <v>1461</v>
      </c>
      <c r="F265" t="s">
        <v>4817</v>
      </c>
    </row>
    <row r="266" spans="1:6" x14ac:dyDescent="0.35">
      <c r="A266" s="455" t="s">
        <v>2765</v>
      </c>
      <c r="B266" s="455" t="s">
        <v>2764</v>
      </c>
      <c r="C266" s="457">
        <v>152550</v>
      </c>
      <c r="D266" s="456">
        <v>678</v>
      </c>
      <c r="E266" s="456" t="s">
        <v>1466</v>
      </c>
      <c r="F266" t="s">
        <v>4818</v>
      </c>
    </row>
    <row r="267" spans="1:6" x14ac:dyDescent="0.35">
      <c r="A267" t="s">
        <v>3002</v>
      </c>
      <c r="B267" t="s">
        <v>3001</v>
      </c>
      <c r="C267" s="457">
        <v>248850</v>
      </c>
      <c r="D267" s="456">
        <v>1106</v>
      </c>
      <c r="E267" s="456" t="s">
        <v>1471</v>
      </c>
      <c r="F267" t="s">
        <v>4819</v>
      </c>
    </row>
    <row r="268" spans="1:6" x14ac:dyDescent="0.35">
      <c r="A268" s="455" t="s">
        <v>2767</v>
      </c>
      <c r="B268" s="455" t="s">
        <v>2766</v>
      </c>
      <c r="C268" s="457">
        <v>21150</v>
      </c>
      <c r="D268" s="456">
        <v>94</v>
      </c>
      <c r="E268" s="456" t="s">
        <v>2258</v>
      </c>
      <c r="F268" t="s">
        <v>4820</v>
      </c>
    </row>
    <row r="269" spans="1:6" x14ac:dyDescent="0.35">
      <c r="A269" s="455" t="s">
        <v>3112</v>
      </c>
      <c r="B269" s="455" t="s">
        <v>3111</v>
      </c>
      <c r="C269" s="457">
        <v>431775</v>
      </c>
      <c r="D269" s="456">
        <v>1919</v>
      </c>
      <c r="E269" s="456" t="s">
        <v>1479</v>
      </c>
      <c r="F269" t="s">
        <v>4821</v>
      </c>
    </row>
    <row r="270" spans="1:6" x14ac:dyDescent="0.35">
      <c r="A270" s="455" t="s">
        <v>3132</v>
      </c>
      <c r="B270" s="455" t="s">
        <v>3131</v>
      </c>
      <c r="C270" s="457">
        <v>263925</v>
      </c>
      <c r="D270" s="456">
        <v>1173</v>
      </c>
      <c r="E270" s="456" t="s">
        <v>1485</v>
      </c>
      <c r="F270" t="s">
        <v>4822</v>
      </c>
    </row>
    <row r="271" spans="1:6" x14ac:dyDescent="0.35">
      <c r="A271" s="455" t="s">
        <v>2769</v>
      </c>
      <c r="B271" s="455" t="s">
        <v>2768</v>
      </c>
      <c r="C271" s="457">
        <v>2160900</v>
      </c>
      <c r="D271" s="456">
        <v>9604</v>
      </c>
      <c r="E271" s="456" t="s">
        <v>1492</v>
      </c>
      <c r="F271" t="s">
        <v>4823</v>
      </c>
    </row>
    <row r="272" spans="1:6" x14ac:dyDescent="0.35">
      <c r="A272" s="455" t="s">
        <v>3114</v>
      </c>
      <c r="B272" s="455" t="s">
        <v>3113</v>
      </c>
      <c r="C272" s="457">
        <v>136350</v>
      </c>
      <c r="D272" s="456">
        <v>606</v>
      </c>
      <c r="E272" s="456" t="s">
        <v>1496</v>
      </c>
      <c r="F272" t="s">
        <v>4806</v>
      </c>
    </row>
    <row r="273" spans="1:6" x14ac:dyDescent="0.35">
      <c r="A273" s="455" t="s">
        <v>2771</v>
      </c>
      <c r="B273" s="455" t="s">
        <v>2770</v>
      </c>
      <c r="C273" s="457">
        <v>645300</v>
      </c>
      <c r="D273" s="456">
        <v>2868</v>
      </c>
      <c r="E273" s="456" t="s">
        <v>1500</v>
      </c>
      <c r="F273" t="s">
        <v>4824</v>
      </c>
    </row>
    <row r="274" spans="1:6" x14ac:dyDescent="0.35">
      <c r="A274" s="455" t="s">
        <v>2773</v>
      </c>
      <c r="B274" s="455" t="s">
        <v>2772</v>
      </c>
      <c r="C274" s="457">
        <v>894150</v>
      </c>
      <c r="D274" s="456">
        <v>3974</v>
      </c>
      <c r="E274" s="456" t="s">
        <v>1505</v>
      </c>
      <c r="F274" t="s">
        <v>4825</v>
      </c>
    </row>
    <row r="275" spans="1:6" x14ac:dyDescent="0.35">
      <c r="A275" s="455" t="s">
        <v>2775</v>
      </c>
      <c r="B275" s="455" t="s">
        <v>2774</v>
      </c>
      <c r="C275" s="457">
        <v>1698300</v>
      </c>
      <c r="D275" s="456">
        <v>7548</v>
      </c>
      <c r="E275" s="456" t="s">
        <v>1510</v>
      </c>
      <c r="F275" t="s">
        <v>4826</v>
      </c>
    </row>
    <row r="276" spans="1:6" x14ac:dyDescent="0.35">
      <c r="A276" s="455" t="s">
        <v>2777</v>
      </c>
      <c r="B276" s="455" t="s">
        <v>2776</v>
      </c>
      <c r="C276" s="457">
        <v>28125</v>
      </c>
      <c r="D276" s="456">
        <v>125</v>
      </c>
      <c r="E276" s="456" t="s">
        <v>2259</v>
      </c>
      <c r="F276" t="s">
        <v>4827</v>
      </c>
    </row>
    <row r="277" spans="1:6" x14ac:dyDescent="0.35">
      <c r="A277" t="s">
        <v>2994</v>
      </c>
      <c r="B277" t="s">
        <v>2993</v>
      </c>
      <c r="C277" s="457">
        <v>147825</v>
      </c>
      <c r="D277" s="456">
        <v>657</v>
      </c>
      <c r="E277" s="456" t="s">
        <v>1515</v>
      </c>
      <c r="F277" t="s">
        <v>4758</v>
      </c>
    </row>
    <row r="278" spans="1:6" x14ac:dyDescent="0.35">
      <c r="A278" t="s">
        <v>2992</v>
      </c>
      <c r="B278" t="s">
        <v>2991</v>
      </c>
      <c r="C278" s="457">
        <v>64800</v>
      </c>
      <c r="D278" s="456">
        <v>288</v>
      </c>
      <c r="E278" s="456" t="s">
        <v>1518</v>
      </c>
      <c r="F278" t="s">
        <v>4789</v>
      </c>
    </row>
    <row r="279" spans="1:6" x14ac:dyDescent="0.35">
      <c r="A279" s="455" t="s">
        <v>2779</v>
      </c>
      <c r="B279" s="455" t="s">
        <v>2778</v>
      </c>
      <c r="C279" s="457">
        <v>149625</v>
      </c>
      <c r="D279" s="456">
        <v>665</v>
      </c>
      <c r="E279" s="456" t="s">
        <v>1522</v>
      </c>
      <c r="F279" t="s">
        <v>4828</v>
      </c>
    </row>
    <row r="280" spans="1:6" x14ac:dyDescent="0.35">
      <c r="A280" s="455" t="s">
        <v>2781</v>
      </c>
      <c r="B280" s="455" t="s">
        <v>2780</v>
      </c>
      <c r="C280" s="457">
        <v>11925</v>
      </c>
      <c r="D280" s="456">
        <v>53</v>
      </c>
      <c r="E280" s="456" t="s">
        <v>1527</v>
      </c>
      <c r="F280" t="s">
        <v>4829</v>
      </c>
    </row>
    <row r="281" spans="1:6" x14ac:dyDescent="0.35">
      <c r="A281" t="s">
        <v>2996</v>
      </c>
      <c r="B281" t="s">
        <v>2995</v>
      </c>
      <c r="C281" s="457">
        <v>352800</v>
      </c>
      <c r="D281" s="456">
        <v>1568</v>
      </c>
      <c r="E281" s="456" t="s">
        <v>1531</v>
      </c>
      <c r="F281" t="s">
        <v>4830</v>
      </c>
    </row>
    <row r="282" spans="1:6" x14ac:dyDescent="0.35">
      <c r="A282" t="s">
        <v>2950</v>
      </c>
      <c r="B282" t="s">
        <v>2949</v>
      </c>
      <c r="C282" s="457">
        <v>354150</v>
      </c>
      <c r="D282" s="456">
        <v>1574</v>
      </c>
      <c r="E282" s="456" t="s">
        <v>1535</v>
      </c>
      <c r="F282" t="s">
        <v>4831</v>
      </c>
    </row>
    <row r="283" spans="1:6" x14ac:dyDescent="0.35">
      <c r="A283" s="455" t="s">
        <v>2783</v>
      </c>
      <c r="B283" s="455" t="s">
        <v>2782</v>
      </c>
      <c r="C283" s="457">
        <v>908325</v>
      </c>
      <c r="D283" s="456">
        <v>4037</v>
      </c>
      <c r="E283" s="456" t="s">
        <v>1538</v>
      </c>
      <c r="F283" t="s">
        <v>4832</v>
      </c>
    </row>
    <row r="284" spans="1:6" x14ac:dyDescent="0.35">
      <c r="A284" t="s">
        <v>2998</v>
      </c>
      <c r="B284" t="s">
        <v>2997</v>
      </c>
      <c r="C284" s="457">
        <v>111375</v>
      </c>
      <c r="D284" s="456">
        <v>495</v>
      </c>
      <c r="E284" s="456" t="s">
        <v>1542</v>
      </c>
      <c r="F284" t="s">
        <v>4832</v>
      </c>
    </row>
    <row r="285" spans="1:6" x14ac:dyDescent="0.35">
      <c r="A285" s="455" t="s">
        <v>2785</v>
      </c>
      <c r="B285" s="455" t="s">
        <v>2784</v>
      </c>
      <c r="C285" s="457">
        <v>546300</v>
      </c>
      <c r="D285" s="456">
        <v>2428</v>
      </c>
      <c r="E285" s="456" t="s">
        <v>1547</v>
      </c>
      <c r="F285" t="s">
        <v>4833</v>
      </c>
    </row>
    <row r="286" spans="1:6" x14ac:dyDescent="0.35">
      <c r="A286" s="455" t="s">
        <v>2787</v>
      </c>
      <c r="B286" s="455" t="s">
        <v>2786</v>
      </c>
      <c r="C286" s="457">
        <v>582300</v>
      </c>
      <c r="D286" s="456">
        <v>2588</v>
      </c>
      <c r="E286" s="456" t="s">
        <v>1551</v>
      </c>
      <c r="F286" t="s">
        <v>4815</v>
      </c>
    </row>
    <row r="287" spans="1:6" x14ac:dyDescent="0.35">
      <c r="A287" s="455" t="s">
        <v>2789</v>
      </c>
      <c r="B287" s="455" t="s">
        <v>2788</v>
      </c>
      <c r="C287" s="457">
        <v>10575</v>
      </c>
      <c r="D287" s="456">
        <v>47</v>
      </c>
      <c r="E287" s="456" t="s">
        <v>1554</v>
      </c>
      <c r="F287" t="s">
        <v>4834</v>
      </c>
    </row>
    <row r="288" spans="1:6" x14ac:dyDescent="0.35">
      <c r="A288" s="455" t="s">
        <v>2791</v>
      </c>
      <c r="B288" s="455" t="s">
        <v>2790</v>
      </c>
      <c r="C288" s="457">
        <v>466875</v>
      </c>
      <c r="D288" s="456">
        <v>2075</v>
      </c>
      <c r="E288" s="456" t="s">
        <v>1559</v>
      </c>
      <c r="F288" t="s">
        <v>4835</v>
      </c>
    </row>
    <row r="289" spans="1:6" x14ac:dyDescent="0.35">
      <c r="A289" t="s">
        <v>3000</v>
      </c>
      <c r="B289" t="s">
        <v>2999</v>
      </c>
      <c r="C289" s="457">
        <v>150525</v>
      </c>
      <c r="D289" s="456">
        <v>669</v>
      </c>
      <c r="E289" s="456" t="s">
        <v>1563</v>
      </c>
      <c r="F289" t="s">
        <v>4836</v>
      </c>
    </row>
    <row r="290" spans="1:6" x14ac:dyDescent="0.35">
      <c r="A290" s="455" t="s">
        <v>2793</v>
      </c>
      <c r="B290" s="455" t="s">
        <v>2792</v>
      </c>
      <c r="C290" s="457">
        <v>794475</v>
      </c>
      <c r="D290" s="456">
        <v>3531</v>
      </c>
      <c r="E290" s="456" t="s">
        <v>1567</v>
      </c>
      <c r="F290" t="s">
        <v>4837</v>
      </c>
    </row>
    <row r="291" spans="1:6" x14ac:dyDescent="0.35">
      <c r="A291" s="455" t="s">
        <v>3172</v>
      </c>
      <c r="B291" s="455" t="s">
        <v>3171</v>
      </c>
      <c r="C291" s="457">
        <v>286875</v>
      </c>
      <c r="D291" s="456">
        <v>1275</v>
      </c>
      <c r="E291" s="456" t="s">
        <v>1572</v>
      </c>
      <c r="F291" t="s">
        <v>4639</v>
      </c>
    </row>
    <row r="292" spans="1:6" x14ac:dyDescent="0.35">
      <c r="A292" s="455" t="s">
        <v>2795</v>
      </c>
      <c r="B292" s="455" t="s">
        <v>2794</v>
      </c>
      <c r="C292" s="457">
        <v>90000</v>
      </c>
      <c r="D292" s="456">
        <v>400</v>
      </c>
      <c r="E292" s="456" t="s">
        <v>659</v>
      </c>
      <c r="F292" t="s">
        <v>4681</v>
      </c>
    </row>
    <row r="293" spans="1:6" x14ac:dyDescent="0.35">
      <c r="A293" s="455" t="s">
        <v>2797</v>
      </c>
      <c r="B293" s="455" t="s">
        <v>2796</v>
      </c>
      <c r="C293" s="457">
        <v>1390050</v>
      </c>
      <c r="D293" s="456">
        <v>6178</v>
      </c>
      <c r="E293" s="456" t="s">
        <v>1578</v>
      </c>
      <c r="F293" t="s">
        <v>4838</v>
      </c>
    </row>
    <row r="294" spans="1:6" x14ac:dyDescent="0.35">
      <c r="A294" s="455" t="s">
        <v>2799</v>
      </c>
      <c r="B294" s="455" t="s">
        <v>2798</v>
      </c>
      <c r="C294" s="457">
        <v>23175</v>
      </c>
      <c r="D294" s="456">
        <v>103</v>
      </c>
      <c r="E294" s="456" t="s">
        <v>710</v>
      </c>
      <c r="F294" t="s">
        <v>4688</v>
      </c>
    </row>
    <row r="295" spans="1:6" x14ac:dyDescent="0.35">
      <c r="A295" t="s">
        <v>2984</v>
      </c>
      <c r="B295" t="s">
        <v>2983</v>
      </c>
      <c r="C295" s="457">
        <v>79875</v>
      </c>
      <c r="D295" s="456">
        <v>355</v>
      </c>
      <c r="E295" s="456" t="s">
        <v>1584</v>
      </c>
      <c r="F295" t="s">
        <v>4696</v>
      </c>
    </row>
    <row r="296" spans="1:6" x14ac:dyDescent="0.35">
      <c r="A296" s="455" t="s">
        <v>2801</v>
      </c>
      <c r="B296" s="455" t="s">
        <v>2800</v>
      </c>
      <c r="C296" s="457">
        <v>393750</v>
      </c>
      <c r="D296" s="456">
        <v>1750</v>
      </c>
      <c r="E296" s="456" t="s">
        <v>1588</v>
      </c>
      <c r="F296" t="s">
        <v>4839</v>
      </c>
    </row>
    <row r="297" spans="1:6" x14ac:dyDescent="0.35">
      <c r="A297" s="455" t="s">
        <v>3116</v>
      </c>
      <c r="B297" s="455" t="s">
        <v>3115</v>
      </c>
      <c r="C297" s="457">
        <v>229725</v>
      </c>
      <c r="D297" s="456">
        <v>1021</v>
      </c>
      <c r="E297" s="456" t="s">
        <v>1592</v>
      </c>
      <c r="F297" t="s">
        <v>4839</v>
      </c>
    </row>
    <row r="298" spans="1:6" x14ac:dyDescent="0.35">
      <c r="A298" s="455" t="s">
        <v>2803</v>
      </c>
      <c r="B298" s="455" t="s">
        <v>2802</v>
      </c>
      <c r="C298" s="457">
        <v>1098450</v>
      </c>
      <c r="D298" s="456">
        <v>4882</v>
      </c>
      <c r="E298" s="456" t="s">
        <v>1596</v>
      </c>
      <c r="F298" t="s">
        <v>4840</v>
      </c>
    </row>
    <row r="299" spans="1:6" x14ac:dyDescent="0.35">
      <c r="A299" s="455" t="s">
        <v>2811</v>
      </c>
      <c r="B299" s="455" t="s">
        <v>2810</v>
      </c>
      <c r="C299" s="457">
        <v>408600</v>
      </c>
      <c r="D299" s="456">
        <v>1816</v>
      </c>
      <c r="E299" s="456" t="s">
        <v>1599</v>
      </c>
      <c r="F299" t="s">
        <v>4816</v>
      </c>
    </row>
    <row r="300" spans="1:6" x14ac:dyDescent="0.35">
      <c r="A300" s="455" t="s">
        <v>3156</v>
      </c>
      <c r="B300" s="455" t="s">
        <v>3155</v>
      </c>
      <c r="C300" s="457">
        <v>179550</v>
      </c>
      <c r="D300" s="456">
        <v>798</v>
      </c>
      <c r="E300" s="456" t="s">
        <v>1603</v>
      </c>
      <c r="F300" t="s">
        <v>4700</v>
      </c>
    </row>
    <row r="301" spans="1:6" x14ac:dyDescent="0.35">
      <c r="A301" s="455" t="s">
        <v>3176</v>
      </c>
      <c r="B301" s="455" t="s">
        <v>3175</v>
      </c>
      <c r="C301" s="457">
        <v>1800</v>
      </c>
      <c r="D301" s="456">
        <v>8</v>
      </c>
      <c r="E301" s="456" t="s">
        <v>1611</v>
      </c>
      <c r="F301" t="s">
        <v>4841</v>
      </c>
    </row>
    <row r="302" spans="1:6" x14ac:dyDescent="0.35">
      <c r="A302" t="s">
        <v>3004</v>
      </c>
      <c r="B302" t="s">
        <v>3003</v>
      </c>
      <c r="C302" s="457">
        <v>225225</v>
      </c>
      <c r="D302" s="456">
        <v>1001</v>
      </c>
      <c r="E302" s="456" t="s">
        <v>1607</v>
      </c>
      <c r="F302" t="s">
        <v>4842</v>
      </c>
    </row>
    <row r="303" spans="1:6" x14ac:dyDescent="0.35">
      <c r="A303" s="455" t="s">
        <v>2805</v>
      </c>
      <c r="B303" s="455" t="s">
        <v>2804</v>
      </c>
      <c r="C303" s="457">
        <v>102375</v>
      </c>
      <c r="D303" s="456">
        <v>455</v>
      </c>
      <c r="E303" s="456" t="s">
        <v>898</v>
      </c>
      <c r="F303" t="s">
        <v>4719</v>
      </c>
    </row>
    <row r="304" spans="1:6" x14ac:dyDescent="0.35">
      <c r="A304" s="455" t="s">
        <v>2807</v>
      </c>
      <c r="B304" s="455" t="s">
        <v>2806</v>
      </c>
      <c r="C304" s="457">
        <v>275400</v>
      </c>
      <c r="D304" s="456">
        <v>1224</v>
      </c>
      <c r="E304" s="456" t="s">
        <v>1342</v>
      </c>
      <c r="F304" t="s">
        <v>4799</v>
      </c>
    </row>
    <row r="305" spans="1:6" x14ac:dyDescent="0.35">
      <c r="A305" s="455" t="s">
        <v>2809</v>
      </c>
      <c r="B305" s="455" t="s">
        <v>2808</v>
      </c>
      <c r="C305" s="457">
        <v>480600</v>
      </c>
      <c r="D305" s="456">
        <v>2136</v>
      </c>
      <c r="E305" s="456" t="s">
        <v>4267</v>
      </c>
      <c r="F305" t="s">
        <v>4843</v>
      </c>
    </row>
    <row r="306" spans="1:6" x14ac:dyDescent="0.35">
      <c r="A306" s="455" t="s">
        <v>3174</v>
      </c>
      <c r="B306" s="455" t="s">
        <v>3173</v>
      </c>
      <c r="C306" s="457">
        <v>100350</v>
      </c>
      <c r="D306" s="456">
        <v>446</v>
      </c>
      <c r="E306" s="456" t="s">
        <v>1623</v>
      </c>
      <c r="F306" t="s">
        <v>4844</v>
      </c>
    </row>
    <row r="307" spans="1:6" x14ac:dyDescent="0.35">
      <c r="A307" s="455" t="s">
        <v>3118</v>
      </c>
      <c r="B307" s="455" t="s">
        <v>3117</v>
      </c>
      <c r="C307" s="457">
        <v>151200</v>
      </c>
      <c r="D307" s="456">
        <v>672</v>
      </c>
      <c r="E307" s="456" t="s">
        <v>1629</v>
      </c>
      <c r="F307" t="s">
        <v>4845</v>
      </c>
    </row>
    <row r="308" spans="1:6" x14ac:dyDescent="0.35">
      <c r="A308" s="455" t="s">
        <v>3178</v>
      </c>
      <c r="B308" s="455" t="s">
        <v>3177</v>
      </c>
      <c r="C308" s="457">
        <v>265275</v>
      </c>
      <c r="D308" s="456">
        <v>1179</v>
      </c>
      <c r="E308" s="456" t="s">
        <v>1635</v>
      </c>
      <c r="F308" t="s">
        <v>4846</v>
      </c>
    </row>
    <row r="309" spans="1:6" x14ac:dyDescent="0.35">
      <c r="A309" s="455" t="s">
        <v>3120</v>
      </c>
      <c r="B309" s="455" t="s">
        <v>3119</v>
      </c>
      <c r="C309" s="457">
        <v>317025</v>
      </c>
      <c r="D309" s="456">
        <v>1409</v>
      </c>
      <c r="E309" s="456" t="s">
        <v>1641</v>
      </c>
      <c r="F309" t="s">
        <v>4847</v>
      </c>
    </row>
    <row r="310" spans="1:6" x14ac:dyDescent="0.35">
      <c r="A310" s="455" t="s">
        <v>3122</v>
      </c>
      <c r="B310" s="455" t="s">
        <v>3121</v>
      </c>
      <c r="C310" s="457">
        <v>337275</v>
      </c>
      <c r="D310" s="456">
        <v>1499</v>
      </c>
      <c r="E310" s="456" t="s">
        <v>1647</v>
      </c>
      <c r="F310" t="s">
        <v>4848</v>
      </c>
    </row>
    <row r="311" spans="1:6" x14ac:dyDescent="0.35">
      <c r="A311" s="455" t="s">
        <v>2813</v>
      </c>
      <c r="B311" s="455" t="s">
        <v>2812</v>
      </c>
      <c r="C311" s="457">
        <v>5690475</v>
      </c>
      <c r="D311" s="456">
        <v>25291</v>
      </c>
      <c r="E311" s="456" t="s">
        <v>1652</v>
      </c>
      <c r="F311" t="s">
        <v>4745</v>
      </c>
    </row>
    <row r="312" spans="1:6" x14ac:dyDescent="0.35">
      <c r="A312" t="s">
        <v>3206</v>
      </c>
      <c r="B312" t="s">
        <v>3205</v>
      </c>
      <c r="C312" s="457">
        <v>72900</v>
      </c>
      <c r="D312" s="456">
        <v>324</v>
      </c>
      <c r="E312" s="456" t="s">
        <v>1656</v>
      </c>
      <c r="F312" t="s">
        <v>4749</v>
      </c>
    </row>
    <row r="313" spans="1:6" x14ac:dyDescent="0.35">
      <c r="A313" s="6" t="s">
        <v>3219</v>
      </c>
      <c r="C313" s="459">
        <v>181824300</v>
      </c>
      <c r="D313" s="458">
        <v>808108</v>
      </c>
      <c r="E313" s="456" t="e">
        <v>#N/A</v>
      </c>
      <c r="F313" t="e">
        <v>#N/A</v>
      </c>
    </row>
    <row r="314" spans="1:6" x14ac:dyDescent="0.35">
      <c r="A314" s="455" t="s">
        <v>2815</v>
      </c>
      <c r="B314" s="455" t="s">
        <v>2814</v>
      </c>
      <c r="C314" s="457">
        <v>527850</v>
      </c>
      <c r="D314" s="456">
        <v>2346</v>
      </c>
      <c r="E314" s="456" t="s">
        <v>1660</v>
      </c>
      <c r="F314" t="s">
        <v>4849</v>
      </c>
    </row>
    <row r="315" spans="1:6" x14ac:dyDescent="0.35">
      <c r="A315" s="455" t="s">
        <v>2817</v>
      </c>
      <c r="B315" s="455" t="s">
        <v>2816</v>
      </c>
      <c r="C315" s="457">
        <v>786825</v>
      </c>
      <c r="D315" s="456">
        <v>3497</v>
      </c>
      <c r="E315" s="456" t="s">
        <v>1664</v>
      </c>
      <c r="F315" t="s">
        <v>4850</v>
      </c>
    </row>
    <row r="316" spans="1:6" x14ac:dyDescent="0.35">
      <c r="A316" s="455" t="s">
        <v>2819</v>
      </c>
      <c r="B316" s="455" t="s">
        <v>2818</v>
      </c>
      <c r="C316" s="457">
        <v>193500</v>
      </c>
      <c r="D316" s="456">
        <v>860</v>
      </c>
      <c r="E316" s="456" t="s">
        <v>506</v>
      </c>
      <c r="F316" t="s">
        <v>4650</v>
      </c>
    </row>
    <row r="317" spans="1:6" x14ac:dyDescent="0.35">
      <c r="A317" t="s">
        <v>3006</v>
      </c>
      <c r="B317" t="s">
        <v>3005</v>
      </c>
      <c r="C317" s="457">
        <v>187200</v>
      </c>
      <c r="D317" s="456">
        <v>832</v>
      </c>
      <c r="E317" s="456" t="s">
        <v>2267</v>
      </c>
      <c r="F317" t="s">
        <v>4626</v>
      </c>
    </row>
    <row r="318" spans="1:6" x14ac:dyDescent="0.35">
      <c r="A318" s="455" t="s">
        <v>2821</v>
      </c>
      <c r="B318" s="455" t="s">
        <v>2820</v>
      </c>
      <c r="C318" s="457">
        <v>603675</v>
      </c>
      <c r="D318" s="456">
        <v>2683</v>
      </c>
      <c r="E318" s="456" t="s">
        <v>1669</v>
      </c>
      <c r="F318" t="s">
        <v>4747</v>
      </c>
    </row>
    <row r="319" spans="1:6" x14ac:dyDescent="0.35">
      <c r="A319" s="455" t="s">
        <v>2823</v>
      </c>
      <c r="B319" s="455" t="s">
        <v>2822</v>
      </c>
      <c r="C319" s="457">
        <v>38475</v>
      </c>
      <c r="D319" s="456">
        <v>171</v>
      </c>
      <c r="E319" s="456" t="s">
        <v>619</v>
      </c>
      <c r="F319" t="s">
        <v>4674</v>
      </c>
    </row>
    <row r="320" spans="1:6" x14ac:dyDescent="0.35">
      <c r="A320" s="455" t="s">
        <v>2825</v>
      </c>
      <c r="B320" s="455" t="s">
        <v>2824</v>
      </c>
      <c r="C320" s="457">
        <v>297000</v>
      </c>
      <c r="D320" s="456">
        <v>1320</v>
      </c>
      <c r="E320" s="456" t="s">
        <v>1675</v>
      </c>
      <c r="F320" t="s">
        <v>4851</v>
      </c>
    </row>
    <row r="321" spans="1:6" x14ac:dyDescent="0.35">
      <c r="A321" s="455" t="s">
        <v>2827</v>
      </c>
      <c r="B321" s="455" t="s">
        <v>2826</v>
      </c>
      <c r="C321" s="457">
        <v>473625</v>
      </c>
      <c r="D321" s="456">
        <v>2105</v>
      </c>
      <c r="E321" s="456" t="s">
        <v>1680</v>
      </c>
      <c r="F321" t="s">
        <v>4852</v>
      </c>
    </row>
    <row r="322" spans="1:6" x14ac:dyDescent="0.35">
      <c r="A322" s="455" t="s">
        <v>2829</v>
      </c>
      <c r="B322" s="455" t="s">
        <v>2828</v>
      </c>
      <c r="C322" s="457">
        <v>473850</v>
      </c>
      <c r="D322" s="456">
        <v>2106</v>
      </c>
      <c r="E322" s="456" t="s">
        <v>1685</v>
      </c>
      <c r="F322" t="s">
        <v>4853</v>
      </c>
    </row>
    <row r="323" spans="1:6" x14ac:dyDescent="0.35">
      <c r="A323" s="455" t="s">
        <v>3124</v>
      </c>
      <c r="B323" s="455" t="s">
        <v>3123</v>
      </c>
      <c r="C323" s="457">
        <v>362250</v>
      </c>
      <c r="D323" s="456">
        <v>1610</v>
      </c>
      <c r="E323" s="456" t="s">
        <v>480</v>
      </c>
      <c r="F323" t="s">
        <v>4650</v>
      </c>
    </row>
    <row r="324" spans="1:6" x14ac:dyDescent="0.35">
      <c r="A324" s="455" t="s">
        <v>2831</v>
      </c>
      <c r="B324" s="455" t="s">
        <v>2830</v>
      </c>
      <c r="C324" s="457">
        <v>1810125</v>
      </c>
      <c r="D324" s="456">
        <v>8045</v>
      </c>
      <c r="E324" s="456" t="s">
        <v>1691</v>
      </c>
      <c r="F324" t="s">
        <v>4652</v>
      </c>
    </row>
    <row r="325" spans="1:6" x14ac:dyDescent="0.35">
      <c r="A325" s="455" t="s">
        <v>2833</v>
      </c>
      <c r="B325" s="455" t="s">
        <v>2832</v>
      </c>
      <c r="C325" s="457">
        <v>742950</v>
      </c>
      <c r="D325" s="456">
        <v>3302</v>
      </c>
      <c r="E325" s="456" t="s">
        <v>1700</v>
      </c>
      <c r="F325" t="s">
        <v>4854</v>
      </c>
    </row>
    <row r="326" spans="1:6" x14ac:dyDescent="0.35">
      <c r="A326" s="455" t="s">
        <v>2835</v>
      </c>
      <c r="B326" s="455" t="s">
        <v>2834</v>
      </c>
      <c r="C326" s="457">
        <v>76275</v>
      </c>
      <c r="D326" s="456">
        <v>339</v>
      </c>
      <c r="E326" s="456" t="s">
        <v>699</v>
      </c>
      <c r="F326" t="s">
        <v>4687</v>
      </c>
    </row>
    <row r="327" spans="1:6" x14ac:dyDescent="0.35">
      <c r="A327" s="455" t="s">
        <v>2837</v>
      </c>
      <c r="B327" s="455" t="s">
        <v>2836</v>
      </c>
      <c r="C327" s="457">
        <v>141075</v>
      </c>
      <c r="D327" s="456">
        <v>627</v>
      </c>
      <c r="E327" s="456" t="s">
        <v>454</v>
      </c>
      <c r="F327" t="s">
        <v>4645</v>
      </c>
    </row>
    <row r="328" spans="1:6" x14ac:dyDescent="0.35">
      <c r="A328" s="455" t="s">
        <v>3180</v>
      </c>
      <c r="B328" s="455" t="s">
        <v>3179</v>
      </c>
      <c r="C328" s="457">
        <v>211500</v>
      </c>
      <c r="D328" s="456">
        <v>940</v>
      </c>
      <c r="E328" s="456" t="s">
        <v>1709</v>
      </c>
      <c r="F328" t="s">
        <v>4633</v>
      </c>
    </row>
    <row r="329" spans="1:6" x14ac:dyDescent="0.35">
      <c r="A329" s="455" t="s">
        <v>3126</v>
      </c>
      <c r="B329" s="455" t="s">
        <v>3125</v>
      </c>
      <c r="C329" s="457">
        <v>502425</v>
      </c>
      <c r="D329" s="456">
        <v>2233</v>
      </c>
      <c r="E329" s="456" t="s">
        <v>1713</v>
      </c>
      <c r="F329" t="s">
        <v>4855</v>
      </c>
    </row>
    <row r="330" spans="1:6" x14ac:dyDescent="0.35">
      <c r="A330" s="455" t="s">
        <v>2839</v>
      </c>
      <c r="B330" s="455" t="s">
        <v>2838</v>
      </c>
      <c r="C330" s="457">
        <v>47025</v>
      </c>
      <c r="D330" s="456">
        <v>209</v>
      </c>
      <c r="E330" s="456" t="s">
        <v>1719</v>
      </c>
      <c r="F330" t="s">
        <v>4856</v>
      </c>
    </row>
    <row r="331" spans="1:6" x14ac:dyDescent="0.35">
      <c r="A331" s="455" t="s">
        <v>2841</v>
      </c>
      <c r="B331" s="455" t="s">
        <v>2840</v>
      </c>
      <c r="C331" s="457">
        <v>353700</v>
      </c>
      <c r="D331" s="456">
        <v>1572</v>
      </c>
      <c r="E331" s="456" t="s">
        <v>1723</v>
      </c>
      <c r="F331" t="s">
        <v>4711</v>
      </c>
    </row>
    <row r="332" spans="1:6" x14ac:dyDescent="0.35">
      <c r="A332" s="455" t="s">
        <v>3128</v>
      </c>
      <c r="B332" s="455" t="s">
        <v>3127</v>
      </c>
      <c r="C332" s="457">
        <v>80100</v>
      </c>
      <c r="D332" s="456">
        <v>356</v>
      </c>
      <c r="E332" s="456" t="s">
        <v>699</v>
      </c>
      <c r="F332" t="s">
        <v>4687</v>
      </c>
    </row>
    <row r="333" spans="1:6" x14ac:dyDescent="0.35">
      <c r="A333" s="455" t="s">
        <v>3182</v>
      </c>
      <c r="B333" s="455" t="s">
        <v>3181</v>
      </c>
      <c r="C333" s="457">
        <v>106200</v>
      </c>
      <c r="D333" s="456">
        <v>472</v>
      </c>
      <c r="E333" s="456" t="s">
        <v>1738</v>
      </c>
      <c r="F333" t="s">
        <v>4644</v>
      </c>
    </row>
    <row r="334" spans="1:6" x14ac:dyDescent="0.35">
      <c r="A334" s="455" t="s">
        <v>2843</v>
      </c>
      <c r="B334" s="455" t="s">
        <v>2842</v>
      </c>
      <c r="C334" s="457">
        <v>399600</v>
      </c>
      <c r="D334" s="456">
        <v>1776</v>
      </c>
      <c r="E334" s="456" t="s">
        <v>1742</v>
      </c>
      <c r="F334" t="s">
        <v>4857</v>
      </c>
    </row>
    <row r="335" spans="1:6" x14ac:dyDescent="0.35">
      <c r="A335" t="s">
        <v>3020</v>
      </c>
      <c r="B335" t="s">
        <v>3019</v>
      </c>
      <c r="C335" s="457">
        <v>82125</v>
      </c>
      <c r="D335" s="456">
        <v>365</v>
      </c>
      <c r="E335" s="456" t="s">
        <v>1747</v>
      </c>
      <c r="F335" t="s">
        <v>4813</v>
      </c>
    </row>
    <row r="336" spans="1:6" x14ac:dyDescent="0.35">
      <c r="A336" s="455" t="s">
        <v>3130</v>
      </c>
      <c r="B336" s="455" t="s">
        <v>3129</v>
      </c>
      <c r="C336" s="457">
        <v>1572300</v>
      </c>
      <c r="D336" s="456">
        <v>6988</v>
      </c>
      <c r="E336" s="456" t="s">
        <v>1751</v>
      </c>
      <c r="F336" t="s">
        <v>4858</v>
      </c>
    </row>
    <row r="337" spans="1:6" x14ac:dyDescent="0.35">
      <c r="A337" s="455" t="s">
        <v>2845</v>
      </c>
      <c r="B337" s="455" t="s">
        <v>2844</v>
      </c>
      <c r="C337" s="457">
        <v>768375</v>
      </c>
      <c r="D337" s="456">
        <v>3415</v>
      </c>
      <c r="E337" s="456" t="s">
        <v>1757</v>
      </c>
      <c r="F337" t="s">
        <v>4801</v>
      </c>
    </row>
    <row r="338" spans="1:6" x14ac:dyDescent="0.35">
      <c r="A338" s="455" t="s">
        <v>2847</v>
      </c>
      <c r="B338" s="455" t="s">
        <v>2846</v>
      </c>
      <c r="C338" s="457">
        <v>30825</v>
      </c>
      <c r="D338" s="456">
        <v>137</v>
      </c>
      <c r="E338" s="456" t="s">
        <v>506</v>
      </c>
      <c r="F338" t="s">
        <v>4650</v>
      </c>
    </row>
    <row r="339" spans="1:6" x14ac:dyDescent="0.35">
      <c r="A339" s="455" t="s">
        <v>2849</v>
      </c>
      <c r="B339" s="455" t="s">
        <v>2848</v>
      </c>
      <c r="C339" s="457">
        <v>797625</v>
      </c>
      <c r="D339" s="456">
        <v>3545</v>
      </c>
      <c r="E339" s="456" t="s">
        <v>1761</v>
      </c>
      <c r="F339" t="s">
        <v>4791</v>
      </c>
    </row>
    <row r="340" spans="1:6" x14ac:dyDescent="0.35">
      <c r="A340" s="455" t="s">
        <v>2851</v>
      </c>
      <c r="B340" s="455" t="s">
        <v>2850</v>
      </c>
      <c r="C340" s="457">
        <v>1287900</v>
      </c>
      <c r="D340" s="456">
        <v>5724</v>
      </c>
      <c r="E340" s="456" t="s">
        <v>1765</v>
      </c>
      <c r="F340" t="s">
        <v>4859</v>
      </c>
    </row>
    <row r="341" spans="1:6" x14ac:dyDescent="0.35">
      <c r="A341" s="455" t="s">
        <v>2853</v>
      </c>
      <c r="B341" s="455" t="s">
        <v>2852</v>
      </c>
      <c r="C341" s="457">
        <v>289350</v>
      </c>
      <c r="D341" s="456">
        <v>1286</v>
      </c>
      <c r="E341" s="456" t="s">
        <v>1770</v>
      </c>
      <c r="F341" t="s">
        <v>4860</v>
      </c>
    </row>
    <row r="342" spans="1:6" x14ac:dyDescent="0.35">
      <c r="A342" s="455" t="s">
        <v>2855</v>
      </c>
      <c r="B342" s="455" t="s">
        <v>2854</v>
      </c>
      <c r="C342" s="457">
        <v>601200</v>
      </c>
      <c r="D342" s="456">
        <v>2672</v>
      </c>
      <c r="E342" s="456" t="s">
        <v>1775</v>
      </c>
      <c r="F342" t="s">
        <v>4861</v>
      </c>
    </row>
    <row r="343" spans="1:6" x14ac:dyDescent="0.35">
      <c r="A343" s="455" t="s">
        <v>2857</v>
      </c>
      <c r="B343" s="455" t="s">
        <v>2856</v>
      </c>
      <c r="C343" s="457">
        <v>596925</v>
      </c>
      <c r="D343" s="456">
        <v>2653</v>
      </c>
      <c r="E343" s="456" t="s">
        <v>1780</v>
      </c>
      <c r="F343" t="s">
        <v>4862</v>
      </c>
    </row>
    <row r="344" spans="1:6" x14ac:dyDescent="0.35">
      <c r="A344" s="455" t="s">
        <v>2859</v>
      </c>
      <c r="B344" s="455" t="s">
        <v>2858</v>
      </c>
      <c r="C344" s="457">
        <v>450000</v>
      </c>
      <c r="D344" s="456">
        <v>2000</v>
      </c>
      <c r="E344" s="456" t="s">
        <v>1785</v>
      </c>
      <c r="F344" t="s">
        <v>4863</v>
      </c>
    </row>
    <row r="345" spans="1:6" x14ac:dyDescent="0.35">
      <c r="A345" s="455" t="s">
        <v>2861</v>
      </c>
      <c r="B345" s="455" t="s">
        <v>2860</v>
      </c>
      <c r="C345" s="457">
        <v>1097100</v>
      </c>
      <c r="D345" s="456">
        <v>4876</v>
      </c>
      <c r="E345" s="456" t="s">
        <v>1790</v>
      </c>
      <c r="F345" t="s">
        <v>4864</v>
      </c>
    </row>
    <row r="346" spans="1:6" x14ac:dyDescent="0.35">
      <c r="A346" s="455" t="s">
        <v>2863</v>
      </c>
      <c r="B346" s="455" t="s">
        <v>2862</v>
      </c>
      <c r="C346" s="457">
        <v>25875</v>
      </c>
      <c r="D346" s="456">
        <v>115</v>
      </c>
      <c r="E346" s="456" t="s">
        <v>464</v>
      </c>
      <c r="F346" t="s">
        <v>4647</v>
      </c>
    </row>
    <row r="347" spans="1:6" x14ac:dyDescent="0.35">
      <c r="A347" s="455" t="s">
        <v>2867</v>
      </c>
      <c r="B347" s="455" t="s">
        <v>2866</v>
      </c>
      <c r="C347" s="457">
        <v>189900</v>
      </c>
      <c r="D347" s="456">
        <v>844</v>
      </c>
      <c r="E347" s="456" t="s">
        <v>1797</v>
      </c>
      <c r="F347" t="s">
        <v>4865</v>
      </c>
    </row>
    <row r="348" spans="1:6" x14ac:dyDescent="0.35">
      <c r="A348" s="455" t="s">
        <v>2879</v>
      </c>
      <c r="B348" s="455" t="s">
        <v>2878</v>
      </c>
      <c r="C348" s="457">
        <v>914400</v>
      </c>
      <c r="D348" s="456">
        <v>4064</v>
      </c>
      <c r="E348" s="456" t="s">
        <v>1801</v>
      </c>
      <c r="F348" t="s">
        <v>4717</v>
      </c>
    </row>
    <row r="349" spans="1:6" x14ac:dyDescent="0.35">
      <c r="A349" s="455" t="s">
        <v>2865</v>
      </c>
      <c r="B349" s="455" t="s">
        <v>2864</v>
      </c>
      <c r="C349" s="457">
        <v>849150</v>
      </c>
      <c r="D349" s="456">
        <v>3774</v>
      </c>
      <c r="E349" s="456" t="s">
        <v>1805</v>
      </c>
      <c r="F349" t="s">
        <v>4866</v>
      </c>
    </row>
    <row r="350" spans="1:6" x14ac:dyDescent="0.35">
      <c r="A350" s="455" t="s">
        <v>2869</v>
      </c>
      <c r="B350" s="455" t="s">
        <v>2868</v>
      </c>
      <c r="C350" s="457">
        <v>1171350</v>
      </c>
      <c r="D350" s="456">
        <v>5206</v>
      </c>
      <c r="E350" s="456" t="s">
        <v>1810</v>
      </c>
      <c r="F350" t="s">
        <v>4867</v>
      </c>
    </row>
    <row r="351" spans="1:6" x14ac:dyDescent="0.35">
      <c r="A351" s="455" t="s">
        <v>2871</v>
      </c>
      <c r="B351" s="455" t="s">
        <v>2870</v>
      </c>
      <c r="C351" s="457">
        <v>1057725</v>
      </c>
      <c r="D351" s="456">
        <v>4701</v>
      </c>
      <c r="E351" s="456" t="s">
        <v>2272</v>
      </c>
      <c r="F351" t="s">
        <v>4783</v>
      </c>
    </row>
    <row r="352" spans="1:6" x14ac:dyDescent="0.35">
      <c r="A352" s="455" t="s">
        <v>2873</v>
      </c>
      <c r="B352" s="455" t="s">
        <v>2872</v>
      </c>
      <c r="C352" s="457">
        <v>24975</v>
      </c>
      <c r="D352" s="456">
        <v>111</v>
      </c>
      <c r="E352" s="456" t="s">
        <v>898</v>
      </c>
      <c r="F352" t="s">
        <v>4719</v>
      </c>
    </row>
    <row r="353" spans="1:6" x14ac:dyDescent="0.35">
      <c r="A353" s="455" t="s">
        <v>2875</v>
      </c>
      <c r="B353" s="455" t="s">
        <v>2874</v>
      </c>
      <c r="C353" s="457">
        <v>462825</v>
      </c>
      <c r="D353" s="456">
        <v>2057</v>
      </c>
      <c r="E353" s="456" t="s">
        <v>1816</v>
      </c>
      <c r="F353" t="s">
        <v>4868</v>
      </c>
    </row>
    <row r="354" spans="1:6" x14ac:dyDescent="0.35">
      <c r="A354" s="455" t="s">
        <v>2877</v>
      </c>
      <c r="B354" s="455" t="s">
        <v>2876</v>
      </c>
      <c r="C354" s="457">
        <v>331425</v>
      </c>
      <c r="D354" s="456">
        <v>1473</v>
      </c>
      <c r="E354" s="456" t="s">
        <v>1821</v>
      </c>
      <c r="F354" t="s">
        <v>4869</v>
      </c>
    </row>
    <row r="355" spans="1:6" x14ac:dyDescent="0.35">
      <c r="A355" s="455" t="s">
        <v>2881</v>
      </c>
      <c r="B355" s="455" t="s">
        <v>2880</v>
      </c>
      <c r="C355" s="457">
        <v>675000</v>
      </c>
      <c r="D355" s="456">
        <v>3000</v>
      </c>
      <c r="E355" s="456" t="s">
        <v>2274</v>
      </c>
      <c r="F355" t="s">
        <v>4870</v>
      </c>
    </row>
    <row r="356" spans="1:6" x14ac:dyDescent="0.35">
      <c r="A356" s="455" t="s">
        <v>2883</v>
      </c>
      <c r="B356" s="455" t="s">
        <v>2882</v>
      </c>
      <c r="C356" s="457">
        <v>1268100</v>
      </c>
      <c r="D356" s="456">
        <v>5636</v>
      </c>
      <c r="E356" s="456" t="s">
        <v>1826</v>
      </c>
      <c r="F356" t="s">
        <v>4871</v>
      </c>
    </row>
    <row r="357" spans="1:6" x14ac:dyDescent="0.35">
      <c r="A357" s="455" t="s">
        <v>2885</v>
      </c>
      <c r="B357" s="455" t="s">
        <v>2884</v>
      </c>
      <c r="C357" s="457">
        <v>17100</v>
      </c>
      <c r="D357" s="456">
        <v>76</v>
      </c>
      <c r="E357" s="456" t="s">
        <v>619</v>
      </c>
      <c r="F357" t="s">
        <v>4674</v>
      </c>
    </row>
    <row r="358" spans="1:6" x14ac:dyDescent="0.35">
      <c r="A358" s="455" t="s">
        <v>3184</v>
      </c>
      <c r="B358" s="455" t="s">
        <v>3183</v>
      </c>
      <c r="C358" s="457">
        <v>282600</v>
      </c>
      <c r="D358" s="456">
        <v>1256</v>
      </c>
      <c r="E358" s="456" t="s">
        <v>1831</v>
      </c>
      <c r="F358" t="s">
        <v>4723</v>
      </c>
    </row>
    <row r="359" spans="1:6" x14ac:dyDescent="0.35">
      <c r="A359" s="455" t="s">
        <v>2887</v>
      </c>
      <c r="B359" s="455" t="s">
        <v>2886</v>
      </c>
      <c r="C359" s="457">
        <v>36225</v>
      </c>
      <c r="D359" s="456">
        <v>161</v>
      </c>
      <c r="E359" s="456" t="s">
        <v>898</v>
      </c>
      <c r="F359" t="s">
        <v>4719</v>
      </c>
    </row>
    <row r="360" spans="1:6" x14ac:dyDescent="0.35">
      <c r="A360" s="455" t="s">
        <v>2889</v>
      </c>
      <c r="B360" s="455" t="s">
        <v>2888</v>
      </c>
      <c r="C360" s="457">
        <v>723600</v>
      </c>
      <c r="D360" s="456">
        <v>3216</v>
      </c>
      <c r="E360" s="456" t="s">
        <v>1837</v>
      </c>
      <c r="F360" t="s">
        <v>4872</v>
      </c>
    </row>
    <row r="361" spans="1:6" x14ac:dyDescent="0.35">
      <c r="A361" s="455" t="s">
        <v>2891</v>
      </c>
      <c r="B361" s="455" t="s">
        <v>2890</v>
      </c>
      <c r="C361" s="457">
        <v>292500</v>
      </c>
      <c r="D361" s="456">
        <v>1300</v>
      </c>
      <c r="E361" s="456" t="s">
        <v>1842</v>
      </c>
      <c r="F361" t="s">
        <v>4873</v>
      </c>
    </row>
    <row r="362" spans="1:6" x14ac:dyDescent="0.35">
      <c r="A362" s="455" t="s">
        <v>2893</v>
      </c>
      <c r="B362" s="455" t="s">
        <v>2892</v>
      </c>
      <c r="C362" s="457">
        <v>1053900</v>
      </c>
      <c r="D362" s="456">
        <v>4684</v>
      </c>
      <c r="E362" s="456" t="s">
        <v>1847</v>
      </c>
      <c r="F362" t="s">
        <v>4874</v>
      </c>
    </row>
    <row r="363" spans="1:6" x14ac:dyDescent="0.35">
      <c r="A363" s="455" t="s">
        <v>2895</v>
      </c>
      <c r="B363" s="455" t="s">
        <v>2894</v>
      </c>
      <c r="C363" s="457">
        <v>441900</v>
      </c>
      <c r="D363" s="456">
        <v>1964</v>
      </c>
      <c r="E363" s="456" t="s">
        <v>1852</v>
      </c>
      <c r="F363" t="s">
        <v>4875</v>
      </c>
    </row>
    <row r="364" spans="1:6" x14ac:dyDescent="0.35">
      <c r="A364" s="455" t="s">
        <v>1855</v>
      </c>
      <c r="B364" s="455" t="s">
        <v>2896</v>
      </c>
      <c r="C364" s="457">
        <v>1009350</v>
      </c>
      <c r="D364" s="456">
        <v>4486</v>
      </c>
      <c r="E364" s="456" t="s">
        <v>1857</v>
      </c>
      <c r="F364" t="s">
        <v>4876</v>
      </c>
    </row>
    <row r="365" spans="1:6" x14ac:dyDescent="0.35">
      <c r="A365" s="455" t="s">
        <v>2898</v>
      </c>
      <c r="B365" s="455" t="s">
        <v>2897</v>
      </c>
      <c r="C365" s="457">
        <v>5729400</v>
      </c>
      <c r="D365" s="456">
        <v>25464</v>
      </c>
      <c r="E365" s="456" t="s">
        <v>1861</v>
      </c>
      <c r="F365" t="s">
        <v>4877</v>
      </c>
    </row>
    <row r="366" spans="1:6" x14ac:dyDescent="0.35">
      <c r="A366" s="455" t="s">
        <v>2900</v>
      </c>
      <c r="B366" s="455" t="s">
        <v>2899</v>
      </c>
      <c r="C366" s="457">
        <v>27675</v>
      </c>
      <c r="D366" s="456">
        <v>123</v>
      </c>
      <c r="E366" s="456" t="s">
        <v>1866</v>
      </c>
      <c r="F366" t="s">
        <v>4878</v>
      </c>
    </row>
    <row r="367" spans="1:6" x14ac:dyDescent="0.35">
      <c r="A367" s="455" t="s">
        <v>2902</v>
      </c>
      <c r="B367" s="455" t="s">
        <v>2901</v>
      </c>
      <c r="C367" s="457">
        <v>187200</v>
      </c>
      <c r="D367" s="456">
        <v>832</v>
      </c>
      <c r="E367" s="456" t="s">
        <v>1871</v>
      </c>
      <c r="F367" t="s">
        <v>4879</v>
      </c>
    </row>
    <row r="368" spans="1:6" x14ac:dyDescent="0.35">
      <c r="C368" s="456"/>
      <c r="D368" s="456"/>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7E35-A9D2-4D94-A211-9D380EB6A3AC}">
  <sheetPr codeName="Sheet18"/>
  <dimension ref="A1:V373"/>
  <sheetViews>
    <sheetView showGridLines="0" workbookViewId="0">
      <selection activeCell="A2" sqref="A2"/>
    </sheetView>
  </sheetViews>
  <sheetFormatPr defaultColWidth="9.1796875" defaultRowHeight="14.5" x14ac:dyDescent="0.35"/>
  <cols>
    <col min="2" max="2" width="10.54296875" customWidth="1"/>
    <col min="3" max="6" width="37.453125" customWidth="1"/>
    <col min="7" max="9" width="30.1796875" customWidth="1"/>
    <col min="10" max="10" width="16.81640625" customWidth="1"/>
    <col min="11" max="11" width="18" customWidth="1"/>
    <col min="12" max="12" width="22.453125" customWidth="1"/>
    <col min="13" max="13" width="23.453125" customWidth="1"/>
    <col min="14" max="14" width="21.7265625" customWidth="1"/>
    <col min="15" max="15" width="13" customWidth="1"/>
    <col min="16" max="16" width="24.81640625" style="335" customWidth="1"/>
    <col min="17" max="17" width="24.26953125" style="335" customWidth="1"/>
    <col min="18" max="18" width="20.81640625" style="335" customWidth="1"/>
    <col min="19" max="19" width="17.1796875" style="335" customWidth="1"/>
    <col min="20" max="20" width="15.54296875" customWidth="1"/>
    <col min="21" max="21" width="13.7265625" customWidth="1"/>
  </cols>
  <sheetData>
    <row r="1" spans="1:22" x14ac:dyDescent="0.35">
      <c r="A1">
        <v>1</v>
      </c>
      <c r="B1" t="s">
        <v>182</v>
      </c>
      <c r="C1" t="s">
        <v>183</v>
      </c>
      <c r="D1" t="s">
        <v>184</v>
      </c>
      <c r="E1" t="s">
        <v>185</v>
      </c>
      <c r="F1" t="s">
        <v>186</v>
      </c>
      <c r="G1" t="s">
        <v>187</v>
      </c>
      <c r="H1" t="s">
        <v>188</v>
      </c>
      <c r="I1" t="s">
        <v>189</v>
      </c>
      <c r="J1" t="s">
        <v>190</v>
      </c>
      <c r="K1" t="s">
        <v>191</v>
      </c>
      <c r="L1" s="334" t="s">
        <v>192</v>
      </c>
      <c r="M1" s="334" t="s">
        <v>193</v>
      </c>
      <c r="N1" s="334" t="s">
        <v>194</v>
      </c>
      <c r="P1" s="335" t="s">
        <v>195</v>
      </c>
      <c r="R1" s="335" t="s">
        <v>196</v>
      </c>
      <c r="S1" s="335" t="s">
        <v>197</v>
      </c>
      <c r="T1" s="398" t="s">
        <v>2286</v>
      </c>
      <c r="U1" s="398" t="s">
        <v>2287</v>
      </c>
    </row>
    <row r="2" spans="1:22" x14ac:dyDescent="0.35">
      <c r="A2">
        <v>2</v>
      </c>
      <c r="B2" t="s">
        <v>198</v>
      </c>
      <c r="C2" t="s">
        <v>199</v>
      </c>
      <c r="D2" t="s">
        <v>200</v>
      </c>
      <c r="E2" t="s">
        <v>201</v>
      </c>
      <c r="F2" t="s">
        <v>202</v>
      </c>
      <c r="G2" t="s">
        <v>203</v>
      </c>
      <c r="H2" t="s">
        <v>204</v>
      </c>
      <c r="I2" t="s">
        <v>205</v>
      </c>
      <c r="J2" t="s">
        <v>206</v>
      </c>
      <c r="K2" t="s">
        <v>207</v>
      </c>
      <c r="L2" t="s">
        <v>1873</v>
      </c>
      <c r="M2" t="s">
        <v>1874</v>
      </c>
      <c r="N2" t="s">
        <v>1875</v>
      </c>
      <c r="P2" s="336">
        <v>140</v>
      </c>
      <c r="Q2" s="336"/>
      <c r="R2" s="336">
        <v>13</v>
      </c>
      <c r="S2" s="335" t="s">
        <v>73</v>
      </c>
      <c r="T2" s="336" t="s">
        <v>1912</v>
      </c>
      <c r="U2">
        <v>1425</v>
      </c>
    </row>
    <row r="3" spans="1:22" x14ac:dyDescent="0.35">
      <c r="A3">
        <v>4</v>
      </c>
      <c r="B3" t="s">
        <v>210</v>
      </c>
      <c r="C3" t="s">
        <v>211</v>
      </c>
      <c r="D3" t="s">
        <v>200</v>
      </c>
      <c r="E3" t="s">
        <v>201</v>
      </c>
      <c r="F3" t="s">
        <v>212</v>
      </c>
      <c r="G3" t="s">
        <v>213</v>
      </c>
      <c r="H3" t="s">
        <v>204</v>
      </c>
      <c r="I3" t="s">
        <v>214</v>
      </c>
      <c r="J3" t="s">
        <v>206</v>
      </c>
      <c r="K3" t="s">
        <v>215</v>
      </c>
      <c r="L3" t="s">
        <v>1873</v>
      </c>
      <c r="M3" t="s">
        <v>1874</v>
      </c>
      <c r="N3" t="s">
        <v>1875</v>
      </c>
      <c r="P3" s="336">
        <v>68</v>
      </c>
      <c r="Q3" s="336"/>
      <c r="R3" s="336">
        <v>3</v>
      </c>
      <c r="S3" s="335" t="s">
        <v>73</v>
      </c>
      <c r="T3" s="336" t="s">
        <v>1913</v>
      </c>
      <c r="U3">
        <v>538</v>
      </c>
    </row>
    <row r="4" spans="1:22" x14ac:dyDescent="0.35">
      <c r="A4">
        <v>5</v>
      </c>
      <c r="B4" t="s">
        <v>216</v>
      </c>
      <c r="C4" t="s">
        <v>217</v>
      </c>
      <c r="D4" t="s">
        <v>208</v>
      </c>
      <c r="E4" t="s">
        <v>209</v>
      </c>
      <c r="F4" t="s">
        <v>218</v>
      </c>
      <c r="G4" t="s">
        <v>219</v>
      </c>
      <c r="H4" t="s">
        <v>204</v>
      </c>
      <c r="I4" t="s">
        <v>220</v>
      </c>
      <c r="J4" t="s">
        <v>206</v>
      </c>
      <c r="K4" t="s">
        <v>221</v>
      </c>
      <c r="L4" t="s">
        <v>180</v>
      </c>
      <c r="M4" t="s">
        <v>181</v>
      </c>
      <c r="N4" t="s">
        <v>1877</v>
      </c>
      <c r="P4" s="336">
        <v>243</v>
      </c>
      <c r="Q4" s="336"/>
      <c r="R4" s="336">
        <v>12</v>
      </c>
      <c r="S4" s="335" t="s">
        <v>67</v>
      </c>
      <c r="T4" s="336" t="s">
        <v>1914</v>
      </c>
      <c r="U4">
        <v>5404</v>
      </c>
    </row>
    <row r="5" spans="1:22" x14ac:dyDescent="0.35">
      <c r="A5">
        <v>6</v>
      </c>
      <c r="B5" t="s">
        <v>222</v>
      </c>
      <c r="C5" t="s">
        <v>223</v>
      </c>
      <c r="D5" t="s">
        <v>208</v>
      </c>
      <c r="E5" t="s">
        <v>209</v>
      </c>
      <c r="F5" t="s">
        <v>224</v>
      </c>
      <c r="G5" t="s">
        <v>225</v>
      </c>
      <c r="H5" t="s">
        <v>226</v>
      </c>
      <c r="I5" t="s">
        <v>223</v>
      </c>
      <c r="J5" t="s">
        <v>206</v>
      </c>
      <c r="K5" t="s">
        <v>227</v>
      </c>
      <c r="L5" t="s">
        <v>1873</v>
      </c>
      <c r="M5" t="s">
        <v>1874</v>
      </c>
      <c r="N5" t="s">
        <v>1875</v>
      </c>
      <c r="P5" s="336">
        <v>10</v>
      </c>
      <c r="Q5" s="336"/>
      <c r="R5" s="336">
        <v>8</v>
      </c>
      <c r="S5" s="335" t="s">
        <v>67</v>
      </c>
      <c r="T5" s="336" t="s">
        <v>1915</v>
      </c>
      <c r="U5">
        <v>970</v>
      </c>
      <c r="V5" s="435"/>
    </row>
    <row r="6" spans="1:22" x14ac:dyDescent="0.35">
      <c r="A6">
        <v>7</v>
      </c>
      <c r="B6" t="s">
        <v>228</v>
      </c>
      <c r="C6" t="s">
        <v>229</v>
      </c>
      <c r="D6" t="s">
        <v>208</v>
      </c>
      <c r="E6" t="s">
        <v>209</v>
      </c>
      <c r="F6" t="s">
        <v>2209</v>
      </c>
      <c r="G6" t="s">
        <v>230</v>
      </c>
      <c r="H6" t="s">
        <v>204</v>
      </c>
      <c r="I6" t="s">
        <v>231</v>
      </c>
      <c r="J6" t="s">
        <v>206</v>
      </c>
      <c r="K6" t="s">
        <v>232</v>
      </c>
      <c r="L6" t="s">
        <v>171</v>
      </c>
      <c r="M6" t="s">
        <v>172</v>
      </c>
      <c r="N6" t="s">
        <v>1876</v>
      </c>
      <c r="P6" s="336">
        <v>8</v>
      </c>
      <c r="Q6" s="336"/>
      <c r="R6" s="336">
        <v>16</v>
      </c>
      <c r="S6" s="335" t="s">
        <v>67</v>
      </c>
      <c r="T6" s="336" t="s">
        <v>1916</v>
      </c>
      <c r="U6">
        <v>1060</v>
      </c>
    </row>
    <row r="7" spans="1:22" x14ac:dyDescent="0.35">
      <c r="A7">
        <v>8</v>
      </c>
      <c r="B7" t="s">
        <v>233</v>
      </c>
      <c r="C7" t="s">
        <v>234</v>
      </c>
      <c r="D7" t="s">
        <v>200</v>
      </c>
      <c r="E7" t="s">
        <v>201</v>
      </c>
      <c r="F7" t="s">
        <v>2210</v>
      </c>
      <c r="G7" t="s">
        <v>235</v>
      </c>
      <c r="H7" t="s">
        <v>204</v>
      </c>
      <c r="I7" t="s">
        <v>236</v>
      </c>
      <c r="J7" t="s">
        <v>206</v>
      </c>
      <c r="K7" t="s">
        <v>237</v>
      </c>
      <c r="L7" t="s">
        <v>180</v>
      </c>
      <c r="M7" t="s">
        <v>181</v>
      </c>
      <c r="N7" t="s">
        <v>1877</v>
      </c>
      <c r="P7" s="336">
        <v>42</v>
      </c>
      <c r="Q7" s="336"/>
      <c r="R7" s="336">
        <v>0</v>
      </c>
      <c r="S7" s="335" t="s">
        <v>67</v>
      </c>
      <c r="T7" s="336" t="s">
        <v>1917</v>
      </c>
      <c r="U7">
        <v>965</v>
      </c>
    </row>
    <row r="8" spans="1:22" x14ac:dyDescent="0.35">
      <c r="A8">
        <v>9</v>
      </c>
      <c r="B8" t="s">
        <v>238</v>
      </c>
      <c r="C8" t="s">
        <v>239</v>
      </c>
      <c r="D8" t="s">
        <v>208</v>
      </c>
      <c r="E8" t="s">
        <v>209</v>
      </c>
      <c r="F8" t="s">
        <v>240</v>
      </c>
      <c r="G8" t="s">
        <v>241</v>
      </c>
      <c r="H8" t="s">
        <v>226</v>
      </c>
      <c r="I8" t="s">
        <v>242</v>
      </c>
      <c r="J8" t="s">
        <v>206</v>
      </c>
      <c r="K8" t="s">
        <v>243</v>
      </c>
      <c r="L8" t="s">
        <v>244</v>
      </c>
      <c r="M8" t="s">
        <v>245</v>
      </c>
      <c r="N8" t="s">
        <v>1878</v>
      </c>
      <c r="P8" s="336">
        <v>185</v>
      </c>
      <c r="Q8" s="336"/>
      <c r="R8" s="336">
        <v>0</v>
      </c>
      <c r="S8" s="335" t="s">
        <v>67</v>
      </c>
      <c r="T8" s="336" t="s">
        <v>1918</v>
      </c>
      <c r="U8">
        <v>3540</v>
      </c>
    </row>
    <row r="9" spans="1:22" x14ac:dyDescent="0.35">
      <c r="A9">
        <v>10</v>
      </c>
      <c r="B9" t="s">
        <v>246</v>
      </c>
      <c r="C9" t="s">
        <v>247</v>
      </c>
      <c r="D9" t="s">
        <v>200</v>
      </c>
      <c r="E9" t="s">
        <v>201</v>
      </c>
      <c r="F9" t="s">
        <v>2211</v>
      </c>
      <c r="G9" t="s">
        <v>2212</v>
      </c>
      <c r="H9" t="s">
        <v>204</v>
      </c>
      <c r="I9" t="s">
        <v>248</v>
      </c>
      <c r="J9" t="s">
        <v>206</v>
      </c>
      <c r="K9" t="s">
        <v>249</v>
      </c>
      <c r="L9" t="s">
        <v>1879</v>
      </c>
      <c r="M9" t="s">
        <v>1880</v>
      </c>
      <c r="N9" t="s">
        <v>1881</v>
      </c>
      <c r="P9" s="336">
        <v>106</v>
      </c>
      <c r="Q9" s="336"/>
      <c r="R9" s="336">
        <v>0</v>
      </c>
      <c r="S9" s="335" t="s">
        <v>73</v>
      </c>
      <c r="T9" s="336" t="s">
        <v>1919</v>
      </c>
      <c r="U9">
        <v>644</v>
      </c>
    </row>
    <row r="10" spans="1:22" x14ac:dyDescent="0.35">
      <c r="A10">
        <v>11</v>
      </c>
      <c r="B10" t="s">
        <v>250</v>
      </c>
      <c r="C10" t="s">
        <v>251</v>
      </c>
      <c r="D10" t="s">
        <v>208</v>
      </c>
      <c r="E10" t="s">
        <v>209</v>
      </c>
      <c r="F10" t="s">
        <v>252</v>
      </c>
      <c r="G10" t="s">
        <v>253</v>
      </c>
      <c r="H10" t="s">
        <v>204</v>
      </c>
      <c r="I10" t="s">
        <v>251</v>
      </c>
      <c r="J10" t="s">
        <v>206</v>
      </c>
      <c r="K10" t="s">
        <v>254</v>
      </c>
      <c r="L10" t="s">
        <v>179</v>
      </c>
      <c r="M10" t="s">
        <v>1882</v>
      </c>
      <c r="N10" t="s">
        <v>1883</v>
      </c>
      <c r="P10" s="336">
        <v>31</v>
      </c>
      <c r="Q10" s="336"/>
      <c r="R10" s="336">
        <v>43</v>
      </c>
      <c r="S10" s="335" t="s">
        <v>67</v>
      </c>
      <c r="T10" s="336" t="s">
        <v>1920</v>
      </c>
      <c r="U10">
        <v>1985</v>
      </c>
    </row>
    <row r="11" spans="1:22" x14ac:dyDescent="0.35">
      <c r="A11">
        <v>12</v>
      </c>
      <c r="B11" t="s">
        <v>255</v>
      </c>
      <c r="C11" t="s">
        <v>256</v>
      </c>
      <c r="D11" t="s">
        <v>208</v>
      </c>
      <c r="E11" t="s">
        <v>209</v>
      </c>
      <c r="F11" t="s">
        <v>257</v>
      </c>
      <c r="G11" t="s">
        <v>258</v>
      </c>
      <c r="H11" t="s">
        <v>204</v>
      </c>
      <c r="I11" t="s">
        <v>256</v>
      </c>
      <c r="J11" t="s">
        <v>206</v>
      </c>
      <c r="K11" t="s">
        <v>259</v>
      </c>
      <c r="L11" t="s">
        <v>175</v>
      </c>
      <c r="M11" t="s">
        <v>176</v>
      </c>
      <c r="N11" t="s">
        <v>1884</v>
      </c>
      <c r="P11" s="336">
        <v>170</v>
      </c>
      <c r="Q11" s="336"/>
      <c r="R11" s="336">
        <v>39</v>
      </c>
      <c r="S11" s="335" t="s">
        <v>67</v>
      </c>
      <c r="T11" s="336" t="s">
        <v>1921</v>
      </c>
      <c r="U11">
        <v>1062</v>
      </c>
    </row>
    <row r="12" spans="1:22" x14ac:dyDescent="0.35">
      <c r="A12">
        <v>13</v>
      </c>
      <c r="B12" t="s">
        <v>260</v>
      </c>
      <c r="C12" t="s">
        <v>261</v>
      </c>
      <c r="D12" t="s">
        <v>208</v>
      </c>
      <c r="E12" t="s">
        <v>209</v>
      </c>
      <c r="F12" t="s">
        <v>257</v>
      </c>
      <c r="G12" t="s">
        <v>258</v>
      </c>
      <c r="H12" t="s">
        <v>204</v>
      </c>
      <c r="I12" t="s">
        <v>256</v>
      </c>
      <c r="J12" t="s">
        <v>206</v>
      </c>
      <c r="K12" t="s">
        <v>259</v>
      </c>
      <c r="L12" t="s">
        <v>175</v>
      </c>
      <c r="M12" t="s">
        <v>176</v>
      </c>
      <c r="N12" t="s">
        <v>1884</v>
      </c>
      <c r="P12" s="336">
        <v>84</v>
      </c>
      <c r="Q12" s="336"/>
      <c r="R12" s="336">
        <v>0</v>
      </c>
      <c r="S12" s="335" t="s">
        <v>67</v>
      </c>
      <c r="T12" s="336" t="s">
        <v>1922</v>
      </c>
      <c r="U12">
        <v>1330</v>
      </c>
    </row>
    <row r="13" spans="1:22" x14ac:dyDescent="0.35">
      <c r="A13">
        <v>14</v>
      </c>
      <c r="B13" t="s">
        <v>262</v>
      </c>
      <c r="C13" t="s">
        <v>263</v>
      </c>
      <c r="D13" t="s">
        <v>208</v>
      </c>
      <c r="E13" t="s">
        <v>209</v>
      </c>
      <c r="F13" t="s">
        <v>264</v>
      </c>
      <c r="G13" t="s">
        <v>265</v>
      </c>
      <c r="H13" t="s">
        <v>204</v>
      </c>
      <c r="I13" t="s">
        <v>263</v>
      </c>
      <c r="J13" t="s">
        <v>206</v>
      </c>
      <c r="K13" t="s">
        <v>266</v>
      </c>
      <c r="L13" t="s">
        <v>173</v>
      </c>
      <c r="M13" t="s">
        <v>174</v>
      </c>
      <c r="N13" t="s">
        <v>1885</v>
      </c>
      <c r="P13" s="336">
        <v>231</v>
      </c>
      <c r="Q13" s="336"/>
      <c r="R13" s="336">
        <v>9</v>
      </c>
      <c r="S13" s="335" t="s">
        <v>67</v>
      </c>
      <c r="T13" s="336" t="s">
        <v>1923</v>
      </c>
      <c r="U13">
        <v>5806</v>
      </c>
    </row>
    <row r="14" spans="1:22" x14ac:dyDescent="0.35">
      <c r="A14">
        <v>15</v>
      </c>
      <c r="B14" t="s">
        <v>267</v>
      </c>
      <c r="C14" t="s">
        <v>268</v>
      </c>
      <c r="D14" t="s">
        <v>200</v>
      </c>
      <c r="E14" t="s">
        <v>201</v>
      </c>
      <c r="F14" t="s">
        <v>269</v>
      </c>
      <c r="G14" t="s">
        <v>270</v>
      </c>
      <c r="H14" t="s">
        <v>204</v>
      </c>
      <c r="I14" t="s">
        <v>271</v>
      </c>
      <c r="J14" t="s">
        <v>206</v>
      </c>
      <c r="K14" t="s">
        <v>272</v>
      </c>
      <c r="L14" t="s">
        <v>177</v>
      </c>
      <c r="M14" t="s">
        <v>178</v>
      </c>
      <c r="N14" t="s">
        <v>1886</v>
      </c>
      <c r="P14" s="336">
        <v>138</v>
      </c>
      <c r="Q14" s="336"/>
      <c r="R14" s="336">
        <v>0</v>
      </c>
      <c r="S14" s="335" t="s">
        <v>73</v>
      </c>
      <c r="T14" s="336" t="s">
        <v>1924</v>
      </c>
      <c r="U14">
        <v>500</v>
      </c>
    </row>
    <row r="15" spans="1:22" x14ac:dyDescent="0.35">
      <c r="A15">
        <v>16</v>
      </c>
      <c r="B15" t="s">
        <v>273</v>
      </c>
      <c r="C15" t="s">
        <v>274</v>
      </c>
      <c r="D15" t="s">
        <v>208</v>
      </c>
      <c r="E15" t="s">
        <v>209</v>
      </c>
      <c r="F15" t="s">
        <v>275</v>
      </c>
      <c r="G15" t="s">
        <v>276</v>
      </c>
      <c r="H15" t="s">
        <v>204</v>
      </c>
      <c r="I15" t="s">
        <v>274</v>
      </c>
      <c r="J15" t="s">
        <v>206</v>
      </c>
      <c r="K15" t="s">
        <v>277</v>
      </c>
      <c r="L15" t="s">
        <v>177</v>
      </c>
      <c r="M15" t="s">
        <v>178</v>
      </c>
      <c r="N15" t="s">
        <v>1886</v>
      </c>
      <c r="P15" s="336">
        <v>275</v>
      </c>
      <c r="Q15" s="336"/>
      <c r="R15" s="336">
        <v>10</v>
      </c>
      <c r="S15" s="335" t="s">
        <v>67</v>
      </c>
      <c r="T15" s="336" t="s">
        <v>1925</v>
      </c>
      <c r="U15">
        <v>6029</v>
      </c>
    </row>
    <row r="16" spans="1:22" x14ac:dyDescent="0.35">
      <c r="A16">
        <v>17</v>
      </c>
      <c r="B16" t="s">
        <v>278</v>
      </c>
      <c r="C16" t="s">
        <v>279</v>
      </c>
      <c r="D16" t="s">
        <v>208</v>
      </c>
      <c r="E16" t="s">
        <v>209</v>
      </c>
      <c r="F16" t="s">
        <v>2213</v>
      </c>
      <c r="G16" t="s">
        <v>280</v>
      </c>
      <c r="H16" t="s">
        <v>204</v>
      </c>
      <c r="I16" t="s">
        <v>281</v>
      </c>
      <c r="J16" t="s">
        <v>206</v>
      </c>
      <c r="K16" t="s">
        <v>282</v>
      </c>
      <c r="L16" t="s">
        <v>1873</v>
      </c>
      <c r="M16" t="s">
        <v>1874</v>
      </c>
      <c r="N16" t="s">
        <v>1875</v>
      </c>
      <c r="P16" s="336">
        <v>32</v>
      </c>
      <c r="Q16" s="336"/>
      <c r="R16" s="336">
        <v>6</v>
      </c>
      <c r="S16" s="335" t="s">
        <v>67</v>
      </c>
      <c r="T16" s="336" t="s">
        <v>1926</v>
      </c>
      <c r="U16">
        <v>2323</v>
      </c>
    </row>
    <row r="17" spans="1:21" x14ac:dyDescent="0.35">
      <c r="A17">
        <v>18</v>
      </c>
      <c r="B17" t="s">
        <v>283</v>
      </c>
      <c r="C17" t="s">
        <v>284</v>
      </c>
      <c r="D17" t="s">
        <v>208</v>
      </c>
      <c r="E17" t="s">
        <v>209</v>
      </c>
      <c r="F17" t="s">
        <v>285</v>
      </c>
      <c r="G17" t="s">
        <v>286</v>
      </c>
      <c r="H17" t="s">
        <v>204</v>
      </c>
      <c r="I17" t="s">
        <v>284</v>
      </c>
      <c r="J17" t="s">
        <v>206</v>
      </c>
      <c r="K17" t="s">
        <v>287</v>
      </c>
      <c r="L17" t="s">
        <v>171</v>
      </c>
      <c r="M17" t="s">
        <v>172</v>
      </c>
      <c r="N17" t="s">
        <v>1876</v>
      </c>
      <c r="P17" s="336">
        <v>162</v>
      </c>
      <c r="Q17" s="336"/>
      <c r="R17" s="336">
        <v>14</v>
      </c>
      <c r="S17" s="335" t="s">
        <v>67</v>
      </c>
      <c r="T17" s="336" t="s">
        <v>1927</v>
      </c>
      <c r="U17">
        <v>2802</v>
      </c>
    </row>
    <row r="18" spans="1:21" x14ac:dyDescent="0.35">
      <c r="A18">
        <v>19</v>
      </c>
      <c r="B18" t="s">
        <v>288</v>
      </c>
      <c r="C18" t="s">
        <v>289</v>
      </c>
      <c r="D18" t="s">
        <v>208</v>
      </c>
      <c r="E18" t="s">
        <v>209</v>
      </c>
      <c r="F18" t="s">
        <v>290</v>
      </c>
      <c r="G18" t="s">
        <v>291</v>
      </c>
      <c r="H18" t="s">
        <v>204</v>
      </c>
      <c r="I18" t="s">
        <v>236</v>
      </c>
      <c r="J18" t="s">
        <v>206</v>
      </c>
      <c r="K18" t="s">
        <v>237</v>
      </c>
      <c r="L18" t="s">
        <v>175</v>
      </c>
      <c r="M18" t="s">
        <v>176</v>
      </c>
      <c r="N18" t="s">
        <v>1884</v>
      </c>
      <c r="P18" s="336">
        <v>33</v>
      </c>
      <c r="Q18" s="336"/>
      <c r="R18" s="336">
        <v>0</v>
      </c>
      <c r="S18" s="335" t="s">
        <v>67</v>
      </c>
      <c r="T18" s="336" t="s">
        <v>1922</v>
      </c>
      <c r="U18">
        <v>1123</v>
      </c>
    </row>
    <row r="19" spans="1:21" x14ac:dyDescent="0.35">
      <c r="A19">
        <v>20</v>
      </c>
      <c r="B19" t="s">
        <v>292</v>
      </c>
      <c r="C19" t="s">
        <v>293</v>
      </c>
      <c r="D19" t="s">
        <v>208</v>
      </c>
      <c r="E19" t="s">
        <v>209</v>
      </c>
      <c r="F19" t="s">
        <v>294</v>
      </c>
      <c r="G19" t="s">
        <v>295</v>
      </c>
      <c r="H19" t="s">
        <v>204</v>
      </c>
      <c r="I19" t="s">
        <v>296</v>
      </c>
      <c r="J19" t="s">
        <v>206</v>
      </c>
      <c r="K19" t="s">
        <v>297</v>
      </c>
      <c r="L19" t="s">
        <v>244</v>
      </c>
      <c r="M19" t="s">
        <v>245</v>
      </c>
      <c r="N19" t="s">
        <v>1878</v>
      </c>
      <c r="P19" s="336">
        <v>26</v>
      </c>
      <c r="Q19" s="336"/>
      <c r="R19" s="336">
        <v>0</v>
      </c>
      <c r="S19" s="335" t="s">
        <v>67</v>
      </c>
      <c r="T19" s="336" t="s">
        <v>1928</v>
      </c>
      <c r="U19">
        <v>1468</v>
      </c>
    </row>
    <row r="20" spans="1:21" x14ac:dyDescent="0.35">
      <c r="A20">
        <v>21</v>
      </c>
      <c r="B20" t="s">
        <v>298</v>
      </c>
      <c r="C20" t="s">
        <v>299</v>
      </c>
      <c r="D20" t="s">
        <v>200</v>
      </c>
      <c r="E20" t="s">
        <v>201</v>
      </c>
      <c r="F20" t="s">
        <v>300</v>
      </c>
      <c r="G20" t="s">
        <v>301</v>
      </c>
      <c r="H20" t="s">
        <v>204</v>
      </c>
      <c r="I20" t="s">
        <v>271</v>
      </c>
      <c r="J20" t="s">
        <v>206</v>
      </c>
      <c r="K20" t="s">
        <v>302</v>
      </c>
      <c r="L20" t="s">
        <v>1879</v>
      </c>
      <c r="M20" t="s">
        <v>1880</v>
      </c>
      <c r="N20" t="s">
        <v>1881</v>
      </c>
      <c r="P20" s="336">
        <v>140</v>
      </c>
      <c r="Q20" s="336"/>
      <c r="R20" s="336">
        <v>9</v>
      </c>
      <c r="S20" s="335" t="s">
        <v>67</v>
      </c>
      <c r="T20" s="336" t="s">
        <v>1929</v>
      </c>
      <c r="U20">
        <v>1304</v>
      </c>
    </row>
    <row r="21" spans="1:21" x14ac:dyDescent="0.35">
      <c r="A21">
        <v>22</v>
      </c>
      <c r="B21" t="s">
        <v>303</v>
      </c>
      <c r="C21" t="s">
        <v>304</v>
      </c>
      <c r="D21" t="s">
        <v>208</v>
      </c>
      <c r="E21" t="s">
        <v>209</v>
      </c>
      <c r="F21" t="s">
        <v>305</v>
      </c>
      <c r="G21" t="s">
        <v>306</v>
      </c>
      <c r="H21" t="s">
        <v>204</v>
      </c>
      <c r="I21" t="s">
        <v>304</v>
      </c>
      <c r="J21" t="s">
        <v>206</v>
      </c>
      <c r="K21" t="s">
        <v>307</v>
      </c>
      <c r="L21" t="s">
        <v>1879</v>
      </c>
      <c r="M21" t="s">
        <v>1880</v>
      </c>
      <c r="N21" t="s">
        <v>1881</v>
      </c>
      <c r="P21" s="336">
        <v>356</v>
      </c>
      <c r="Q21" s="336"/>
      <c r="R21" s="336">
        <v>0</v>
      </c>
      <c r="S21" s="335" t="s">
        <v>67</v>
      </c>
      <c r="T21" s="336" t="s">
        <v>1930</v>
      </c>
      <c r="U21">
        <v>5840</v>
      </c>
    </row>
    <row r="22" spans="1:21" x14ac:dyDescent="0.35">
      <c r="A22">
        <v>23</v>
      </c>
      <c r="B22" t="s">
        <v>308</v>
      </c>
      <c r="C22" t="s">
        <v>309</v>
      </c>
      <c r="D22" t="s">
        <v>208</v>
      </c>
      <c r="E22" t="s">
        <v>209</v>
      </c>
      <c r="F22" t="s">
        <v>310</v>
      </c>
      <c r="G22" t="s">
        <v>311</v>
      </c>
      <c r="H22" t="s">
        <v>204</v>
      </c>
      <c r="I22" t="s">
        <v>309</v>
      </c>
      <c r="J22" t="s">
        <v>206</v>
      </c>
      <c r="K22" t="s">
        <v>312</v>
      </c>
      <c r="L22" t="s">
        <v>1873</v>
      </c>
      <c r="M22" t="s">
        <v>1874</v>
      </c>
      <c r="N22" t="s">
        <v>1875</v>
      </c>
      <c r="P22" s="336">
        <v>91</v>
      </c>
      <c r="Q22" s="336"/>
      <c r="R22" s="336">
        <v>7</v>
      </c>
      <c r="S22" s="335" t="s">
        <v>67</v>
      </c>
      <c r="T22" s="336" t="s">
        <v>1931</v>
      </c>
      <c r="U22">
        <v>2538</v>
      </c>
    </row>
    <row r="23" spans="1:21" x14ac:dyDescent="0.35">
      <c r="A23">
        <v>24</v>
      </c>
      <c r="B23" t="s">
        <v>313</v>
      </c>
      <c r="C23" t="s">
        <v>314</v>
      </c>
      <c r="D23" t="s">
        <v>208</v>
      </c>
      <c r="E23" t="s">
        <v>209</v>
      </c>
      <c r="F23" t="s">
        <v>315</v>
      </c>
      <c r="G23" t="s">
        <v>316</v>
      </c>
      <c r="H23" t="s">
        <v>204</v>
      </c>
      <c r="I23" t="s">
        <v>314</v>
      </c>
      <c r="J23" t="s">
        <v>206</v>
      </c>
      <c r="K23" t="s">
        <v>317</v>
      </c>
      <c r="L23" t="s">
        <v>244</v>
      </c>
      <c r="M23" t="s">
        <v>245</v>
      </c>
      <c r="N23" t="s">
        <v>1878</v>
      </c>
      <c r="P23" s="336">
        <v>24</v>
      </c>
      <c r="Q23" s="336"/>
      <c r="R23" s="336">
        <v>12</v>
      </c>
      <c r="S23" s="335" t="s">
        <v>67</v>
      </c>
      <c r="T23" s="336" t="s">
        <v>1932</v>
      </c>
      <c r="U23">
        <v>704</v>
      </c>
    </row>
    <row r="24" spans="1:21" x14ac:dyDescent="0.35">
      <c r="A24">
        <v>25</v>
      </c>
      <c r="B24" t="s">
        <v>318</v>
      </c>
      <c r="C24" t="s">
        <v>319</v>
      </c>
      <c r="D24" t="s">
        <v>208</v>
      </c>
      <c r="E24" t="s">
        <v>209</v>
      </c>
      <c r="F24" t="s">
        <v>320</v>
      </c>
      <c r="G24" t="s">
        <v>321</v>
      </c>
      <c r="H24" t="s">
        <v>204</v>
      </c>
      <c r="I24" t="s">
        <v>322</v>
      </c>
      <c r="J24" t="s">
        <v>206</v>
      </c>
      <c r="K24" t="s">
        <v>323</v>
      </c>
      <c r="L24" t="s">
        <v>179</v>
      </c>
      <c r="M24" t="s">
        <v>1882</v>
      </c>
      <c r="N24" t="s">
        <v>1883</v>
      </c>
      <c r="P24" s="336">
        <v>64</v>
      </c>
      <c r="Q24" s="336"/>
      <c r="R24" s="336">
        <v>0</v>
      </c>
      <c r="S24" s="335" t="s">
        <v>67</v>
      </c>
      <c r="T24" s="336" t="s">
        <v>1933</v>
      </c>
      <c r="U24">
        <v>1629</v>
      </c>
    </row>
    <row r="25" spans="1:21" x14ac:dyDescent="0.35">
      <c r="A25">
        <v>26</v>
      </c>
      <c r="B25" t="s">
        <v>324</v>
      </c>
      <c r="C25" t="s">
        <v>325</v>
      </c>
      <c r="D25" t="s">
        <v>208</v>
      </c>
      <c r="E25" t="s">
        <v>209</v>
      </c>
      <c r="F25" t="s">
        <v>326</v>
      </c>
      <c r="G25" t="s">
        <v>327</v>
      </c>
      <c r="H25" t="s">
        <v>204</v>
      </c>
      <c r="I25" t="s">
        <v>328</v>
      </c>
      <c r="J25" t="s">
        <v>206</v>
      </c>
      <c r="K25" t="s">
        <v>329</v>
      </c>
      <c r="L25" t="s">
        <v>1879</v>
      </c>
      <c r="M25" t="s">
        <v>1880</v>
      </c>
      <c r="N25" t="s">
        <v>1881</v>
      </c>
      <c r="P25" s="336">
        <v>502</v>
      </c>
      <c r="Q25" s="336"/>
      <c r="R25" s="336">
        <v>79</v>
      </c>
      <c r="S25" s="335" t="s">
        <v>67</v>
      </c>
      <c r="T25" s="336" t="s">
        <v>1934</v>
      </c>
      <c r="U25">
        <v>4946</v>
      </c>
    </row>
    <row r="26" spans="1:21" x14ac:dyDescent="0.35">
      <c r="A26">
        <v>27</v>
      </c>
      <c r="B26" t="s">
        <v>330</v>
      </c>
      <c r="C26" t="s">
        <v>331</v>
      </c>
      <c r="D26" t="s">
        <v>200</v>
      </c>
      <c r="E26" t="s">
        <v>201</v>
      </c>
      <c r="F26" t="s">
        <v>332</v>
      </c>
      <c r="G26" t="s">
        <v>333</v>
      </c>
      <c r="H26" t="s">
        <v>204</v>
      </c>
      <c r="I26" t="s">
        <v>334</v>
      </c>
      <c r="J26" t="s">
        <v>206</v>
      </c>
      <c r="K26" t="s">
        <v>335</v>
      </c>
      <c r="L26" t="s">
        <v>173</v>
      </c>
      <c r="M26" t="s">
        <v>174</v>
      </c>
      <c r="N26" t="s">
        <v>1885</v>
      </c>
      <c r="P26" s="336">
        <v>61</v>
      </c>
      <c r="Q26" s="336"/>
      <c r="R26" s="336">
        <v>0</v>
      </c>
      <c r="S26" s="335" t="s">
        <v>67</v>
      </c>
      <c r="T26" s="336" t="s">
        <v>1935</v>
      </c>
      <c r="U26">
        <v>463</v>
      </c>
    </row>
    <row r="27" spans="1:21" x14ac:dyDescent="0.35">
      <c r="A27">
        <v>28</v>
      </c>
      <c r="B27" t="s">
        <v>336</v>
      </c>
      <c r="C27" t="s">
        <v>337</v>
      </c>
      <c r="D27" t="s">
        <v>208</v>
      </c>
      <c r="E27" t="s">
        <v>209</v>
      </c>
      <c r="F27" t="s">
        <v>338</v>
      </c>
      <c r="G27" t="s">
        <v>339</v>
      </c>
      <c r="H27" t="s">
        <v>204</v>
      </c>
      <c r="I27" t="s">
        <v>337</v>
      </c>
      <c r="J27" t="s">
        <v>206</v>
      </c>
      <c r="K27" t="s">
        <v>340</v>
      </c>
      <c r="L27" t="s">
        <v>177</v>
      </c>
      <c r="M27" t="s">
        <v>178</v>
      </c>
      <c r="N27" t="s">
        <v>1886</v>
      </c>
      <c r="P27" s="336">
        <v>155</v>
      </c>
      <c r="Q27" s="336"/>
      <c r="R27" s="336">
        <v>1</v>
      </c>
      <c r="S27" s="335" t="s">
        <v>67</v>
      </c>
      <c r="T27" s="336" t="s">
        <v>1936</v>
      </c>
      <c r="U27">
        <v>2666</v>
      </c>
    </row>
    <row r="28" spans="1:21" x14ac:dyDescent="0.35">
      <c r="A28">
        <v>29</v>
      </c>
      <c r="B28" t="s">
        <v>341</v>
      </c>
      <c r="C28" t="s">
        <v>342</v>
      </c>
      <c r="D28" t="s">
        <v>208</v>
      </c>
      <c r="E28" t="s">
        <v>209</v>
      </c>
      <c r="F28" t="s">
        <v>2214</v>
      </c>
      <c r="G28" t="s">
        <v>343</v>
      </c>
      <c r="H28" t="s">
        <v>204</v>
      </c>
      <c r="I28" t="s">
        <v>342</v>
      </c>
      <c r="J28" t="s">
        <v>206</v>
      </c>
      <c r="K28" t="s">
        <v>344</v>
      </c>
      <c r="L28" t="s">
        <v>173</v>
      </c>
      <c r="M28" t="s">
        <v>174</v>
      </c>
      <c r="N28" t="s">
        <v>1885</v>
      </c>
      <c r="P28" s="336">
        <v>22</v>
      </c>
      <c r="Q28" s="336"/>
      <c r="R28" s="336">
        <v>11</v>
      </c>
      <c r="S28" s="335" t="s">
        <v>67</v>
      </c>
      <c r="T28" s="336" t="s">
        <v>1937</v>
      </c>
      <c r="U28">
        <v>2206</v>
      </c>
    </row>
    <row r="29" spans="1:21" x14ac:dyDescent="0.35">
      <c r="A29">
        <v>30</v>
      </c>
      <c r="B29" t="s">
        <v>345</v>
      </c>
      <c r="C29" t="s">
        <v>346</v>
      </c>
      <c r="D29" t="s">
        <v>208</v>
      </c>
      <c r="E29" t="s">
        <v>209</v>
      </c>
      <c r="F29" t="s">
        <v>347</v>
      </c>
      <c r="G29" t="s">
        <v>348</v>
      </c>
      <c r="H29" t="s">
        <v>204</v>
      </c>
      <c r="I29" t="s">
        <v>346</v>
      </c>
      <c r="J29" t="s">
        <v>206</v>
      </c>
      <c r="K29" t="s">
        <v>349</v>
      </c>
      <c r="L29" t="s">
        <v>180</v>
      </c>
      <c r="M29" t="s">
        <v>181</v>
      </c>
      <c r="N29" t="s">
        <v>1877</v>
      </c>
      <c r="P29" s="336">
        <v>46</v>
      </c>
      <c r="Q29" s="336"/>
      <c r="R29" s="336">
        <v>74</v>
      </c>
      <c r="S29" s="335" t="s">
        <v>67</v>
      </c>
      <c r="T29" s="336" t="s">
        <v>1938</v>
      </c>
      <c r="U29">
        <v>2065</v>
      </c>
    </row>
    <row r="30" spans="1:21" x14ac:dyDescent="0.35">
      <c r="A30">
        <v>31</v>
      </c>
      <c r="B30" t="s">
        <v>350</v>
      </c>
      <c r="C30" t="s">
        <v>351</v>
      </c>
      <c r="D30" t="s">
        <v>208</v>
      </c>
      <c r="E30" t="s">
        <v>209</v>
      </c>
      <c r="F30" t="s">
        <v>352</v>
      </c>
      <c r="G30" t="s">
        <v>353</v>
      </c>
      <c r="H30" t="s">
        <v>204</v>
      </c>
      <c r="I30" t="s">
        <v>351</v>
      </c>
      <c r="J30" t="s">
        <v>206</v>
      </c>
      <c r="K30" t="s">
        <v>354</v>
      </c>
      <c r="L30" t="s">
        <v>1879</v>
      </c>
      <c r="M30" t="s">
        <v>1880</v>
      </c>
      <c r="N30" t="s">
        <v>1881</v>
      </c>
      <c r="P30" s="336">
        <v>357</v>
      </c>
      <c r="Q30" s="336"/>
      <c r="R30" s="336">
        <v>0</v>
      </c>
      <c r="S30" s="335" t="s">
        <v>67</v>
      </c>
      <c r="T30" s="336" t="s">
        <v>1926</v>
      </c>
      <c r="U30">
        <v>4740</v>
      </c>
    </row>
    <row r="31" spans="1:21" x14ac:dyDescent="0.35">
      <c r="A31">
        <v>32</v>
      </c>
      <c r="B31" t="s">
        <v>355</v>
      </c>
      <c r="C31" t="s">
        <v>356</v>
      </c>
      <c r="D31" t="s">
        <v>200</v>
      </c>
      <c r="E31" t="s">
        <v>201</v>
      </c>
      <c r="F31" t="s">
        <v>357</v>
      </c>
      <c r="G31" t="s">
        <v>358</v>
      </c>
      <c r="H31" t="s">
        <v>204</v>
      </c>
      <c r="I31" t="s">
        <v>359</v>
      </c>
      <c r="J31" t="s">
        <v>206</v>
      </c>
      <c r="K31" t="s">
        <v>360</v>
      </c>
      <c r="L31" t="s">
        <v>175</v>
      </c>
      <c r="M31" t="s">
        <v>176</v>
      </c>
      <c r="N31" t="s">
        <v>1884</v>
      </c>
      <c r="P31" s="336">
        <v>20</v>
      </c>
      <c r="Q31" s="336"/>
      <c r="R31" s="336">
        <v>0</v>
      </c>
      <c r="S31" s="335" t="s">
        <v>67</v>
      </c>
      <c r="T31" s="336" t="s">
        <v>1939</v>
      </c>
      <c r="U31">
        <v>312</v>
      </c>
    </row>
    <row r="32" spans="1:21" x14ac:dyDescent="0.35">
      <c r="A32">
        <v>33</v>
      </c>
      <c r="B32" t="s">
        <v>361</v>
      </c>
      <c r="C32" t="s">
        <v>362</v>
      </c>
      <c r="D32" t="s">
        <v>200</v>
      </c>
      <c r="E32" t="s">
        <v>201</v>
      </c>
      <c r="F32" t="s">
        <v>363</v>
      </c>
      <c r="G32" t="s">
        <v>2215</v>
      </c>
      <c r="H32" t="s">
        <v>204</v>
      </c>
      <c r="I32" t="s">
        <v>364</v>
      </c>
      <c r="J32" t="s">
        <v>206</v>
      </c>
      <c r="K32" t="s">
        <v>365</v>
      </c>
      <c r="L32" t="s">
        <v>179</v>
      </c>
      <c r="M32" t="s">
        <v>1882</v>
      </c>
      <c r="N32" t="s">
        <v>1883</v>
      </c>
      <c r="P32" s="336">
        <v>26</v>
      </c>
      <c r="Q32" s="336"/>
      <c r="R32" s="336">
        <v>0</v>
      </c>
      <c r="S32" s="335" t="s">
        <v>67</v>
      </c>
      <c r="T32" s="336" t="s">
        <v>1940</v>
      </c>
      <c r="U32">
        <v>708</v>
      </c>
    </row>
    <row r="33" spans="1:21" x14ac:dyDescent="0.35">
      <c r="A33">
        <v>34</v>
      </c>
      <c r="B33" t="s">
        <v>368</v>
      </c>
      <c r="C33" t="s">
        <v>369</v>
      </c>
      <c r="D33" t="s">
        <v>208</v>
      </c>
      <c r="E33" t="s">
        <v>209</v>
      </c>
      <c r="F33" t="s">
        <v>370</v>
      </c>
      <c r="G33" t="s">
        <v>371</v>
      </c>
      <c r="H33" t="s">
        <v>204</v>
      </c>
      <c r="I33" t="s">
        <v>369</v>
      </c>
      <c r="J33" t="s">
        <v>206</v>
      </c>
      <c r="K33" t="s">
        <v>372</v>
      </c>
      <c r="L33" t="s">
        <v>179</v>
      </c>
      <c r="M33" t="s">
        <v>1882</v>
      </c>
      <c r="N33" t="s">
        <v>1883</v>
      </c>
      <c r="P33" s="336">
        <v>6</v>
      </c>
      <c r="Q33" s="336"/>
      <c r="R33" s="336">
        <v>0</v>
      </c>
      <c r="S33" s="335" t="s">
        <v>67</v>
      </c>
      <c r="T33" s="336" t="s">
        <v>1941</v>
      </c>
      <c r="U33">
        <v>859</v>
      </c>
    </row>
    <row r="34" spans="1:21" x14ac:dyDescent="0.35">
      <c r="A34">
        <v>35</v>
      </c>
      <c r="B34" t="s">
        <v>373</v>
      </c>
      <c r="C34" t="s">
        <v>374</v>
      </c>
      <c r="D34" t="s">
        <v>200</v>
      </c>
      <c r="E34" t="s">
        <v>201</v>
      </c>
      <c r="F34" t="s">
        <v>375</v>
      </c>
      <c r="G34" t="s">
        <v>376</v>
      </c>
      <c r="H34" t="s">
        <v>377</v>
      </c>
      <c r="I34" t="s">
        <v>378</v>
      </c>
      <c r="J34" t="s">
        <v>206</v>
      </c>
      <c r="K34" t="s">
        <v>379</v>
      </c>
      <c r="L34" t="s">
        <v>179</v>
      </c>
      <c r="M34" t="s">
        <v>1882</v>
      </c>
      <c r="N34" t="s">
        <v>1883</v>
      </c>
      <c r="P34" s="336">
        <v>3</v>
      </c>
      <c r="Q34" s="336"/>
      <c r="R34" s="336">
        <v>0</v>
      </c>
      <c r="S34" s="335" t="s">
        <v>67</v>
      </c>
      <c r="T34" s="336" t="s">
        <v>1942</v>
      </c>
      <c r="U34">
        <v>356</v>
      </c>
    </row>
    <row r="35" spans="1:21" x14ac:dyDescent="0.35">
      <c r="A35">
        <v>36</v>
      </c>
      <c r="B35" t="s">
        <v>380</v>
      </c>
      <c r="C35" t="s">
        <v>381</v>
      </c>
      <c r="D35" t="s">
        <v>208</v>
      </c>
      <c r="E35" t="s">
        <v>209</v>
      </c>
      <c r="F35" t="s">
        <v>382</v>
      </c>
      <c r="G35" t="s">
        <v>383</v>
      </c>
      <c r="H35" t="s">
        <v>384</v>
      </c>
      <c r="I35" t="s">
        <v>385</v>
      </c>
      <c r="J35" t="s">
        <v>206</v>
      </c>
      <c r="K35" t="s">
        <v>386</v>
      </c>
      <c r="L35" t="s">
        <v>1879</v>
      </c>
      <c r="M35" t="s">
        <v>1880</v>
      </c>
      <c r="N35" t="s">
        <v>1881</v>
      </c>
      <c r="P35" s="336">
        <v>40</v>
      </c>
      <c r="Q35" s="336"/>
      <c r="R35" s="336">
        <v>0</v>
      </c>
      <c r="S35" s="335" t="s">
        <v>67</v>
      </c>
      <c r="T35" s="336" t="s">
        <v>1943</v>
      </c>
      <c r="U35">
        <v>1183</v>
      </c>
    </row>
    <row r="36" spans="1:21" x14ac:dyDescent="0.35">
      <c r="A36">
        <v>37</v>
      </c>
      <c r="B36" t="s">
        <v>387</v>
      </c>
      <c r="C36" t="s">
        <v>388</v>
      </c>
      <c r="D36" t="s">
        <v>208</v>
      </c>
      <c r="E36" t="s">
        <v>209</v>
      </c>
      <c r="F36" t="s">
        <v>389</v>
      </c>
      <c r="G36" t="s">
        <v>390</v>
      </c>
      <c r="H36" t="s">
        <v>204</v>
      </c>
      <c r="I36" t="s">
        <v>391</v>
      </c>
      <c r="J36" t="s">
        <v>206</v>
      </c>
      <c r="K36" t="s">
        <v>392</v>
      </c>
      <c r="L36" t="s">
        <v>173</v>
      </c>
      <c r="M36" t="s">
        <v>174</v>
      </c>
      <c r="N36" t="s">
        <v>1885</v>
      </c>
      <c r="P36" s="336">
        <v>9</v>
      </c>
      <c r="Q36" s="336"/>
      <c r="R36" s="336">
        <v>0</v>
      </c>
      <c r="S36" s="335" t="s">
        <v>67</v>
      </c>
      <c r="T36" s="336" t="s">
        <v>1944</v>
      </c>
      <c r="U36">
        <v>1017</v>
      </c>
    </row>
    <row r="37" spans="1:21" x14ac:dyDescent="0.35">
      <c r="A37">
        <v>38</v>
      </c>
      <c r="B37" t="s">
        <v>393</v>
      </c>
      <c r="C37" t="s">
        <v>394</v>
      </c>
      <c r="D37" t="s">
        <v>208</v>
      </c>
      <c r="E37" t="s">
        <v>209</v>
      </c>
      <c r="F37" t="s">
        <v>2216</v>
      </c>
      <c r="G37" t="s">
        <v>395</v>
      </c>
      <c r="H37" t="s">
        <v>204</v>
      </c>
      <c r="I37" t="s">
        <v>394</v>
      </c>
      <c r="J37" t="s">
        <v>206</v>
      </c>
      <c r="K37" t="s">
        <v>396</v>
      </c>
      <c r="L37" t="s">
        <v>244</v>
      </c>
      <c r="M37" t="s">
        <v>245</v>
      </c>
      <c r="N37" t="s">
        <v>1878</v>
      </c>
      <c r="P37" s="336">
        <v>164</v>
      </c>
      <c r="Q37" s="336"/>
      <c r="R37" s="336">
        <v>0</v>
      </c>
      <c r="S37" s="335" t="s">
        <v>67</v>
      </c>
      <c r="T37" s="336" t="s">
        <v>1945</v>
      </c>
      <c r="U37">
        <v>4660</v>
      </c>
    </row>
    <row r="38" spans="1:21" x14ac:dyDescent="0.35">
      <c r="A38">
        <v>39</v>
      </c>
      <c r="B38" t="s">
        <v>397</v>
      </c>
      <c r="C38" t="s">
        <v>398</v>
      </c>
      <c r="D38" t="s">
        <v>208</v>
      </c>
      <c r="E38" t="s">
        <v>209</v>
      </c>
      <c r="F38" t="s">
        <v>399</v>
      </c>
      <c r="G38" t="s">
        <v>400</v>
      </c>
      <c r="H38" t="s">
        <v>204</v>
      </c>
      <c r="I38" t="s">
        <v>398</v>
      </c>
      <c r="J38" t="s">
        <v>206</v>
      </c>
      <c r="K38" t="s">
        <v>401</v>
      </c>
      <c r="L38" t="s">
        <v>179</v>
      </c>
      <c r="M38" t="s">
        <v>1882</v>
      </c>
      <c r="N38" t="s">
        <v>1883</v>
      </c>
      <c r="P38" s="336">
        <v>69</v>
      </c>
      <c r="Q38" s="336"/>
      <c r="R38" s="336">
        <v>16</v>
      </c>
      <c r="S38" s="335" t="s">
        <v>67</v>
      </c>
      <c r="T38" s="336" t="s">
        <v>1946</v>
      </c>
      <c r="U38">
        <v>4668</v>
      </c>
    </row>
    <row r="39" spans="1:21" x14ac:dyDescent="0.35">
      <c r="A39">
        <v>40</v>
      </c>
      <c r="B39" t="s">
        <v>402</v>
      </c>
      <c r="C39" t="s">
        <v>403</v>
      </c>
      <c r="D39" t="s">
        <v>208</v>
      </c>
      <c r="E39" t="s">
        <v>209</v>
      </c>
      <c r="F39" t="s">
        <v>404</v>
      </c>
      <c r="G39" t="s">
        <v>405</v>
      </c>
      <c r="H39" t="s">
        <v>204</v>
      </c>
      <c r="I39" t="s">
        <v>406</v>
      </c>
      <c r="J39" t="s">
        <v>206</v>
      </c>
      <c r="K39" t="s">
        <v>407</v>
      </c>
      <c r="L39" t="s">
        <v>1879</v>
      </c>
      <c r="M39" t="s">
        <v>1880</v>
      </c>
      <c r="N39" t="s">
        <v>1881</v>
      </c>
      <c r="P39" s="336">
        <v>2</v>
      </c>
      <c r="Q39" s="336"/>
      <c r="R39" s="336">
        <v>0</v>
      </c>
      <c r="S39" s="335" t="s">
        <v>73</v>
      </c>
      <c r="T39" s="336" t="s">
        <v>1947</v>
      </c>
      <c r="U39">
        <v>1216</v>
      </c>
    </row>
    <row r="40" spans="1:21" x14ac:dyDescent="0.35">
      <c r="A40">
        <v>41</v>
      </c>
      <c r="B40" t="s">
        <v>408</v>
      </c>
      <c r="C40" t="s">
        <v>409</v>
      </c>
      <c r="D40" t="s">
        <v>208</v>
      </c>
      <c r="E40" t="s">
        <v>209</v>
      </c>
      <c r="F40" t="s">
        <v>410</v>
      </c>
      <c r="G40" t="s">
        <v>411</v>
      </c>
      <c r="H40" t="s">
        <v>204</v>
      </c>
      <c r="I40" t="s">
        <v>412</v>
      </c>
      <c r="J40" t="s">
        <v>206</v>
      </c>
      <c r="K40" t="s">
        <v>413</v>
      </c>
      <c r="L40" t="s">
        <v>180</v>
      </c>
      <c r="M40" t="s">
        <v>181</v>
      </c>
      <c r="N40" t="s">
        <v>1877</v>
      </c>
      <c r="P40" s="336">
        <v>39</v>
      </c>
      <c r="Q40" s="336"/>
      <c r="R40" s="336">
        <v>1</v>
      </c>
      <c r="S40" s="335" t="s">
        <v>67</v>
      </c>
      <c r="T40" s="336" t="s">
        <v>1948</v>
      </c>
      <c r="U40">
        <v>1603</v>
      </c>
    </row>
    <row r="41" spans="1:21" x14ac:dyDescent="0.35">
      <c r="A41">
        <v>42</v>
      </c>
      <c r="B41" t="s">
        <v>414</v>
      </c>
      <c r="C41" t="s">
        <v>415</v>
      </c>
      <c r="D41" t="s">
        <v>208</v>
      </c>
      <c r="E41" t="s">
        <v>209</v>
      </c>
      <c r="F41" t="s">
        <v>2217</v>
      </c>
      <c r="G41" t="s">
        <v>416</v>
      </c>
      <c r="H41" t="s">
        <v>204</v>
      </c>
      <c r="I41" t="s">
        <v>417</v>
      </c>
      <c r="J41" t="s">
        <v>206</v>
      </c>
      <c r="K41" t="s">
        <v>418</v>
      </c>
      <c r="L41" t="s">
        <v>1879</v>
      </c>
      <c r="M41" t="s">
        <v>1880</v>
      </c>
      <c r="N41" t="s">
        <v>1881</v>
      </c>
      <c r="P41" s="336">
        <v>6</v>
      </c>
      <c r="Q41" s="336"/>
      <c r="R41" s="336">
        <v>8</v>
      </c>
      <c r="S41" s="335" t="s">
        <v>73</v>
      </c>
      <c r="T41" s="336" t="s">
        <v>1949</v>
      </c>
      <c r="U41">
        <v>841</v>
      </c>
    </row>
    <row r="42" spans="1:21" x14ac:dyDescent="0.35">
      <c r="A42">
        <v>44</v>
      </c>
      <c r="B42" t="s">
        <v>422</v>
      </c>
      <c r="C42" t="s">
        <v>423</v>
      </c>
      <c r="D42" t="s">
        <v>200</v>
      </c>
      <c r="E42" t="s">
        <v>201</v>
      </c>
      <c r="F42" t="s">
        <v>424</v>
      </c>
      <c r="G42" t="s">
        <v>425</v>
      </c>
      <c r="H42" t="s">
        <v>204</v>
      </c>
      <c r="I42" t="s">
        <v>426</v>
      </c>
      <c r="J42" t="s">
        <v>206</v>
      </c>
      <c r="K42" t="s">
        <v>427</v>
      </c>
      <c r="L42" t="s">
        <v>177</v>
      </c>
      <c r="M42" t="s">
        <v>178</v>
      </c>
      <c r="N42" t="s">
        <v>1886</v>
      </c>
      <c r="P42" s="336">
        <v>29</v>
      </c>
      <c r="Q42" s="336"/>
      <c r="R42" s="336">
        <v>3</v>
      </c>
      <c r="S42" s="335" t="s">
        <v>73</v>
      </c>
      <c r="T42" s="336" t="s">
        <v>1950</v>
      </c>
      <c r="U42">
        <v>700</v>
      </c>
    </row>
    <row r="43" spans="1:21" x14ac:dyDescent="0.35">
      <c r="A43">
        <v>45</v>
      </c>
      <c r="B43" t="s">
        <v>428</v>
      </c>
      <c r="C43" t="s">
        <v>429</v>
      </c>
      <c r="D43" t="s">
        <v>200</v>
      </c>
      <c r="E43" t="s">
        <v>201</v>
      </c>
      <c r="F43" t="s">
        <v>430</v>
      </c>
      <c r="G43" t="s">
        <v>431</v>
      </c>
      <c r="H43" t="s">
        <v>204</v>
      </c>
      <c r="I43" t="s">
        <v>420</v>
      </c>
      <c r="J43" t="s">
        <v>206</v>
      </c>
      <c r="K43" t="s">
        <v>421</v>
      </c>
      <c r="L43" t="s">
        <v>1873</v>
      </c>
      <c r="M43" t="s">
        <v>1874</v>
      </c>
      <c r="N43" t="s">
        <v>1875</v>
      </c>
      <c r="P43" s="336">
        <v>46</v>
      </c>
      <c r="Q43" s="336"/>
      <c r="R43" s="336">
        <v>92</v>
      </c>
      <c r="S43" s="335" t="s">
        <v>73</v>
      </c>
      <c r="T43" s="336" t="s">
        <v>1943</v>
      </c>
      <c r="U43">
        <v>379</v>
      </c>
    </row>
    <row r="44" spans="1:21" x14ac:dyDescent="0.35">
      <c r="A44">
        <v>46</v>
      </c>
      <c r="B44" t="s">
        <v>432</v>
      </c>
      <c r="C44" t="s">
        <v>433</v>
      </c>
      <c r="D44" t="s">
        <v>200</v>
      </c>
      <c r="E44" t="s">
        <v>201</v>
      </c>
      <c r="F44" t="s">
        <v>434</v>
      </c>
      <c r="G44" t="s">
        <v>435</v>
      </c>
      <c r="H44" t="s">
        <v>204</v>
      </c>
      <c r="I44" t="s">
        <v>436</v>
      </c>
      <c r="J44" t="s">
        <v>206</v>
      </c>
      <c r="K44" t="s">
        <v>437</v>
      </c>
      <c r="L44" t="s">
        <v>175</v>
      </c>
      <c r="M44" t="s">
        <v>176</v>
      </c>
      <c r="N44" t="s">
        <v>1884</v>
      </c>
      <c r="P44" s="336">
        <v>68</v>
      </c>
      <c r="Q44" s="336"/>
      <c r="R44" s="336">
        <v>0</v>
      </c>
      <c r="S44" s="335" t="s">
        <v>73</v>
      </c>
      <c r="T44" s="336" t="s">
        <v>1951</v>
      </c>
      <c r="U44">
        <v>478</v>
      </c>
    </row>
    <row r="45" spans="1:21" x14ac:dyDescent="0.35">
      <c r="A45">
        <v>47</v>
      </c>
      <c r="B45" t="s">
        <v>438</v>
      </c>
      <c r="C45" t="s">
        <v>439</v>
      </c>
      <c r="D45" t="s">
        <v>200</v>
      </c>
      <c r="E45" t="s">
        <v>201</v>
      </c>
      <c r="F45" t="s">
        <v>440</v>
      </c>
      <c r="G45" t="s">
        <v>441</v>
      </c>
      <c r="H45" t="s">
        <v>204</v>
      </c>
      <c r="I45" t="s">
        <v>214</v>
      </c>
      <c r="J45" t="s">
        <v>206</v>
      </c>
      <c r="K45" t="s">
        <v>215</v>
      </c>
      <c r="L45" t="s">
        <v>177</v>
      </c>
      <c r="M45" t="s">
        <v>178</v>
      </c>
      <c r="N45" t="s">
        <v>1886</v>
      </c>
      <c r="P45" s="336">
        <v>94</v>
      </c>
      <c r="Q45" s="336"/>
      <c r="R45" s="336">
        <v>0</v>
      </c>
      <c r="S45" s="335" t="s">
        <v>73</v>
      </c>
      <c r="T45" s="336" t="s">
        <v>1922</v>
      </c>
      <c r="U45">
        <v>574</v>
      </c>
    </row>
    <row r="46" spans="1:21" x14ac:dyDescent="0.35">
      <c r="A46">
        <v>48</v>
      </c>
      <c r="B46" t="s">
        <v>442</v>
      </c>
      <c r="C46" t="s">
        <v>443</v>
      </c>
      <c r="D46" t="s">
        <v>200</v>
      </c>
      <c r="E46" t="s">
        <v>201</v>
      </c>
      <c r="F46" t="s">
        <v>444</v>
      </c>
      <c r="G46" t="s">
        <v>445</v>
      </c>
      <c r="H46" t="s">
        <v>204</v>
      </c>
      <c r="I46" t="s">
        <v>214</v>
      </c>
      <c r="J46" t="s">
        <v>206</v>
      </c>
      <c r="K46" t="s">
        <v>215</v>
      </c>
      <c r="L46" t="s">
        <v>171</v>
      </c>
      <c r="M46" t="s">
        <v>172</v>
      </c>
      <c r="N46" t="s">
        <v>1876</v>
      </c>
      <c r="P46" s="336">
        <v>109</v>
      </c>
      <c r="Q46" s="336"/>
      <c r="R46" s="336">
        <v>8</v>
      </c>
      <c r="S46" s="335" t="s">
        <v>73</v>
      </c>
      <c r="T46" s="336" t="s">
        <v>1952</v>
      </c>
      <c r="U46">
        <v>825</v>
      </c>
    </row>
    <row r="47" spans="1:21" x14ac:dyDescent="0.35">
      <c r="A47">
        <v>49</v>
      </c>
      <c r="B47" t="s">
        <v>446</v>
      </c>
      <c r="C47" t="s">
        <v>447</v>
      </c>
      <c r="D47" t="s">
        <v>208</v>
      </c>
      <c r="E47" t="s">
        <v>209</v>
      </c>
      <c r="F47" t="s">
        <v>2218</v>
      </c>
      <c r="G47" t="s">
        <v>449</v>
      </c>
      <c r="H47" t="s">
        <v>204</v>
      </c>
      <c r="I47" t="s">
        <v>447</v>
      </c>
      <c r="J47" t="s">
        <v>206</v>
      </c>
      <c r="K47" t="s">
        <v>450</v>
      </c>
      <c r="L47" t="s">
        <v>173</v>
      </c>
      <c r="M47" t="s">
        <v>174</v>
      </c>
      <c r="N47" t="s">
        <v>1885</v>
      </c>
      <c r="P47" s="336">
        <v>14</v>
      </c>
      <c r="Q47" s="336"/>
      <c r="R47" s="336">
        <v>51</v>
      </c>
      <c r="S47" s="335" t="s">
        <v>67</v>
      </c>
      <c r="T47" s="336" t="s">
        <v>1953</v>
      </c>
      <c r="U47">
        <v>1841</v>
      </c>
    </row>
    <row r="48" spans="1:21" x14ac:dyDescent="0.35">
      <c r="A48">
        <v>50</v>
      </c>
      <c r="B48" t="s">
        <v>451</v>
      </c>
      <c r="C48" t="s">
        <v>452</v>
      </c>
      <c r="D48" t="s">
        <v>208</v>
      </c>
      <c r="E48" t="s">
        <v>209</v>
      </c>
      <c r="F48" t="s">
        <v>453</v>
      </c>
      <c r="G48" t="s">
        <v>454</v>
      </c>
      <c r="H48" t="s">
        <v>204</v>
      </c>
      <c r="I48" t="s">
        <v>452</v>
      </c>
      <c r="J48" t="s">
        <v>206</v>
      </c>
      <c r="K48" t="s">
        <v>455</v>
      </c>
      <c r="L48" t="s">
        <v>179</v>
      </c>
      <c r="M48" t="s">
        <v>1882</v>
      </c>
      <c r="N48" t="s">
        <v>1883</v>
      </c>
      <c r="P48" s="336">
        <v>6</v>
      </c>
      <c r="Q48" s="336"/>
      <c r="R48" s="336">
        <v>0</v>
      </c>
      <c r="S48" s="335" t="s">
        <v>67</v>
      </c>
      <c r="T48" s="336" t="s">
        <v>1954</v>
      </c>
      <c r="U48">
        <v>708</v>
      </c>
    </row>
    <row r="49" spans="1:22" x14ac:dyDescent="0.35">
      <c r="A49">
        <v>51</v>
      </c>
      <c r="B49" t="s">
        <v>456</v>
      </c>
      <c r="C49" t="s">
        <v>457</v>
      </c>
      <c r="D49" t="s">
        <v>208</v>
      </c>
      <c r="E49" t="s">
        <v>209</v>
      </c>
      <c r="F49" t="s">
        <v>458</v>
      </c>
      <c r="G49" t="s">
        <v>459</v>
      </c>
      <c r="H49" t="s">
        <v>204</v>
      </c>
      <c r="I49" t="s">
        <v>457</v>
      </c>
      <c r="J49" t="s">
        <v>206</v>
      </c>
      <c r="K49" t="s">
        <v>460</v>
      </c>
      <c r="L49" t="s">
        <v>175</v>
      </c>
      <c r="M49" t="s">
        <v>176</v>
      </c>
      <c r="N49" t="s">
        <v>1884</v>
      </c>
      <c r="P49" s="336">
        <v>305</v>
      </c>
      <c r="Q49" s="336"/>
      <c r="R49" s="336">
        <v>0</v>
      </c>
      <c r="S49" s="335" t="s">
        <v>67</v>
      </c>
      <c r="T49" s="336" t="s">
        <v>1955</v>
      </c>
      <c r="U49">
        <v>5758</v>
      </c>
    </row>
    <row r="50" spans="1:22" x14ac:dyDescent="0.35">
      <c r="A50">
        <v>52</v>
      </c>
      <c r="B50" t="s">
        <v>461</v>
      </c>
      <c r="C50" t="s">
        <v>462</v>
      </c>
      <c r="D50" t="s">
        <v>208</v>
      </c>
      <c r="E50" t="s">
        <v>209</v>
      </c>
      <c r="F50" t="s">
        <v>463</v>
      </c>
      <c r="G50" t="s">
        <v>464</v>
      </c>
      <c r="H50" t="s">
        <v>204</v>
      </c>
      <c r="I50" t="s">
        <v>465</v>
      </c>
      <c r="J50" t="s">
        <v>206</v>
      </c>
      <c r="K50" t="s">
        <v>466</v>
      </c>
      <c r="L50" t="s">
        <v>177</v>
      </c>
      <c r="M50" t="s">
        <v>178</v>
      </c>
      <c r="N50" t="s">
        <v>1886</v>
      </c>
      <c r="P50" s="336">
        <v>10</v>
      </c>
      <c r="Q50" s="336"/>
      <c r="R50" s="336">
        <v>6</v>
      </c>
      <c r="S50" s="335" t="s">
        <v>73</v>
      </c>
      <c r="T50" s="336" t="e">
        <v>#N/A</v>
      </c>
      <c r="U50">
        <v>433</v>
      </c>
      <c r="V50" t="s">
        <v>1911</v>
      </c>
    </row>
    <row r="51" spans="1:22" x14ac:dyDescent="0.35">
      <c r="A51">
        <v>53</v>
      </c>
      <c r="B51" t="s">
        <v>467</v>
      </c>
      <c r="C51" t="s">
        <v>468</v>
      </c>
      <c r="D51" t="s">
        <v>200</v>
      </c>
      <c r="E51" t="s">
        <v>201</v>
      </c>
      <c r="F51" t="s">
        <v>469</v>
      </c>
      <c r="G51" t="s">
        <v>470</v>
      </c>
      <c r="H51" t="s">
        <v>204</v>
      </c>
      <c r="I51" t="s">
        <v>420</v>
      </c>
      <c r="J51" t="s">
        <v>206</v>
      </c>
      <c r="K51" t="s">
        <v>421</v>
      </c>
      <c r="L51" t="s">
        <v>173</v>
      </c>
      <c r="M51" t="s">
        <v>174</v>
      </c>
      <c r="N51" t="s">
        <v>1885</v>
      </c>
      <c r="P51" s="336">
        <v>77</v>
      </c>
      <c r="Q51" s="336"/>
      <c r="R51" s="336">
        <v>10</v>
      </c>
      <c r="S51" s="335" t="s">
        <v>73</v>
      </c>
      <c r="T51" s="336" t="s">
        <v>1956</v>
      </c>
      <c r="U51">
        <v>304</v>
      </c>
    </row>
    <row r="52" spans="1:22" x14ac:dyDescent="0.35">
      <c r="A52">
        <v>54</v>
      </c>
      <c r="B52" t="s">
        <v>471</v>
      </c>
      <c r="C52" t="s">
        <v>472</v>
      </c>
      <c r="D52" t="s">
        <v>208</v>
      </c>
      <c r="E52" t="s">
        <v>209</v>
      </c>
      <c r="F52" t="s">
        <v>473</v>
      </c>
      <c r="G52" t="s">
        <v>474</v>
      </c>
      <c r="H52" t="s">
        <v>204</v>
      </c>
      <c r="I52" t="s">
        <v>475</v>
      </c>
      <c r="J52" t="s">
        <v>206</v>
      </c>
      <c r="K52" t="s">
        <v>476</v>
      </c>
      <c r="L52" t="s">
        <v>171</v>
      </c>
      <c r="M52" t="s">
        <v>172</v>
      </c>
      <c r="N52" t="s">
        <v>1876</v>
      </c>
      <c r="P52" s="336">
        <v>113</v>
      </c>
      <c r="Q52" s="336"/>
      <c r="R52" s="336">
        <v>26</v>
      </c>
      <c r="S52" s="335" t="s">
        <v>67</v>
      </c>
      <c r="T52" s="336" t="s">
        <v>1957</v>
      </c>
      <c r="U52">
        <v>5292</v>
      </c>
    </row>
    <row r="53" spans="1:22" x14ac:dyDescent="0.35">
      <c r="A53">
        <v>55</v>
      </c>
      <c r="B53" t="s">
        <v>477</v>
      </c>
      <c r="C53" t="s">
        <v>478</v>
      </c>
      <c r="D53" t="s">
        <v>208</v>
      </c>
      <c r="E53" t="s">
        <v>209</v>
      </c>
      <c r="F53" t="s">
        <v>479</v>
      </c>
      <c r="G53" t="s">
        <v>480</v>
      </c>
      <c r="H53" t="s">
        <v>204</v>
      </c>
      <c r="I53" t="s">
        <v>481</v>
      </c>
      <c r="J53" t="s">
        <v>206</v>
      </c>
      <c r="K53" t="s">
        <v>482</v>
      </c>
      <c r="L53" t="s">
        <v>179</v>
      </c>
      <c r="M53" t="s">
        <v>1882</v>
      </c>
      <c r="N53" t="s">
        <v>1883</v>
      </c>
      <c r="P53" s="336">
        <v>2</v>
      </c>
      <c r="Q53" s="336"/>
      <c r="R53" s="336">
        <v>0</v>
      </c>
      <c r="S53" s="335" t="s">
        <v>67</v>
      </c>
      <c r="T53" s="336" t="e">
        <v>#N/A</v>
      </c>
      <c r="U53">
        <v>276</v>
      </c>
      <c r="V53" t="s">
        <v>1911</v>
      </c>
    </row>
    <row r="54" spans="1:22" x14ac:dyDescent="0.35">
      <c r="A54">
        <v>56</v>
      </c>
      <c r="B54" t="s">
        <v>483</v>
      </c>
      <c r="C54" t="s">
        <v>484</v>
      </c>
      <c r="D54" t="s">
        <v>208</v>
      </c>
      <c r="E54" t="s">
        <v>209</v>
      </c>
      <c r="F54" t="s">
        <v>485</v>
      </c>
      <c r="G54" t="s">
        <v>486</v>
      </c>
      <c r="H54" t="s">
        <v>204</v>
      </c>
      <c r="I54" t="s">
        <v>487</v>
      </c>
      <c r="J54" t="s">
        <v>206</v>
      </c>
      <c r="K54" t="s">
        <v>488</v>
      </c>
      <c r="L54" t="s">
        <v>244</v>
      </c>
      <c r="M54" t="s">
        <v>245</v>
      </c>
      <c r="N54" t="s">
        <v>1878</v>
      </c>
      <c r="P54" s="336">
        <v>0</v>
      </c>
      <c r="Q54" s="336"/>
      <c r="R54" s="336">
        <v>0</v>
      </c>
      <c r="S54" s="335" t="s">
        <v>67</v>
      </c>
      <c r="T54" s="336" t="s">
        <v>1958</v>
      </c>
      <c r="U54">
        <v>437</v>
      </c>
    </row>
    <row r="55" spans="1:22" x14ac:dyDescent="0.35">
      <c r="A55">
        <v>57</v>
      </c>
      <c r="B55" t="s">
        <v>489</v>
      </c>
      <c r="C55" t="s">
        <v>490</v>
      </c>
      <c r="D55" t="s">
        <v>208</v>
      </c>
      <c r="E55" t="s">
        <v>209</v>
      </c>
      <c r="F55" t="s">
        <v>491</v>
      </c>
      <c r="G55" t="s">
        <v>492</v>
      </c>
      <c r="H55" t="s">
        <v>204</v>
      </c>
      <c r="I55" t="s">
        <v>493</v>
      </c>
      <c r="J55" t="s">
        <v>206</v>
      </c>
      <c r="K55" t="s">
        <v>494</v>
      </c>
      <c r="L55" t="s">
        <v>179</v>
      </c>
      <c r="M55" t="s">
        <v>1882</v>
      </c>
      <c r="N55" t="s">
        <v>1883</v>
      </c>
      <c r="P55" s="336">
        <v>3</v>
      </c>
      <c r="Q55" s="336"/>
      <c r="R55" s="336">
        <v>5</v>
      </c>
      <c r="S55" s="335" t="s">
        <v>73</v>
      </c>
      <c r="T55" s="336" t="s">
        <v>1959</v>
      </c>
      <c r="U55">
        <v>1278</v>
      </c>
    </row>
    <row r="56" spans="1:22" x14ac:dyDescent="0.35">
      <c r="A56">
        <v>59</v>
      </c>
      <c r="B56" t="s">
        <v>498</v>
      </c>
      <c r="C56" t="s">
        <v>499</v>
      </c>
      <c r="D56" t="s">
        <v>200</v>
      </c>
      <c r="E56" t="s">
        <v>201</v>
      </c>
      <c r="F56" t="s">
        <v>500</v>
      </c>
      <c r="G56" t="s">
        <v>501</v>
      </c>
      <c r="H56" t="s">
        <v>204</v>
      </c>
      <c r="I56" t="s">
        <v>502</v>
      </c>
      <c r="J56" t="s">
        <v>206</v>
      </c>
      <c r="K56" t="s">
        <v>503</v>
      </c>
      <c r="L56" t="s">
        <v>177</v>
      </c>
      <c r="M56" t="s">
        <v>178</v>
      </c>
      <c r="N56" t="s">
        <v>1886</v>
      </c>
      <c r="P56" s="336">
        <v>133</v>
      </c>
      <c r="Q56" s="336"/>
      <c r="R56" s="336">
        <v>0</v>
      </c>
      <c r="S56" s="335" t="s">
        <v>67</v>
      </c>
      <c r="T56" s="336" t="s">
        <v>1960</v>
      </c>
      <c r="U56">
        <v>1965</v>
      </c>
    </row>
    <row r="57" spans="1:22" x14ac:dyDescent="0.35">
      <c r="A57">
        <v>60</v>
      </c>
      <c r="B57" t="s">
        <v>504</v>
      </c>
      <c r="C57" t="s">
        <v>505</v>
      </c>
      <c r="D57" t="s">
        <v>208</v>
      </c>
      <c r="E57" t="s">
        <v>209</v>
      </c>
      <c r="F57" t="s">
        <v>479</v>
      </c>
      <c r="G57" t="s">
        <v>506</v>
      </c>
      <c r="H57" t="s">
        <v>204</v>
      </c>
      <c r="I57" t="s">
        <v>481</v>
      </c>
      <c r="J57" t="s">
        <v>206</v>
      </c>
      <c r="K57" t="s">
        <v>482</v>
      </c>
      <c r="L57" t="s">
        <v>179</v>
      </c>
      <c r="M57" t="s">
        <v>1882</v>
      </c>
      <c r="N57" t="s">
        <v>1883</v>
      </c>
      <c r="P57" s="336">
        <v>1</v>
      </c>
      <c r="Q57" s="336"/>
      <c r="R57" s="336">
        <v>3</v>
      </c>
      <c r="S57" s="335" t="s">
        <v>73</v>
      </c>
      <c r="T57" s="336" t="e">
        <v>#N/A</v>
      </c>
      <c r="U57">
        <v>278</v>
      </c>
      <c r="V57" t="s">
        <v>1911</v>
      </c>
    </row>
    <row r="58" spans="1:22" x14ac:dyDescent="0.35">
      <c r="A58">
        <v>61</v>
      </c>
      <c r="B58" t="s">
        <v>507</v>
      </c>
      <c r="C58" t="s">
        <v>508</v>
      </c>
      <c r="D58" t="s">
        <v>208</v>
      </c>
      <c r="E58" t="s">
        <v>209</v>
      </c>
      <c r="F58" t="s">
        <v>2219</v>
      </c>
      <c r="G58" t="s">
        <v>509</v>
      </c>
      <c r="H58" t="s">
        <v>204</v>
      </c>
      <c r="I58" t="s">
        <v>508</v>
      </c>
      <c r="J58" t="s">
        <v>206</v>
      </c>
      <c r="K58" t="s">
        <v>510</v>
      </c>
      <c r="L58" t="s">
        <v>177</v>
      </c>
      <c r="M58" t="s">
        <v>178</v>
      </c>
      <c r="N58" t="s">
        <v>1886</v>
      </c>
      <c r="P58" s="336">
        <v>877</v>
      </c>
      <c r="Q58" s="336"/>
      <c r="R58" s="336">
        <v>21</v>
      </c>
      <c r="S58" s="335" t="s">
        <v>67</v>
      </c>
      <c r="T58" s="336" t="s">
        <v>1961</v>
      </c>
      <c r="U58">
        <v>7575</v>
      </c>
    </row>
    <row r="59" spans="1:22" x14ac:dyDescent="0.35">
      <c r="A59">
        <v>62</v>
      </c>
      <c r="B59" t="s">
        <v>511</v>
      </c>
      <c r="C59" t="s">
        <v>512</v>
      </c>
      <c r="D59" t="s">
        <v>208</v>
      </c>
      <c r="E59" t="s">
        <v>209</v>
      </c>
      <c r="F59" t="s">
        <v>513</v>
      </c>
      <c r="G59" t="s">
        <v>514</v>
      </c>
      <c r="H59" t="s">
        <v>204</v>
      </c>
      <c r="I59" t="s">
        <v>512</v>
      </c>
      <c r="J59" t="s">
        <v>206</v>
      </c>
      <c r="K59" t="s">
        <v>515</v>
      </c>
      <c r="L59" t="s">
        <v>180</v>
      </c>
      <c r="M59" t="s">
        <v>181</v>
      </c>
      <c r="N59" t="s">
        <v>1877</v>
      </c>
      <c r="P59" s="336">
        <v>161</v>
      </c>
      <c r="Q59" s="336"/>
      <c r="R59" s="336">
        <v>7</v>
      </c>
      <c r="S59" s="335" t="s">
        <v>67</v>
      </c>
      <c r="T59" s="336" t="s">
        <v>1962</v>
      </c>
      <c r="U59">
        <v>3464</v>
      </c>
    </row>
    <row r="60" spans="1:22" x14ac:dyDescent="0.35">
      <c r="A60">
        <v>63</v>
      </c>
      <c r="B60" t="s">
        <v>516</v>
      </c>
      <c r="C60" t="s">
        <v>359</v>
      </c>
      <c r="D60" t="s">
        <v>208</v>
      </c>
      <c r="E60" t="s">
        <v>209</v>
      </c>
      <c r="F60" t="s">
        <v>517</v>
      </c>
      <c r="G60" t="s">
        <v>2220</v>
      </c>
      <c r="H60" t="s">
        <v>204</v>
      </c>
      <c r="I60" t="s">
        <v>359</v>
      </c>
      <c r="J60" t="s">
        <v>206</v>
      </c>
      <c r="K60" t="s">
        <v>518</v>
      </c>
      <c r="L60" t="s">
        <v>171</v>
      </c>
      <c r="M60" t="s">
        <v>172</v>
      </c>
      <c r="N60" t="s">
        <v>1876</v>
      </c>
      <c r="P60" s="336">
        <v>548</v>
      </c>
      <c r="Q60" s="336"/>
      <c r="R60" s="336">
        <v>224</v>
      </c>
      <c r="S60" s="335" t="s">
        <v>67</v>
      </c>
      <c r="T60" s="336" t="s">
        <v>1963</v>
      </c>
      <c r="U60">
        <v>6626</v>
      </c>
    </row>
    <row r="61" spans="1:22" x14ac:dyDescent="0.35">
      <c r="A61">
        <v>64</v>
      </c>
      <c r="B61" t="s">
        <v>519</v>
      </c>
      <c r="C61" t="s">
        <v>417</v>
      </c>
      <c r="D61" t="s">
        <v>208</v>
      </c>
      <c r="E61" t="s">
        <v>209</v>
      </c>
      <c r="F61" t="s">
        <v>520</v>
      </c>
      <c r="G61" t="s">
        <v>521</v>
      </c>
      <c r="H61" t="s">
        <v>204</v>
      </c>
      <c r="I61" t="s">
        <v>417</v>
      </c>
      <c r="J61" t="s">
        <v>206</v>
      </c>
      <c r="K61" t="s">
        <v>418</v>
      </c>
      <c r="L61" t="s">
        <v>175</v>
      </c>
      <c r="M61" t="s">
        <v>176</v>
      </c>
      <c r="N61" t="s">
        <v>1884</v>
      </c>
      <c r="P61" s="336">
        <v>83</v>
      </c>
      <c r="Q61" s="336"/>
      <c r="R61" s="336">
        <v>24</v>
      </c>
      <c r="S61" s="335" t="s">
        <v>67</v>
      </c>
      <c r="T61" s="336" t="s">
        <v>1964</v>
      </c>
      <c r="U61">
        <v>3281</v>
      </c>
    </row>
    <row r="62" spans="1:22" x14ac:dyDescent="0.35">
      <c r="A62">
        <v>65</v>
      </c>
      <c r="B62" t="s">
        <v>522</v>
      </c>
      <c r="C62" t="s">
        <v>523</v>
      </c>
      <c r="D62" t="s">
        <v>200</v>
      </c>
      <c r="E62" t="s">
        <v>201</v>
      </c>
      <c r="F62" t="s">
        <v>524</v>
      </c>
      <c r="G62" t="s">
        <v>525</v>
      </c>
      <c r="H62" t="s">
        <v>204</v>
      </c>
      <c r="I62" t="s">
        <v>526</v>
      </c>
      <c r="J62" t="s">
        <v>206</v>
      </c>
      <c r="K62" t="s">
        <v>527</v>
      </c>
      <c r="L62" t="s">
        <v>175</v>
      </c>
      <c r="M62" t="s">
        <v>176</v>
      </c>
      <c r="N62" t="s">
        <v>1884</v>
      </c>
      <c r="P62" s="336">
        <v>1</v>
      </c>
      <c r="Q62" s="336"/>
      <c r="R62" s="336">
        <v>0</v>
      </c>
      <c r="S62" s="335" t="s">
        <v>73</v>
      </c>
      <c r="T62" s="336" t="s">
        <v>1965</v>
      </c>
      <c r="U62">
        <v>241</v>
      </c>
    </row>
    <row r="63" spans="1:22" x14ac:dyDescent="0.35">
      <c r="A63">
        <v>66</v>
      </c>
      <c r="B63" t="s">
        <v>528</v>
      </c>
      <c r="C63" t="s">
        <v>529</v>
      </c>
      <c r="D63" t="s">
        <v>208</v>
      </c>
      <c r="E63" t="s">
        <v>209</v>
      </c>
      <c r="F63" t="s">
        <v>530</v>
      </c>
      <c r="G63" t="s">
        <v>531</v>
      </c>
      <c r="H63" t="s">
        <v>204</v>
      </c>
      <c r="I63" t="s">
        <v>532</v>
      </c>
      <c r="J63" t="s">
        <v>206</v>
      </c>
      <c r="K63" t="s">
        <v>527</v>
      </c>
      <c r="L63" t="s">
        <v>177</v>
      </c>
      <c r="M63" t="s">
        <v>178</v>
      </c>
      <c r="N63" t="s">
        <v>1886</v>
      </c>
      <c r="P63" s="336">
        <v>17</v>
      </c>
      <c r="Q63" s="336"/>
      <c r="R63" s="336">
        <v>0</v>
      </c>
      <c r="S63" s="335" t="s">
        <v>73</v>
      </c>
      <c r="T63" s="336" t="s">
        <v>1966</v>
      </c>
      <c r="U63">
        <v>599</v>
      </c>
    </row>
    <row r="64" spans="1:22" x14ac:dyDescent="0.35">
      <c r="A64">
        <v>67</v>
      </c>
      <c r="B64" t="s">
        <v>533</v>
      </c>
      <c r="C64" t="s">
        <v>534</v>
      </c>
      <c r="D64" t="s">
        <v>208</v>
      </c>
      <c r="E64" t="s">
        <v>209</v>
      </c>
      <c r="F64" t="s">
        <v>535</v>
      </c>
      <c r="G64" t="s">
        <v>536</v>
      </c>
      <c r="H64" t="s">
        <v>204</v>
      </c>
      <c r="I64" t="s">
        <v>534</v>
      </c>
      <c r="J64" t="s">
        <v>206</v>
      </c>
      <c r="K64" t="s">
        <v>537</v>
      </c>
      <c r="L64" t="s">
        <v>244</v>
      </c>
      <c r="M64" t="s">
        <v>245</v>
      </c>
      <c r="N64" t="s">
        <v>1878</v>
      </c>
      <c r="P64" s="336">
        <v>18</v>
      </c>
      <c r="Q64" s="336"/>
      <c r="R64" s="336">
        <v>0</v>
      </c>
      <c r="S64" s="335" t="s">
        <v>67</v>
      </c>
      <c r="T64" s="336" t="s">
        <v>1967</v>
      </c>
      <c r="U64">
        <v>594</v>
      </c>
    </row>
    <row r="65" spans="1:21" x14ac:dyDescent="0.35">
      <c r="A65">
        <v>69</v>
      </c>
      <c r="B65" t="s">
        <v>538</v>
      </c>
      <c r="C65" t="s">
        <v>539</v>
      </c>
      <c r="D65" t="s">
        <v>208</v>
      </c>
      <c r="E65" t="s">
        <v>209</v>
      </c>
      <c r="F65" t="s">
        <v>540</v>
      </c>
      <c r="G65" t="s">
        <v>541</v>
      </c>
      <c r="H65" t="s">
        <v>542</v>
      </c>
      <c r="I65" t="s">
        <v>543</v>
      </c>
      <c r="J65" t="s">
        <v>206</v>
      </c>
      <c r="K65" t="s">
        <v>544</v>
      </c>
      <c r="L65" t="s">
        <v>171</v>
      </c>
      <c r="M65" t="s">
        <v>172</v>
      </c>
      <c r="N65" t="s">
        <v>1876</v>
      </c>
      <c r="P65" s="336">
        <v>5</v>
      </c>
      <c r="Q65" s="336"/>
      <c r="R65" s="336">
        <v>8</v>
      </c>
      <c r="S65" s="335" t="s">
        <v>67</v>
      </c>
      <c r="T65" s="336" t="s">
        <v>1968</v>
      </c>
      <c r="U65">
        <v>1526</v>
      </c>
    </row>
    <row r="66" spans="1:21" x14ac:dyDescent="0.35">
      <c r="A66">
        <v>70</v>
      </c>
      <c r="B66" t="s">
        <v>545</v>
      </c>
      <c r="C66" t="s">
        <v>546</v>
      </c>
      <c r="D66" t="s">
        <v>208</v>
      </c>
      <c r="E66" t="s">
        <v>209</v>
      </c>
      <c r="F66" t="s">
        <v>547</v>
      </c>
      <c r="G66" t="s">
        <v>548</v>
      </c>
      <c r="H66" t="s">
        <v>204</v>
      </c>
      <c r="I66" t="s">
        <v>546</v>
      </c>
      <c r="J66" t="s">
        <v>206</v>
      </c>
      <c r="K66" t="s">
        <v>549</v>
      </c>
      <c r="L66" t="s">
        <v>179</v>
      </c>
      <c r="M66" t="s">
        <v>1882</v>
      </c>
      <c r="N66" t="s">
        <v>1883</v>
      </c>
      <c r="P66" s="336">
        <v>202</v>
      </c>
      <c r="Q66" s="336"/>
      <c r="R66" s="336">
        <v>0</v>
      </c>
      <c r="S66" s="335" t="s">
        <v>67</v>
      </c>
      <c r="T66" s="336" t="s">
        <v>1969</v>
      </c>
      <c r="U66">
        <v>4928</v>
      </c>
    </row>
    <row r="67" spans="1:21" x14ac:dyDescent="0.35">
      <c r="A67">
        <v>71</v>
      </c>
      <c r="B67" t="s">
        <v>550</v>
      </c>
      <c r="C67" t="s">
        <v>551</v>
      </c>
      <c r="D67" t="s">
        <v>208</v>
      </c>
      <c r="E67" t="s">
        <v>209</v>
      </c>
      <c r="F67" t="s">
        <v>2221</v>
      </c>
      <c r="G67" t="s">
        <v>2222</v>
      </c>
      <c r="H67" t="s">
        <v>2223</v>
      </c>
      <c r="I67" t="s">
        <v>551</v>
      </c>
      <c r="J67" t="s">
        <v>206</v>
      </c>
      <c r="K67" t="s">
        <v>552</v>
      </c>
      <c r="L67" t="s">
        <v>177</v>
      </c>
      <c r="M67" t="s">
        <v>178</v>
      </c>
      <c r="N67" t="s">
        <v>1886</v>
      </c>
      <c r="P67" s="336">
        <v>2191</v>
      </c>
      <c r="Q67" s="336"/>
      <c r="R67" s="336">
        <v>506</v>
      </c>
      <c r="S67" s="335" t="s">
        <v>67</v>
      </c>
      <c r="T67" s="336" t="s">
        <v>1970</v>
      </c>
      <c r="U67">
        <v>6120</v>
      </c>
    </row>
    <row r="68" spans="1:21" x14ac:dyDescent="0.35">
      <c r="A68">
        <v>72</v>
      </c>
      <c r="B68" s="438" t="s">
        <v>2206</v>
      </c>
      <c r="C68" t="s">
        <v>2207</v>
      </c>
      <c r="D68" t="s">
        <v>208</v>
      </c>
      <c r="E68" t="s">
        <v>209</v>
      </c>
      <c r="F68" t="s">
        <v>553</v>
      </c>
      <c r="G68" t="s">
        <v>2224</v>
      </c>
      <c r="H68" t="s">
        <v>204</v>
      </c>
      <c r="I68" t="s">
        <v>2275</v>
      </c>
      <c r="J68" t="s">
        <v>206</v>
      </c>
      <c r="K68" t="s">
        <v>2278</v>
      </c>
      <c r="L68" t="s">
        <v>244</v>
      </c>
      <c r="M68" t="s">
        <v>245</v>
      </c>
      <c r="N68" t="s">
        <v>1878</v>
      </c>
      <c r="P68" s="336"/>
      <c r="Q68" s="336"/>
      <c r="R68" s="336"/>
      <c r="T68" s="336"/>
      <c r="U68">
        <v>118</v>
      </c>
    </row>
    <row r="69" spans="1:21" x14ac:dyDescent="0.35">
      <c r="A69">
        <v>73</v>
      </c>
      <c r="B69" t="s">
        <v>554</v>
      </c>
      <c r="C69" t="s">
        <v>555</v>
      </c>
      <c r="D69" t="s">
        <v>208</v>
      </c>
      <c r="E69" t="s">
        <v>209</v>
      </c>
      <c r="F69" t="s">
        <v>2225</v>
      </c>
      <c r="G69" t="s">
        <v>556</v>
      </c>
      <c r="H69" t="s">
        <v>204</v>
      </c>
      <c r="I69" t="s">
        <v>555</v>
      </c>
      <c r="J69" t="s">
        <v>206</v>
      </c>
      <c r="K69" t="s">
        <v>557</v>
      </c>
      <c r="L69" t="s">
        <v>173</v>
      </c>
      <c r="M69" t="s">
        <v>174</v>
      </c>
      <c r="N69" t="s">
        <v>1885</v>
      </c>
      <c r="P69" s="336">
        <v>453</v>
      </c>
      <c r="Q69" s="336"/>
      <c r="R69" s="336">
        <v>175</v>
      </c>
      <c r="S69" s="335" t="s">
        <v>67</v>
      </c>
      <c r="T69" s="336" t="s">
        <v>1971</v>
      </c>
      <c r="U69">
        <v>7008</v>
      </c>
    </row>
    <row r="70" spans="1:21" x14ac:dyDescent="0.35">
      <c r="A70">
        <v>74</v>
      </c>
      <c r="B70" t="s">
        <v>558</v>
      </c>
      <c r="C70" t="s">
        <v>559</v>
      </c>
      <c r="D70" t="s">
        <v>200</v>
      </c>
      <c r="E70" t="s">
        <v>201</v>
      </c>
      <c r="F70" t="s">
        <v>2226</v>
      </c>
      <c r="G70" t="s">
        <v>560</v>
      </c>
      <c r="H70" t="s">
        <v>204</v>
      </c>
      <c r="I70" t="s">
        <v>561</v>
      </c>
      <c r="J70" t="s">
        <v>206</v>
      </c>
      <c r="K70" t="s">
        <v>562</v>
      </c>
      <c r="L70" t="s">
        <v>180</v>
      </c>
      <c r="M70" t="s">
        <v>181</v>
      </c>
      <c r="N70" t="s">
        <v>1877</v>
      </c>
      <c r="P70" s="336">
        <v>10</v>
      </c>
      <c r="Q70" s="336"/>
      <c r="R70" s="336">
        <v>0</v>
      </c>
      <c r="S70" s="335" t="s">
        <v>67</v>
      </c>
      <c r="T70" s="336" t="s">
        <v>1972</v>
      </c>
      <c r="U70">
        <v>392</v>
      </c>
    </row>
    <row r="71" spans="1:21" x14ac:dyDescent="0.35">
      <c r="A71">
        <v>75</v>
      </c>
      <c r="B71" t="s">
        <v>563</v>
      </c>
      <c r="C71" t="s">
        <v>564</v>
      </c>
      <c r="D71" t="s">
        <v>200</v>
      </c>
      <c r="E71" t="s">
        <v>201</v>
      </c>
      <c r="F71" t="s">
        <v>565</v>
      </c>
      <c r="G71" t="s">
        <v>566</v>
      </c>
      <c r="H71" t="s">
        <v>226</v>
      </c>
      <c r="I71" t="s">
        <v>420</v>
      </c>
      <c r="J71" t="s">
        <v>206</v>
      </c>
      <c r="K71" t="s">
        <v>421</v>
      </c>
      <c r="L71" t="s">
        <v>177</v>
      </c>
      <c r="M71" t="s">
        <v>178</v>
      </c>
      <c r="N71" t="s">
        <v>1886</v>
      </c>
      <c r="P71" s="336">
        <v>37</v>
      </c>
      <c r="Q71" s="336"/>
      <c r="R71" s="336">
        <v>2</v>
      </c>
      <c r="S71" s="335" t="s">
        <v>73</v>
      </c>
      <c r="T71" s="336" t="s">
        <v>1973</v>
      </c>
      <c r="U71">
        <v>200</v>
      </c>
    </row>
    <row r="72" spans="1:21" x14ac:dyDescent="0.35">
      <c r="A72">
        <v>76</v>
      </c>
      <c r="B72" t="s">
        <v>567</v>
      </c>
      <c r="C72" t="s">
        <v>568</v>
      </c>
      <c r="D72" t="s">
        <v>200</v>
      </c>
      <c r="E72" t="s">
        <v>201</v>
      </c>
      <c r="F72" t="s">
        <v>565</v>
      </c>
      <c r="G72" t="s">
        <v>566</v>
      </c>
      <c r="H72" t="s">
        <v>569</v>
      </c>
      <c r="I72" t="s">
        <v>420</v>
      </c>
      <c r="J72" t="s">
        <v>206</v>
      </c>
      <c r="K72" t="s">
        <v>421</v>
      </c>
      <c r="L72" t="s">
        <v>177</v>
      </c>
      <c r="M72" t="s">
        <v>178</v>
      </c>
      <c r="N72" t="s">
        <v>1886</v>
      </c>
      <c r="P72" s="336">
        <v>53</v>
      </c>
      <c r="Q72" s="336"/>
      <c r="R72" s="336">
        <v>7</v>
      </c>
      <c r="S72" s="335" t="s">
        <v>67</v>
      </c>
      <c r="T72" s="336" t="s">
        <v>1974</v>
      </c>
      <c r="U72">
        <v>179</v>
      </c>
    </row>
    <row r="73" spans="1:21" x14ac:dyDescent="0.35">
      <c r="A73">
        <v>77</v>
      </c>
      <c r="B73" t="s">
        <v>570</v>
      </c>
      <c r="C73" t="s">
        <v>571</v>
      </c>
      <c r="D73" t="s">
        <v>208</v>
      </c>
      <c r="E73" t="s">
        <v>209</v>
      </c>
      <c r="F73" t="s">
        <v>1526</v>
      </c>
      <c r="G73" t="s">
        <v>572</v>
      </c>
      <c r="H73" t="s">
        <v>204</v>
      </c>
      <c r="I73" t="s">
        <v>571</v>
      </c>
      <c r="J73" t="s">
        <v>206</v>
      </c>
      <c r="K73" t="s">
        <v>573</v>
      </c>
      <c r="L73" t="s">
        <v>180</v>
      </c>
      <c r="M73" t="s">
        <v>181</v>
      </c>
      <c r="N73" t="s">
        <v>1877</v>
      </c>
      <c r="P73" s="336">
        <v>0</v>
      </c>
      <c r="Q73" s="336"/>
      <c r="R73" s="336">
        <v>0</v>
      </c>
      <c r="S73" s="335" t="s">
        <v>73</v>
      </c>
      <c r="T73" s="336" t="s">
        <v>1975</v>
      </c>
      <c r="U73">
        <v>194</v>
      </c>
    </row>
    <row r="74" spans="1:21" x14ac:dyDescent="0.35">
      <c r="A74">
        <v>78</v>
      </c>
      <c r="B74" t="s">
        <v>574</v>
      </c>
      <c r="C74" t="s">
        <v>575</v>
      </c>
      <c r="D74" t="s">
        <v>208</v>
      </c>
      <c r="E74" t="s">
        <v>209</v>
      </c>
      <c r="F74" t="s">
        <v>576</v>
      </c>
      <c r="G74" t="s">
        <v>577</v>
      </c>
      <c r="H74" t="s">
        <v>204</v>
      </c>
      <c r="I74" t="s">
        <v>575</v>
      </c>
      <c r="J74" t="s">
        <v>206</v>
      </c>
      <c r="K74" t="s">
        <v>578</v>
      </c>
      <c r="L74" t="s">
        <v>1879</v>
      </c>
      <c r="M74" t="s">
        <v>1880</v>
      </c>
      <c r="N74" t="s">
        <v>1881</v>
      </c>
      <c r="P74" s="336">
        <v>216</v>
      </c>
      <c r="Q74" s="336"/>
      <c r="R74" s="336">
        <v>8</v>
      </c>
      <c r="S74" s="335" t="s">
        <v>67</v>
      </c>
      <c r="T74" s="336" t="s">
        <v>1976</v>
      </c>
      <c r="U74">
        <v>1841</v>
      </c>
    </row>
    <row r="75" spans="1:21" x14ac:dyDescent="0.35">
      <c r="A75">
        <v>79</v>
      </c>
      <c r="B75" t="s">
        <v>579</v>
      </c>
      <c r="C75" t="s">
        <v>580</v>
      </c>
      <c r="D75" t="s">
        <v>200</v>
      </c>
      <c r="E75" t="s">
        <v>201</v>
      </c>
      <c r="F75" t="s">
        <v>581</v>
      </c>
      <c r="G75" t="s">
        <v>582</v>
      </c>
      <c r="H75" t="s">
        <v>204</v>
      </c>
      <c r="I75" t="s">
        <v>426</v>
      </c>
      <c r="J75" t="s">
        <v>206</v>
      </c>
      <c r="K75" t="s">
        <v>583</v>
      </c>
      <c r="L75" t="s">
        <v>177</v>
      </c>
      <c r="M75" t="s">
        <v>178</v>
      </c>
      <c r="N75" t="s">
        <v>1886</v>
      </c>
      <c r="P75" s="336">
        <v>23</v>
      </c>
      <c r="Q75" s="336"/>
      <c r="R75" s="336">
        <v>21</v>
      </c>
      <c r="S75" s="335" t="s">
        <v>67</v>
      </c>
      <c r="T75" s="336" t="s">
        <v>1977</v>
      </c>
      <c r="U75">
        <v>326</v>
      </c>
    </row>
    <row r="76" spans="1:21" x14ac:dyDescent="0.35">
      <c r="A76">
        <v>80</v>
      </c>
      <c r="B76" t="s">
        <v>584</v>
      </c>
      <c r="C76" t="s">
        <v>585</v>
      </c>
      <c r="D76" t="s">
        <v>208</v>
      </c>
      <c r="E76" t="s">
        <v>209</v>
      </c>
      <c r="F76" t="s">
        <v>2227</v>
      </c>
      <c r="G76" t="s">
        <v>586</v>
      </c>
      <c r="H76" t="s">
        <v>204</v>
      </c>
      <c r="I76" t="s">
        <v>585</v>
      </c>
      <c r="J76" t="s">
        <v>206</v>
      </c>
      <c r="K76" t="s">
        <v>587</v>
      </c>
      <c r="L76" t="s">
        <v>175</v>
      </c>
      <c r="M76" t="s">
        <v>176</v>
      </c>
      <c r="N76" t="s">
        <v>1884</v>
      </c>
      <c r="P76" s="336">
        <v>4</v>
      </c>
      <c r="Q76" s="336"/>
      <c r="R76" s="336">
        <v>0</v>
      </c>
      <c r="S76" s="335" t="s">
        <v>67</v>
      </c>
      <c r="T76" s="336" t="s">
        <v>1978</v>
      </c>
      <c r="U76">
        <v>1491</v>
      </c>
    </row>
    <row r="77" spans="1:21" x14ac:dyDescent="0.35">
      <c r="A77">
        <v>81</v>
      </c>
      <c r="B77" t="s">
        <v>588</v>
      </c>
      <c r="C77" t="s">
        <v>589</v>
      </c>
      <c r="D77" t="s">
        <v>200</v>
      </c>
      <c r="E77" t="s">
        <v>201</v>
      </c>
      <c r="F77" t="s">
        <v>590</v>
      </c>
      <c r="G77" t="s">
        <v>591</v>
      </c>
      <c r="H77" t="s">
        <v>204</v>
      </c>
      <c r="I77" t="s">
        <v>592</v>
      </c>
      <c r="J77" t="s">
        <v>206</v>
      </c>
      <c r="K77" t="s">
        <v>593</v>
      </c>
      <c r="L77" t="s">
        <v>180</v>
      </c>
      <c r="M77" t="s">
        <v>181</v>
      </c>
      <c r="N77" t="s">
        <v>1877</v>
      </c>
      <c r="P77" s="336">
        <v>220</v>
      </c>
      <c r="Q77" s="336"/>
      <c r="R77" s="336">
        <v>0</v>
      </c>
      <c r="S77" s="335" t="s">
        <v>67</v>
      </c>
      <c r="T77" s="336" t="s">
        <v>1979</v>
      </c>
      <c r="U77">
        <v>934</v>
      </c>
    </row>
    <row r="78" spans="1:21" x14ac:dyDescent="0.35">
      <c r="A78">
        <v>82</v>
      </c>
      <c r="B78" t="s">
        <v>594</v>
      </c>
      <c r="C78" t="s">
        <v>595</v>
      </c>
      <c r="D78" t="s">
        <v>200</v>
      </c>
      <c r="E78" t="s">
        <v>201</v>
      </c>
      <c r="F78" t="s">
        <v>2228</v>
      </c>
      <c r="G78" t="s">
        <v>596</v>
      </c>
      <c r="H78" t="s">
        <v>204</v>
      </c>
      <c r="I78" t="s">
        <v>359</v>
      </c>
      <c r="J78" t="s">
        <v>206</v>
      </c>
      <c r="K78" t="s">
        <v>518</v>
      </c>
      <c r="L78" t="s">
        <v>244</v>
      </c>
      <c r="M78" t="s">
        <v>245</v>
      </c>
      <c r="N78" t="s">
        <v>1878</v>
      </c>
      <c r="P78" s="336">
        <v>13</v>
      </c>
      <c r="Q78" s="336"/>
      <c r="R78" s="336">
        <v>5</v>
      </c>
      <c r="S78" s="335" t="s">
        <v>73</v>
      </c>
      <c r="T78" s="336" t="s">
        <v>1932</v>
      </c>
      <c r="U78">
        <v>320</v>
      </c>
    </row>
    <row r="79" spans="1:21" x14ac:dyDescent="0.35">
      <c r="A79">
        <v>83</v>
      </c>
      <c r="B79" t="s">
        <v>597</v>
      </c>
      <c r="C79" t="s">
        <v>598</v>
      </c>
      <c r="D79" t="s">
        <v>200</v>
      </c>
      <c r="E79" t="s">
        <v>201</v>
      </c>
      <c r="F79" t="s">
        <v>599</v>
      </c>
      <c r="G79" t="s">
        <v>600</v>
      </c>
      <c r="H79" t="s">
        <v>204</v>
      </c>
      <c r="I79" t="s">
        <v>601</v>
      </c>
      <c r="J79" t="s">
        <v>206</v>
      </c>
      <c r="K79" t="s">
        <v>602</v>
      </c>
      <c r="L79" t="s">
        <v>1873</v>
      </c>
      <c r="M79" t="s">
        <v>1874</v>
      </c>
      <c r="N79" t="s">
        <v>1875</v>
      </c>
      <c r="P79" s="336">
        <v>74</v>
      </c>
      <c r="Q79" s="336"/>
      <c r="R79" s="336">
        <v>0</v>
      </c>
      <c r="S79" s="335" t="s">
        <v>67</v>
      </c>
      <c r="T79" s="336" t="s">
        <v>1939</v>
      </c>
      <c r="U79">
        <v>360</v>
      </c>
    </row>
    <row r="80" spans="1:21" x14ac:dyDescent="0.35">
      <c r="A80">
        <v>84</v>
      </c>
      <c r="B80" t="s">
        <v>603</v>
      </c>
      <c r="C80" t="s">
        <v>604</v>
      </c>
      <c r="D80" t="s">
        <v>200</v>
      </c>
      <c r="E80" t="s">
        <v>201</v>
      </c>
      <c r="F80" t="s">
        <v>599</v>
      </c>
      <c r="G80" t="s">
        <v>600</v>
      </c>
      <c r="H80" t="s">
        <v>204</v>
      </c>
      <c r="I80" t="s">
        <v>601</v>
      </c>
      <c r="J80" t="s">
        <v>206</v>
      </c>
      <c r="K80" t="s">
        <v>602</v>
      </c>
      <c r="L80" t="s">
        <v>1873</v>
      </c>
      <c r="M80" t="s">
        <v>1874</v>
      </c>
      <c r="N80" t="s">
        <v>1875</v>
      </c>
      <c r="P80" s="336">
        <v>121</v>
      </c>
      <c r="Q80" s="336"/>
      <c r="R80" s="336">
        <v>0</v>
      </c>
      <c r="S80" s="335" t="s">
        <v>73</v>
      </c>
      <c r="T80" s="336" t="s">
        <v>1980</v>
      </c>
      <c r="U80">
        <v>379</v>
      </c>
    </row>
    <row r="81" spans="1:22" x14ac:dyDescent="0.35">
      <c r="A81">
        <v>85</v>
      </c>
      <c r="B81" t="s">
        <v>605</v>
      </c>
      <c r="C81" t="s">
        <v>606</v>
      </c>
      <c r="D81" t="s">
        <v>200</v>
      </c>
      <c r="E81" t="s">
        <v>201</v>
      </c>
      <c r="F81" t="s">
        <v>599</v>
      </c>
      <c r="G81" t="s">
        <v>600</v>
      </c>
      <c r="H81" t="s">
        <v>204</v>
      </c>
      <c r="I81" t="s">
        <v>601</v>
      </c>
      <c r="J81" t="s">
        <v>206</v>
      </c>
      <c r="K81" t="s">
        <v>602</v>
      </c>
      <c r="L81" t="s">
        <v>1873</v>
      </c>
      <c r="M81" t="s">
        <v>1874</v>
      </c>
      <c r="N81" t="s">
        <v>1875</v>
      </c>
      <c r="P81" s="336">
        <v>80</v>
      </c>
      <c r="Q81" s="336"/>
      <c r="R81" s="336">
        <v>0</v>
      </c>
      <c r="S81" s="335" t="s">
        <v>73</v>
      </c>
      <c r="T81" s="336" t="s">
        <v>1981</v>
      </c>
      <c r="U81">
        <v>359</v>
      </c>
    </row>
    <row r="82" spans="1:22" x14ac:dyDescent="0.35">
      <c r="A82">
        <v>86</v>
      </c>
      <c r="B82" t="s">
        <v>607</v>
      </c>
      <c r="C82" t="s">
        <v>608</v>
      </c>
      <c r="D82" t="s">
        <v>208</v>
      </c>
      <c r="E82" t="s">
        <v>209</v>
      </c>
      <c r="F82" t="s">
        <v>609</v>
      </c>
      <c r="G82" t="s">
        <v>610</v>
      </c>
      <c r="H82" t="s">
        <v>204</v>
      </c>
      <c r="I82" t="s">
        <v>608</v>
      </c>
      <c r="J82" t="s">
        <v>206</v>
      </c>
      <c r="K82" t="s">
        <v>611</v>
      </c>
      <c r="L82" t="s">
        <v>244</v>
      </c>
      <c r="M82" t="s">
        <v>245</v>
      </c>
      <c r="N82" t="s">
        <v>1878</v>
      </c>
      <c r="P82" s="336">
        <v>55</v>
      </c>
      <c r="Q82" s="336"/>
      <c r="R82" s="336">
        <v>0</v>
      </c>
      <c r="S82" s="335" t="s">
        <v>67</v>
      </c>
      <c r="T82" s="336" t="s">
        <v>1982</v>
      </c>
      <c r="U82">
        <v>2072</v>
      </c>
    </row>
    <row r="83" spans="1:22" x14ac:dyDescent="0.35">
      <c r="A83">
        <v>87</v>
      </c>
      <c r="B83" t="s">
        <v>612</v>
      </c>
      <c r="C83" t="s">
        <v>613</v>
      </c>
      <c r="D83" t="s">
        <v>208</v>
      </c>
      <c r="E83" t="s">
        <v>209</v>
      </c>
      <c r="F83" t="s">
        <v>609</v>
      </c>
      <c r="G83" t="s">
        <v>610</v>
      </c>
      <c r="H83" t="s">
        <v>204</v>
      </c>
      <c r="I83" t="s">
        <v>608</v>
      </c>
      <c r="J83" t="s">
        <v>206</v>
      </c>
      <c r="K83" t="s">
        <v>611</v>
      </c>
      <c r="L83" t="s">
        <v>244</v>
      </c>
      <c r="M83" t="s">
        <v>245</v>
      </c>
      <c r="N83" t="s">
        <v>1878</v>
      </c>
      <c r="P83" s="336">
        <v>6</v>
      </c>
      <c r="Q83" s="336"/>
      <c r="R83" s="336">
        <v>1</v>
      </c>
      <c r="S83" s="335" t="s">
        <v>67</v>
      </c>
      <c r="T83" s="336" t="s">
        <v>1983</v>
      </c>
      <c r="U83">
        <v>1311</v>
      </c>
    </row>
    <row r="84" spans="1:22" x14ac:dyDescent="0.35">
      <c r="A84">
        <v>88</v>
      </c>
      <c r="B84" t="s">
        <v>614</v>
      </c>
      <c r="C84" t="s">
        <v>615</v>
      </c>
      <c r="D84" t="s">
        <v>200</v>
      </c>
      <c r="E84" t="s">
        <v>201</v>
      </c>
      <c r="F84" t="s">
        <v>616</v>
      </c>
      <c r="G84" t="s">
        <v>617</v>
      </c>
      <c r="H84" t="s">
        <v>204</v>
      </c>
      <c r="I84" t="s">
        <v>426</v>
      </c>
      <c r="J84" t="s">
        <v>206</v>
      </c>
      <c r="K84" t="s">
        <v>583</v>
      </c>
      <c r="L84" t="s">
        <v>1879</v>
      </c>
      <c r="M84" t="s">
        <v>1880</v>
      </c>
      <c r="N84" t="s">
        <v>1881</v>
      </c>
      <c r="P84" s="336">
        <v>72</v>
      </c>
      <c r="Q84" s="336"/>
      <c r="R84" s="336">
        <v>0</v>
      </c>
      <c r="S84" s="335" t="s">
        <v>73</v>
      </c>
      <c r="T84" s="336" t="s">
        <v>1949</v>
      </c>
      <c r="U84">
        <v>403</v>
      </c>
    </row>
    <row r="85" spans="1:22" x14ac:dyDescent="0.35">
      <c r="A85">
        <v>89</v>
      </c>
      <c r="B85" s="438" t="s">
        <v>2181</v>
      </c>
      <c r="C85" t="s">
        <v>2182</v>
      </c>
      <c r="D85" t="s">
        <v>208</v>
      </c>
      <c r="E85" t="s">
        <v>209</v>
      </c>
      <c r="F85" t="s">
        <v>618</v>
      </c>
      <c r="G85" t="s">
        <v>619</v>
      </c>
      <c r="H85" t="s">
        <v>204</v>
      </c>
      <c r="I85" t="s">
        <v>620</v>
      </c>
      <c r="J85" t="s">
        <v>206</v>
      </c>
      <c r="K85" t="s">
        <v>621</v>
      </c>
      <c r="L85" t="s">
        <v>171</v>
      </c>
      <c r="M85" t="s">
        <v>172</v>
      </c>
      <c r="N85" t="s">
        <v>1876</v>
      </c>
      <c r="P85" s="336"/>
      <c r="Q85" s="336"/>
      <c r="R85" s="336"/>
      <c r="T85" s="336"/>
      <c r="U85">
        <v>116</v>
      </c>
    </row>
    <row r="86" spans="1:22" x14ac:dyDescent="0.35">
      <c r="A86">
        <v>90</v>
      </c>
      <c r="B86" t="s">
        <v>622</v>
      </c>
      <c r="C86" t="s">
        <v>623</v>
      </c>
      <c r="D86" t="s">
        <v>208</v>
      </c>
      <c r="E86" t="s">
        <v>209</v>
      </c>
      <c r="F86" t="s">
        <v>624</v>
      </c>
      <c r="G86" t="s">
        <v>625</v>
      </c>
      <c r="H86" t="s">
        <v>204</v>
      </c>
      <c r="I86" t="s">
        <v>623</v>
      </c>
      <c r="J86" t="s">
        <v>206</v>
      </c>
      <c r="K86" t="s">
        <v>626</v>
      </c>
      <c r="L86" t="s">
        <v>180</v>
      </c>
      <c r="M86" t="s">
        <v>181</v>
      </c>
      <c r="N86" t="s">
        <v>1877</v>
      </c>
      <c r="P86" s="336">
        <v>38</v>
      </c>
      <c r="Q86" s="336"/>
      <c r="R86" s="336">
        <v>0</v>
      </c>
      <c r="S86" s="335" t="s">
        <v>67</v>
      </c>
      <c r="T86" s="336" t="s">
        <v>1984</v>
      </c>
      <c r="U86">
        <v>3344</v>
      </c>
    </row>
    <row r="87" spans="1:22" x14ac:dyDescent="0.35">
      <c r="A87">
        <v>91</v>
      </c>
      <c r="B87" t="s">
        <v>627</v>
      </c>
      <c r="C87" t="s">
        <v>628</v>
      </c>
      <c r="D87" t="s">
        <v>208</v>
      </c>
      <c r="E87" t="s">
        <v>209</v>
      </c>
      <c r="F87" t="s">
        <v>629</v>
      </c>
      <c r="G87" t="s">
        <v>630</v>
      </c>
      <c r="H87" t="s">
        <v>204</v>
      </c>
      <c r="I87" t="s">
        <v>628</v>
      </c>
      <c r="J87" t="s">
        <v>206</v>
      </c>
      <c r="K87" t="s">
        <v>631</v>
      </c>
      <c r="L87" t="s">
        <v>180</v>
      </c>
      <c r="M87" t="s">
        <v>181</v>
      </c>
      <c r="N87" t="s">
        <v>1877</v>
      </c>
      <c r="P87" s="336">
        <v>94</v>
      </c>
      <c r="Q87" s="336"/>
      <c r="R87" s="336">
        <v>11</v>
      </c>
      <c r="S87" s="335" t="s">
        <v>67</v>
      </c>
      <c r="T87" s="336" t="s">
        <v>1985</v>
      </c>
      <c r="U87">
        <v>3518</v>
      </c>
    </row>
    <row r="88" spans="1:22" x14ac:dyDescent="0.35">
      <c r="A88">
        <v>92</v>
      </c>
      <c r="B88" t="s">
        <v>632</v>
      </c>
      <c r="C88" t="s">
        <v>633</v>
      </c>
      <c r="D88" t="s">
        <v>208</v>
      </c>
      <c r="E88" t="s">
        <v>209</v>
      </c>
      <c r="F88" t="s">
        <v>634</v>
      </c>
      <c r="G88" t="s">
        <v>635</v>
      </c>
      <c r="H88" t="s">
        <v>204</v>
      </c>
      <c r="I88" t="s">
        <v>633</v>
      </c>
      <c r="J88" t="s">
        <v>206</v>
      </c>
      <c r="K88" t="s">
        <v>636</v>
      </c>
      <c r="L88" t="s">
        <v>173</v>
      </c>
      <c r="M88" t="s">
        <v>174</v>
      </c>
      <c r="N88" t="s">
        <v>1885</v>
      </c>
      <c r="P88" s="336">
        <v>179</v>
      </c>
      <c r="Q88" s="336"/>
      <c r="R88" s="336">
        <v>39</v>
      </c>
      <c r="S88" s="335" t="s">
        <v>67</v>
      </c>
      <c r="T88" s="336" t="s">
        <v>1943</v>
      </c>
      <c r="U88">
        <v>2634</v>
      </c>
    </row>
    <row r="89" spans="1:22" x14ac:dyDescent="0.35">
      <c r="A89">
        <v>93</v>
      </c>
      <c r="B89" t="s">
        <v>637</v>
      </c>
      <c r="C89" t="s">
        <v>638</v>
      </c>
      <c r="D89" t="s">
        <v>208</v>
      </c>
      <c r="E89" t="s">
        <v>209</v>
      </c>
      <c r="F89" t="s">
        <v>618</v>
      </c>
      <c r="G89" t="s">
        <v>619</v>
      </c>
      <c r="H89" t="s">
        <v>204</v>
      </c>
      <c r="I89" t="s">
        <v>620</v>
      </c>
      <c r="J89" t="s">
        <v>206</v>
      </c>
      <c r="K89" t="s">
        <v>621</v>
      </c>
      <c r="L89" t="s">
        <v>171</v>
      </c>
      <c r="M89" t="s">
        <v>172</v>
      </c>
      <c r="N89" t="s">
        <v>1876</v>
      </c>
      <c r="P89" s="336">
        <v>4</v>
      </c>
      <c r="Q89" s="336"/>
      <c r="R89" s="336">
        <v>0</v>
      </c>
      <c r="S89" s="335" t="s">
        <v>73</v>
      </c>
      <c r="T89" s="336" t="e">
        <v>#N/A</v>
      </c>
      <c r="U89">
        <v>348</v>
      </c>
      <c r="V89" t="s">
        <v>1911</v>
      </c>
    </row>
    <row r="90" spans="1:22" x14ac:dyDescent="0.35">
      <c r="A90">
        <v>94</v>
      </c>
      <c r="B90" t="s">
        <v>639</v>
      </c>
      <c r="C90" t="s">
        <v>640</v>
      </c>
      <c r="D90" t="s">
        <v>208</v>
      </c>
      <c r="E90" t="s">
        <v>209</v>
      </c>
      <c r="F90" t="s">
        <v>641</v>
      </c>
      <c r="G90" t="s">
        <v>642</v>
      </c>
      <c r="H90" t="s">
        <v>204</v>
      </c>
      <c r="I90" t="s">
        <v>643</v>
      </c>
      <c r="J90" t="s">
        <v>206</v>
      </c>
      <c r="K90" t="s">
        <v>644</v>
      </c>
      <c r="L90" t="s">
        <v>180</v>
      </c>
      <c r="M90" t="s">
        <v>181</v>
      </c>
      <c r="N90" t="s">
        <v>1877</v>
      </c>
      <c r="P90" s="336">
        <v>288</v>
      </c>
      <c r="Q90" s="336"/>
      <c r="R90" s="336">
        <v>154</v>
      </c>
      <c r="S90" s="335" t="s">
        <v>67</v>
      </c>
      <c r="T90" s="336" t="s">
        <v>1986</v>
      </c>
      <c r="U90">
        <v>2810</v>
      </c>
    </row>
    <row r="91" spans="1:22" x14ac:dyDescent="0.35">
      <c r="A91">
        <v>95</v>
      </c>
      <c r="B91" t="s">
        <v>645</v>
      </c>
      <c r="C91" t="s">
        <v>646</v>
      </c>
      <c r="D91" t="s">
        <v>208</v>
      </c>
      <c r="E91" t="s">
        <v>209</v>
      </c>
      <c r="F91" t="s">
        <v>647</v>
      </c>
      <c r="G91" t="s">
        <v>648</v>
      </c>
      <c r="H91" t="s">
        <v>204</v>
      </c>
      <c r="I91" t="s">
        <v>649</v>
      </c>
      <c r="J91" t="s">
        <v>206</v>
      </c>
      <c r="K91" t="s">
        <v>650</v>
      </c>
      <c r="L91" t="s">
        <v>1879</v>
      </c>
      <c r="M91" t="s">
        <v>1880</v>
      </c>
      <c r="N91" t="s">
        <v>1881</v>
      </c>
      <c r="P91" s="336">
        <v>10</v>
      </c>
      <c r="Q91" s="336"/>
      <c r="R91" s="336">
        <v>9</v>
      </c>
      <c r="S91" s="335" t="s">
        <v>67</v>
      </c>
      <c r="T91" s="336" t="s">
        <v>1987</v>
      </c>
      <c r="U91">
        <v>2778</v>
      </c>
    </row>
    <row r="92" spans="1:22" x14ac:dyDescent="0.35">
      <c r="A92">
        <v>96</v>
      </c>
      <c r="B92" t="s">
        <v>651</v>
      </c>
      <c r="C92" t="s">
        <v>652</v>
      </c>
      <c r="D92" t="s">
        <v>208</v>
      </c>
      <c r="E92" t="s">
        <v>209</v>
      </c>
      <c r="F92" t="s">
        <v>653</v>
      </c>
      <c r="G92" t="s">
        <v>654</v>
      </c>
      <c r="H92" t="s">
        <v>204</v>
      </c>
      <c r="I92" t="s">
        <v>652</v>
      </c>
      <c r="J92" t="s">
        <v>206</v>
      </c>
      <c r="K92" t="s">
        <v>655</v>
      </c>
      <c r="L92" t="s">
        <v>171</v>
      </c>
      <c r="M92" t="s">
        <v>172</v>
      </c>
      <c r="N92" t="s">
        <v>1876</v>
      </c>
      <c r="P92" s="336">
        <v>9</v>
      </c>
      <c r="Q92" s="336"/>
      <c r="R92" s="336">
        <v>0</v>
      </c>
      <c r="S92" s="335" t="s">
        <v>67</v>
      </c>
      <c r="T92" s="336" t="s">
        <v>1988</v>
      </c>
      <c r="U92">
        <v>1231</v>
      </c>
    </row>
    <row r="93" spans="1:22" x14ac:dyDescent="0.35">
      <c r="A93">
        <v>97</v>
      </c>
      <c r="B93" t="s">
        <v>656</v>
      </c>
      <c r="C93" t="s">
        <v>657</v>
      </c>
      <c r="D93" t="s">
        <v>208</v>
      </c>
      <c r="E93" t="s">
        <v>209</v>
      </c>
      <c r="F93" t="s">
        <v>658</v>
      </c>
      <c r="G93" t="s">
        <v>659</v>
      </c>
      <c r="H93" t="s">
        <v>204</v>
      </c>
      <c r="I93" t="s">
        <v>657</v>
      </c>
      <c r="J93" t="s">
        <v>206</v>
      </c>
      <c r="K93" t="s">
        <v>660</v>
      </c>
      <c r="L93" t="s">
        <v>173</v>
      </c>
      <c r="M93" t="s">
        <v>174</v>
      </c>
      <c r="N93" t="s">
        <v>1885</v>
      </c>
      <c r="P93" s="336">
        <v>16</v>
      </c>
      <c r="Q93" s="336"/>
      <c r="R93" s="336">
        <v>0</v>
      </c>
      <c r="S93" s="335" t="s">
        <v>67</v>
      </c>
      <c r="T93" s="336" t="s">
        <v>1989</v>
      </c>
      <c r="U93">
        <v>488</v>
      </c>
    </row>
    <row r="94" spans="1:22" x14ac:dyDescent="0.35">
      <c r="A94">
        <v>98</v>
      </c>
      <c r="B94" t="s">
        <v>661</v>
      </c>
      <c r="C94" t="s">
        <v>662</v>
      </c>
      <c r="D94" t="s">
        <v>208</v>
      </c>
      <c r="E94" t="s">
        <v>209</v>
      </c>
      <c r="F94" t="s">
        <v>658</v>
      </c>
      <c r="G94" t="s">
        <v>659</v>
      </c>
      <c r="H94" t="s">
        <v>204</v>
      </c>
      <c r="I94" t="s">
        <v>657</v>
      </c>
      <c r="J94" t="s">
        <v>206</v>
      </c>
      <c r="K94" t="s">
        <v>660</v>
      </c>
      <c r="L94" t="s">
        <v>173</v>
      </c>
      <c r="M94" t="s">
        <v>174</v>
      </c>
      <c r="N94" t="s">
        <v>1885</v>
      </c>
      <c r="P94" s="336">
        <v>4</v>
      </c>
      <c r="Q94" s="336"/>
      <c r="R94" s="336">
        <v>0</v>
      </c>
      <c r="S94" s="335" t="s">
        <v>67</v>
      </c>
      <c r="T94" s="336" t="s">
        <v>1990</v>
      </c>
      <c r="U94">
        <v>1215</v>
      </c>
    </row>
    <row r="95" spans="1:22" x14ac:dyDescent="0.35">
      <c r="A95">
        <v>99</v>
      </c>
      <c r="B95" t="s">
        <v>663</v>
      </c>
      <c r="C95" t="s">
        <v>664</v>
      </c>
      <c r="D95" t="s">
        <v>208</v>
      </c>
      <c r="E95" t="s">
        <v>209</v>
      </c>
      <c r="F95" t="s">
        <v>665</v>
      </c>
      <c r="G95" t="s">
        <v>666</v>
      </c>
      <c r="H95" t="s">
        <v>204</v>
      </c>
      <c r="I95" t="s">
        <v>664</v>
      </c>
      <c r="J95" t="s">
        <v>206</v>
      </c>
      <c r="K95" t="s">
        <v>667</v>
      </c>
      <c r="L95" t="s">
        <v>1873</v>
      </c>
      <c r="M95" t="s">
        <v>1874</v>
      </c>
      <c r="N95" t="s">
        <v>1875</v>
      </c>
      <c r="P95" s="336">
        <v>65</v>
      </c>
      <c r="Q95" s="336"/>
      <c r="R95" s="336">
        <v>15</v>
      </c>
      <c r="S95" s="335" t="s">
        <v>67</v>
      </c>
      <c r="T95" s="336" t="s">
        <v>1991</v>
      </c>
      <c r="U95">
        <v>3687</v>
      </c>
    </row>
    <row r="96" spans="1:22" x14ac:dyDescent="0.35">
      <c r="A96">
        <v>100</v>
      </c>
      <c r="B96" t="s">
        <v>668</v>
      </c>
      <c r="C96" t="s">
        <v>669</v>
      </c>
      <c r="D96" t="s">
        <v>200</v>
      </c>
      <c r="E96" t="s">
        <v>201</v>
      </c>
      <c r="F96" t="s">
        <v>670</v>
      </c>
      <c r="G96" t="s">
        <v>671</v>
      </c>
      <c r="H96" t="s">
        <v>204</v>
      </c>
      <c r="I96" t="s">
        <v>419</v>
      </c>
      <c r="J96" t="s">
        <v>206</v>
      </c>
      <c r="K96" t="s">
        <v>421</v>
      </c>
      <c r="L96" t="s">
        <v>173</v>
      </c>
      <c r="M96" t="s">
        <v>174</v>
      </c>
      <c r="N96" t="s">
        <v>1885</v>
      </c>
      <c r="P96" s="336">
        <v>68</v>
      </c>
      <c r="Q96" s="336"/>
      <c r="R96" s="336">
        <v>0</v>
      </c>
      <c r="S96" s="335" t="s">
        <v>73</v>
      </c>
      <c r="T96" s="336" t="s">
        <v>1974</v>
      </c>
      <c r="U96">
        <v>223</v>
      </c>
    </row>
    <row r="97" spans="1:22" x14ac:dyDescent="0.35">
      <c r="A97">
        <v>101</v>
      </c>
      <c r="B97" t="s">
        <v>672</v>
      </c>
      <c r="C97" t="s">
        <v>673</v>
      </c>
      <c r="D97" t="s">
        <v>208</v>
      </c>
      <c r="E97" t="s">
        <v>209</v>
      </c>
      <c r="F97" t="s">
        <v>448</v>
      </c>
      <c r="G97" t="s">
        <v>675</v>
      </c>
      <c r="H97" t="s">
        <v>204</v>
      </c>
      <c r="I97" t="s">
        <v>676</v>
      </c>
      <c r="J97" t="s">
        <v>206</v>
      </c>
      <c r="K97" t="s">
        <v>677</v>
      </c>
      <c r="L97" t="s">
        <v>180</v>
      </c>
      <c r="M97" t="s">
        <v>181</v>
      </c>
      <c r="N97" t="s">
        <v>1877</v>
      </c>
      <c r="P97" s="336">
        <v>94</v>
      </c>
      <c r="Q97" s="336"/>
      <c r="R97" s="336">
        <v>20</v>
      </c>
      <c r="S97" s="335" t="s">
        <v>67</v>
      </c>
      <c r="T97" s="336" t="s">
        <v>1992</v>
      </c>
      <c r="U97">
        <v>3613</v>
      </c>
    </row>
    <row r="98" spans="1:22" x14ac:dyDescent="0.35">
      <c r="A98">
        <v>104</v>
      </c>
      <c r="B98" t="s">
        <v>678</v>
      </c>
      <c r="C98" t="s">
        <v>679</v>
      </c>
      <c r="D98" t="s">
        <v>208</v>
      </c>
      <c r="E98" t="s">
        <v>209</v>
      </c>
      <c r="F98" t="s">
        <v>680</v>
      </c>
      <c r="G98" t="s">
        <v>681</v>
      </c>
      <c r="H98" t="s">
        <v>204</v>
      </c>
      <c r="I98" t="s">
        <v>679</v>
      </c>
      <c r="J98" t="s">
        <v>206</v>
      </c>
      <c r="K98" t="s">
        <v>682</v>
      </c>
      <c r="L98" t="s">
        <v>179</v>
      </c>
      <c r="M98" t="s">
        <v>1882</v>
      </c>
      <c r="N98" t="s">
        <v>1883</v>
      </c>
      <c r="P98" s="336">
        <v>51</v>
      </c>
      <c r="Q98" s="336"/>
      <c r="R98" s="336">
        <v>0</v>
      </c>
      <c r="S98" s="335" t="s">
        <v>67</v>
      </c>
      <c r="T98" s="336" t="s">
        <v>1994</v>
      </c>
      <c r="U98">
        <v>2572</v>
      </c>
    </row>
    <row r="99" spans="1:22" x14ac:dyDescent="0.35">
      <c r="A99">
        <v>105</v>
      </c>
      <c r="B99" t="s">
        <v>683</v>
      </c>
      <c r="C99" t="s">
        <v>684</v>
      </c>
      <c r="D99" t="s">
        <v>208</v>
      </c>
      <c r="E99" t="s">
        <v>209</v>
      </c>
      <c r="F99" t="s">
        <v>463</v>
      </c>
      <c r="G99" t="s">
        <v>464</v>
      </c>
      <c r="H99" t="s">
        <v>204</v>
      </c>
      <c r="I99" t="s">
        <v>465</v>
      </c>
      <c r="J99" t="s">
        <v>206</v>
      </c>
      <c r="K99" t="s">
        <v>466</v>
      </c>
      <c r="L99" t="s">
        <v>177</v>
      </c>
      <c r="M99" t="s">
        <v>178</v>
      </c>
      <c r="N99" t="s">
        <v>1886</v>
      </c>
      <c r="P99" s="336">
        <v>5</v>
      </c>
      <c r="Q99" s="336"/>
      <c r="R99" s="336">
        <v>0</v>
      </c>
      <c r="S99" s="335" t="s">
        <v>67</v>
      </c>
      <c r="T99" s="336" t="e">
        <v>#N/A</v>
      </c>
      <c r="U99">
        <v>170</v>
      </c>
      <c r="V99" t="s">
        <v>1911</v>
      </c>
    </row>
    <row r="100" spans="1:22" x14ac:dyDescent="0.35">
      <c r="A100">
        <v>106</v>
      </c>
      <c r="B100" t="s">
        <v>685</v>
      </c>
      <c r="C100" t="s">
        <v>686</v>
      </c>
      <c r="D100" t="s">
        <v>208</v>
      </c>
      <c r="E100" t="s">
        <v>209</v>
      </c>
      <c r="F100" t="s">
        <v>687</v>
      </c>
      <c r="G100" t="s">
        <v>688</v>
      </c>
      <c r="H100" t="s">
        <v>689</v>
      </c>
      <c r="I100" t="s">
        <v>686</v>
      </c>
      <c r="J100" t="s">
        <v>206</v>
      </c>
      <c r="K100" t="s">
        <v>690</v>
      </c>
      <c r="L100" t="s">
        <v>173</v>
      </c>
      <c r="M100" t="s">
        <v>174</v>
      </c>
      <c r="N100" t="s">
        <v>1885</v>
      </c>
      <c r="P100" s="336">
        <v>41</v>
      </c>
      <c r="Q100" s="336"/>
      <c r="R100" s="336">
        <v>11</v>
      </c>
      <c r="S100" s="335" t="s">
        <v>67</v>
      </c>
      <c r="T100" s="336" t="s">
        <v>1955</v>
      </c>
      <c r="U100">
        <v>1494</v>
      </c>
    </row>
    <row r="101" spans="1:22" x14ac:dyDescent="0.35">
      <c r="A101">
        <v>107</v>
      </c>
      <c r="B101" t="s">
        <v>691</v>
      </c>
      <c r="C101" t="s">
        <v>692</v>
      </c>
      <c r="D101" t="s">
        <v>208</v>
      </c>
      <c r="E101" t="s">
        <v>209</v>
      </c>
      <c r="F101" t="s">
        <v>693</v>
      </c>
      <c r="G101" t="s">
        <v>2229</v>
      </c>
      <c r="H101" t="s">
        <v>204</v>
      </c>
      <c r="I101" t="s">
        <v>694</v>
      </c>
      <c r="J101" t="s">
        <v>206</v>
      </c>
      <c r="K101" t="s">
        <v>695</v>
      </c>
      <c r="L101" t="s">
        <v>171</v>
      </c>
      <c r="M101" t="s">
        <v>172</v>
      </c>
      <c r="N101" t="s">
        <v>1876</v>
      </c>
      <c r="P101" s="336">
        <v>65</v>
      </c>
      <c r="Q101" s="336"/>
      <c r="R101" s="336">
        <v>10</v>
      </c>
      <c r="S101" s="335" t="s">
        <v>67</v>
      </c>
      <c r="T101" s="336" t="s">
        <v>1995</v>
      </c>
      <c r="U101">
        <v>3552</v>
      </c>
    </row>
    <row r="102" spans="1:22" x14ac:dyDescent="0.35">
      <c r="A102">
        <v>108</v>
      </c>
      <c r="B102" t="s">
        <v>696</v>
      </c>
      <c r="C102" t="s">
        <v>697</v>
      </c>
      <c r="D102" t="s">
        <v>208</v>
      </c>
      <c r="E102" t="s">
        <v>209</v>
      </c>
      <c r="F102" t="s">
        <v>698</v>
      </c>
      <c r="G102" t="s">
        <v>699</v>
      </c>
      <c r="H102" t="s">
        <v>204</v>
      </c>
      <c r="I102" t="s">
        <v>700</v>
      </c>
      <c r="J102" t="s">
        <v>206</v>
      </c>
      <c r="K102" t="s">
        <v>701</v>
      </c>
      <c r="L102" t="s">
        <v>180</v>
      </c>
      <c r="M102" t="s">
        <v>181</v>
      </c>
      <c r="N102" t="s">
        <v>1877</v>
      </c>
      <c r="P102" s="336">
        <v>81</v>
      </c>
      <c r="Q102" s="336"/>
      <c r="R102" s="336">
        <v>0</v>
      </c>
      <c r="S102" s="335" t="s">
        <v>73</v>
      </c>
      <c r="T102" s="336" t="e">
        <v>#N/A</v>
      </c>
      <c r="U102">
        <v>391</v>
      </c>
      <c r="V102" t="s">
        <v>1911</v>
      </c>
    </row>
    <row r="103" spans="1:22" x14ac:dyDescent="0.35">
      <c r="A103">
        <v>109</v>
      </c>
      <c r="B103" t="s">
        <v>702</v>
      </c>
      <c r="C103" t="s">
        <v>703</v>
      </c>
      <c r="D103" t="s">
        <v>200</v>
      </c>
      <c r="E103" t="s">
        <v>201</v>
      </c>
      <c r="F103" t="s">
        <v>704</v>
      </c>
      <c r="G103" t="s">
        <v>705</v>
      </c>
      <c r="H103" t="s">
        <v>706</v>
      </c>
      <c r="I103" t="s">
        <v>419</v>
      </c>
      <c r="J103" t="s">
        <v>206</v>
      </c>
      <c r="K103" t="s">
        <v>707</v>
      </c>
      <c r="L103" t="s">
        <v>180</v>
      </c>
      <c r="M103" t="s">
        <v>181</v>
      </c>
      <c r="N103" t="s">
        <v>1877</v>
      </c>
      <c r="P103" s="336">
        <v>63</v>
      </c>
      <c r="Q103" s="336"/>
      <c r="R103" s="336">
        <v>0</v>
      </c>
      <c r="S103" s="335" t="s">
        <v>67</v>
      </c>
      <c r="T103" s="336" t="s">
        <v>1996</v>
      </c>
      <c r="U103">
        <v>372</v>
      </c>
    </row>
    <row r="104" spans="1:22" x14ac:dyDescent="0.35">
      <c r="A104">
        <v>110</v>
      </c>
      <c r="B104" t="s">
        <v>708</v>
      </c>
      <c r="C104" t="s">
        <v>709</v>
      </c>
      <c r="D104" t="s">
        <v>208</v>
      </c>
      <c r="E104" t="s">
        <v>209</v>
      </c>
      <c r="F104" t="s">
        <v>2230</v>
      </c>
      <c r="G104" t="s">
        <v>710</v>
      </c>
      <c r="H104" t="s">
        <v>204</v>
      </c>
      <c r="I104" t="s">
        <v>709</v>
      </c>
      <c r="J104" t="s">
        <v>206</v>
      </c>
      <c r="K104" t="s">
        <v>711</v>
      </c>
      <c r="L104" t="s">
        <v>244</v>
      </c>
      <c r="M104" t="s">
        <v>245</v>
      </c>
      <c r="N104" t="s">
        <v>1878</v>
      </c>
      <c r="P104" s="336">
        <v>2</v>
      </c>
      <c r="Q104" s="336"/>
      <c r="R104" s="336">
        <v>0</v>
      </c>
      <c r="S104" s="335" t="s">
        <v>73</v>
      </c>
      <c r="T104" s="336" t="s">
        <v>1997</v>
      </c>
      <c r="U104">
        <v>107</v>
      </c>
    </row>
    <row r="105" spans="1:22" x14ac:dyDescent="0.35">
      <c r="A105">
        <v>111</v>
      </c>
      <c r="B105" t="s">
        <v>712</v>
      </c>
      <c r="C105" t="s">
        <v>713</v>
      </c>
      <c r="D105" t="s">
        <v>208</v>
      </c>
      <c r="E105" t="s">
        <v>209</v>
      </c>
      <c r="F105" t="s">
        <v>714</v>
      </c>
      <c r="G105" t="s">
        <v>715</v>
      </c>
      <c r="H105" t="s">
        <v>716</v>
      </c>
      <c r="I105" t="s">
        <v>717</v>
      </c>
      <c r="J105" t="s">
        <v>206</v>
      </c>
      <c r="K105" t="s">
        <v>718</v>
      </c>
      <c r="L105" t="s">
        <v>1879</v>
      </c>
      <c r="M105" t="s">
        <v>1880</v>
      </c>
      <c r="N105" t="s">
        <v>1881</v>
      </c>
      <c r="P105" s="336">
        <v>2</v>
      </c>
      <c r="Q105" s="336"/>
      <c r="R105" s="336">
        <v>4</v>
      </c>
      <c r="S105" s="335" t="s">
        <v>67</v>
      </c>
      <c r="T105" s="336" t="s">
        <v>1998</v>
      </c>
      <c r="U105">
        <v>1475</v>
      </c>
    </row>
    <row r="106" spans="1:22" x14ac:dyDescent="0.35">
      <c r="A106">
        <v>112</v>
      </c>
      <c r="B106" t="s">
        <v>719</v>
      </c>
      <c r="C106" t="s">
        <v>720</v>
      </c>
      <c r="D106" t="s">
        <v>208</v>
      </c>
      <c r="E106" t="s">
        <v>209</v>
      </c>
      <c r="F106" t="s">
        <v>2231</v>
      </c>
      <c r="G106" t="s">
        <v>721</v>
      </c>
      <c r="H106" t="s">
        <v>204</v>
      </c>
      <c r="I106" t="s">
        <v>720</v>
      </c>
      <c r="J106" t="s">
        <v>206</v>
      </c>
      <c r="K106" t="s">
        <v>722</v>
      </c>
      <c r="L106" t="s">
        <v>175</v>
      </c>
      <c r="M106" t="s">
        <v>176</v>
      </c>
      <c r="N106" t="s">
        <v>1884</v>
      </c>
      <c r="P106" s="336">
        <v>1669</v>
      </c>
      <c r="Q106" s="336"/>
      <c r="R106" s="336">
        <v>125</v>
      </c>
      <c r="S106" s="335" t="s">
        <v>67</v>
      </c>
      <c r="T106" s="336" t="s">
        <v>1999</v>
      </c>
      <c r="U106">
        <v>6969</v>
      </c>
    </row>
    <row r="107" spans="1:22" x14ac:dyDescent="0.35">
      <c r="A107">
        <v>113</v>
      </c>
      <c r="B107" t="s">
        <v>723</v>
      </c>
      <c r="C107" t="s">
        <v>724</v>
      </c>
      <c r="D107" t="s">
        <v>200</v>
      </c>
      <c r="E107" t="s">
        <v>201</v>
      </c>
      <c r="F107" t="s">
        <v>725</v>
      </c>
      <c r="G107" t="s">
        <v>726</v>
      </c>
      <c r="H107" t="s">
        <v>204</v>
      </c>
      <c r="I107" t="s">
        <v>727</v>
      </c>
      <c r="J107" t="s">
        <v>206</v>
      </c>
      <c r="K107" t="s">
        <v>728</v>
      </c>
      <c r="L107" t="s">
        <v>1879</v>
      </c>
      <c r="M107" t="s">
        <v>1880</v>
      </c>
      <c r="N107" t="s">
        <v>1881</v>
      </c>
      <c r="P107" s="336">
        <v>152</v>
      </c>
      <c r="Q107" s="336"/>
      <c r="R107" s="336">
        <v>15</v>
      </c>
      <c r="S107" s="335" t="s">
        <v>67</v>
      </c>
      <c r="T107" s="336" t="s">
        <v>2000</v>
      </c>
      <c r="U107">
        <v>1345</v>
      </c>
    </row>
    <row r="108" spans="1:22" x14ac:dyDescent="0.35">
      <c r="A108">
        <v>114</v>
      </c>
      <c r="B108" t="s">
        <v>729</v>
      </c>
      <c r="C108" t="s">
        <v>730</v>
      </c>
      <c r="D108" t="s">
        <v>208</v>
      </c>
      <c r="E108" t="s">
        <v>209</v>
      </c>
      <c r="F108" t="s">
        <v>731</v>
      </c>
      <c r="G108" t="s">
        <v>732</v>
      </c>
      <c r="H108" t="s">
        <v>204</v>
      </c>
      <c r="I108" t="s">
        <v>730</v>
      </c>
      <c r="J108" t="s">
        <v>206</v>
      </c>
      <c r="K108" t="s">
        <v>733</v>
      </c>
      <c r="L108" t="s">
        <v>1879</v>
      </c>
      <c r="M108" t="s">
        <v>1880</v>
      </c>
      <c r="N108" t="s">
        <v>1881</v>
      </c>
      <c r="P108" s="336">
        <v>33</v>
      </c>
      <c r="Q108" s="336"/>
      <c r="R108" s="336">
        <v>7</v>
      </c>
      <c r="S108" s="335" t="s">
        <v>67</v>
      </c>
      <c r="T108" s="336" t="s">
        <v>2001</v>
      </c>
      <c r="U108">
        <v>2003</v>
      </c>
    </row>
    <row r="109" spans="1:22" x14ac:dyDescent="0.35">
      <c r="A109">
        <v>115</v>
      </c>
      <c r="B109" t="s">
        <v>734</v>
      </c>
      <c r="C109" t="s">
        <v>271</v>
      </c>
      <c r="D109" t="s">
        <v>208</v>
      </c>
      <c r="E109" t="s">
        <v>209</v>
      </c>
      <c r="F109" t="s">
        <v>735</v>
      </c>
      <c r="G109" t="s">
        <v>736</v>
      </c>
      <c r="H109" t="s">
        <v>204</v>
      </c>
      <c r="I109" t="s">
        <v>271</v>
      </c>
      <c r="J109" t="s">
        <v>206</v>
      </c>
      <c r="K109" t="s">
        <v>737</v>
      </c>
      <c r="L109" t="s">
        <v>180</v>
      </c>
      <c r="M109" t="s">
        <v>181</v>
      </c>
      <c r="N109" t="s">
        <v>1877</v>
      </c>
      <c r="P109" s="336">
        <v>1714</v>
      </c>
      <c r="Q109" s="336"/>
      <c r="R109" s="336">
        <v>434</v>
      </c>
      <c r="S109" s="335" t="s">
        <v>67</v>
      </c>
      <c r="T109" s="336" t="s">
        <v>2002</v>
      </c>
      <c r="U109">
        <v>10153</v>
      </c>
    </row>
    <row r="110" spans="1:22" x14ac:dyDescent="0.35">
      <c r="A110">
        <v>116</v>
      </c>
      <c r="B110" t="s">
        <v>738</v>
      </c>
      <c r="C110" t="s">
        <v>739</v>
      </c>
      <c r="D110" t="s">
        <v>208</v>
      </c>
      <c r="E110" t="s">
        <v>209</v>
      </c>
      <c r="F110" t="s">
        <v>740</v>
      </c>
      <c r="G110" t="s">
        <v>741</v>
      </c>
      <c r="H110" t="s">
        <v>204</v>
      </c>
      <c r="I110" t="s">
        <v>742</v>
      </c>
      <c r="J110" t="s">
        <v>206</v>
      </c>
      <c r="K110" t="s">
        <v>743</v>
      </c>
      <c r="L110" t="s">
        <v>173</v>
      </c>
      <c r="M110" t="s">
        <v>174</v>
      </c>
      <c r="N110" t="s">
        <v>1885</v>
      </c>
      <c r="P110" s="336">
        <v>110</v>
      </c>
      <c r="Q110" s="336"/>
      <c r="R110" s="336">
        <v>33</v>
      </c>
      <c r="S110" s="335" t="s">
        <v>67</v>
      </c>
      <c r="T110" s="336" t="s">
        <v>2003</v>
      </c>
      <c r="U110">
        <v>3159</v>
      </c>
    </row>
    <row r="111" spans="1:22" x14ac:dyDescent="0.35">
      <c r="A111">
        <v>117</v>
      </c>
      <c r="B111" t="s">
        <v>744</v>
      </c>
      <c r="C111" t="s">
        <v>745</v>
      </c>
      <c r="D111" t="s">
        <v>208</v>
      </c>
      <c r="E111" t="s">
        <v>209</v>
      </c>
      <c r="F111" t="s">
        <v>746</v>
      </c>
      <c r="G111" t="s">
        <v>747</v>
      </c>
      <c r="H111" t="s">
        <v>748</v>
      </c>
      <c r="I111" t="s">
        <v>749</v>
      </c>
      <c r="J111" t="s">
        <v>206</v>
      </c>
      <c r="K111" t="s">
        <v>750</v>
      </c>
      <c r="L111" t="s">
        <v>175</v>
      </c>
      <c r="M111" t="s">
        <v>176</v>
      </c>
      <c r="N111" t="s">
        <v>1884</v>
      </c>
      <c r="P111" s="336">
        <v>0</v>
      </c>
      <c r="Q111" s="336"/>
      <c r="R111" s="336">
        <v>0</v>
      </c>
      <c r="S111" s="335" t="s">
        <v>73</v>
      </c>
      <c r="T111" s="336" t="s">
        <v>1940</v>
      </c>
      <c r="U111">
        <v>89</v>
      </c>
    </row>
    <row r="112" spans="1:22" x14ac:dyDescent="0.35">
      <c r="A112">
        <v>118</v>
      </c>
      <c r="B112" t="s">
        <v>751</v>
      </c>
      <c r="C112" t="s">
        <v>752</v>
      </c>
      <c r="D112" t="s">
        <v>208</v>
      </c>
      <c r="E112" t="s">
        <v>209</v>
      </c>
      <c r="F112" t="s">
        <v>753</v>
      </c>
      <c r="G112" t="s">
        <v>754</v>
      </c>
      <c r="H112" t="s">
        <v>204</v>
      </c>
      <c r="I112" t="s">
        <v>752</v>
      </c>
      <c r="J112" t="s">
        <v>206</v>
      </c>
      <c r="K112" t="s">
        <v>755</v>
      </c>
      <c r="L112" t="s">
        <v>179</v>
      </c>
      <c r="M112" t="s">
        <v>1882</v>
      </c>
      <c r="N112" t="s">
        <v>1883</v>
      </c>
      <c r="P112" s="336">
        <v>843</v>
      </c>
      <c r="Q112" s="336"/>
      <c r="R112" s="336">
        <v>484</v>
      </c>
      <c r="S112" s="335" t="s">
        <v>67</v>
      </c>
      <c r="T112" s="336" t="s">
        <v>2004</v>
      </c>
      <c r="U112">
        <v>5313</v>
      </c>
    </row>
    <row r="113" spans="1:22" x14ac:dyDescent="0.35">
      <c r="A113">
        <v>119</v>
      </c>
      <c r="B113" t="s">
        <v>756</v>
      </c>
      <c r="C113" t="s">
        <v>757</v>
      </c>
      <c r="D113" t="s">
        <v>208</v>
      </c>
      <c r="E113" t="s">
        <v>209</v>
      </c>
      <c r="F113" t="s">
        <v>1526</v>
      </c>
      <c r="G113" t="s">
        <v>758</v>
      </c>
      <c r="H113" t="s">
        <v>204</v>
      </c>
      <c r="I113" t="s">
        <v>757</v>
      </c>
      <c r="J113" t="s">
        <v>206</v>
      </c>
      <c r="K113" t="s">
        <v>573</v>
      </c>
      <c r="L113" t="s">
        <v>180</v>
      </c>
      <c r="M113" t="s">
        <v>181</v>
      </c>
      <c r="N113" t="s">
        <v>1877</v>
      </c>
      <c r="P113" s="336">
        <v>0</v>
      </c>
      <c r="Q113" s="336"/>
      <c r="R113" s="336">
        <v>0</v>
      </c>
      <c r="S113" s="335" t="s">
        <v>67</v>
      </c>
      <c r="T113" s="336" t="e">
        <v>#N/A</v>
      </c>
      <c r="U113">
        <v>74</v>
      </c>
      <c r="V113" t="s">
        <v>1911</v>
      </c>
    </row>
    <row r="114" spans="1:22" x14ac:dyDescent="0.35">
      <c r="A114">
        <v>120</v>
      </c>
      <c r="B114" t="s">
        <v>759</v>
      </c>
      <c r="C114" t="s">
        <v>760</v>
      </c>
      <c r="D114" t="s">
        <v>200</v>
      </c>
      <c r="E114" t="s">
        <v>201</v>
      </c>
      <c r="F114" t="s">
        <v>761</v>
      </c>
      <c r="G114" t="s">
        <v>762</v>
      </c>
      <c r="H114" t="s">
        <v>204</v>
      </c>
      <c r="I114" t="s">
        <v>763</v>
      </c>
      <c r="J114" t="s">
        <v>206</v>
      </c>
      <c r="K114" t="s">
        <v>764</v>
      </c>
      <c r="L114" t="s">
        <v>180</v>
      </c>
      <c r="M114" t="s">
        <v>181</v>
      </c>
      <c r="N114" t="s">
        <v>1877</v>
      </c>
      <c r="P114" s="336">
        <v>0</v>
      </c>
      <c r="Q114" s="336"/>
      <c r="R114" s="336">
        <v>0</v>
      </c>
      <c r="S114" s="335" t="s">
        <v>73</v>
      </c>
      <c r="T114" s="336" t="s">
        <v>2005</v>
      </c>
      <c r="U114">
        <v>213</v>
      </c>
    </row>
    <row r="115" spans="1:22" x14ac:dyDescent="0.35">
      <c r="A115">
        <v>121</v>
      </c>
      <c r="B115" t="s">
        <v>765</v>
      </c>
      <c r="C115" t="s">
        <v>766</v>
      </c>
      <c r="D115" t="s">
        <v>208</v>
      </c>
      <c r="E115" t="s">
        <v>209</v>
      </c>
      <c r="F115" t="s">
        <v>767</v>
      </c>
      <c r="G115" t="s">
        <v>768</v>
      </c>
      <c r="H115" t="s">
        <v>769</v>
      </c>
      <c r="I115" t="s">
        <v>766</v>
      </c>
      <c r="J115" t="s">
        <v>206</v>
      </c>
      <c r="K115" t="s">
        <v>770</v>
      </c>
      <c r="L115" t="s">
        <v>175</v>
      </c>
      <c r="M115" t="s">
        <v>176</v>
      </c>
      <c r="N115" t="s">
        <v>1884</v>
      </c>
      <c r="P115" s="336">
        <v>66</v>
      </c>
      <c r="Q115" s="336"/>
      <c r="R115" s="336">
        <v>19</v>
      </c>
      <c r="S115" s="335" t="s">
        <v>67</v>
      </c>
      <c r="T115" s="336" t="s">
        <v>2006</v>
      </c>
      <c r="U115">
        <v>2482</v>
      </c>
    </row>
    <row r="116" spans="1:22" x14ac:dyDescent="0.35">
      <c r="A116">
        <v>122</v>
      </c>
      <c r="B116" t="s">
        <v>771</v>
      </c>
      <c r="C116" t="s">
        <v>772</v>
      </c>
      <c r="D116" t="s">
        <v>200</v>
      </c>
      <c r="E116" t="s">
        <v>201</v>
      </c>
      <c r="F116" t="s">
        <v>773</v>
      </c>
      <c r="G116" t="s">
        <v>774</v>
      </c>
      <c r="H116" t="s">
        <v>775</v>
      </c>
      <c r="I116" t="s">
        <v>766</v>
      </c>
      <c r="J116" t="s">
        <v>206</v>
      </c>
      <c r="K116" t="s">
        <v>770</v>
      </c>
      <c r="L116" t="s">
        <v>244</v>
      </c>
      <c r="M116" t="s">
        <v>245</v>
      </c>
      <c r="N116" t="s">
        <v>1878</v>
      </c>
      <c r="P116" s="336">
        <v>147</v>
      </c>
      <c r="Q116" s="336"/>
      <c r="R116" s="336">
        <v>10</v>
      </c>
      <c r="S116" s="335" t="s">
        <v>73</v>
      </c>
      <c r="T116" s="336" t="s">
        <v>2007</v>
      </c>
      <c r="U116">
        <v>1637</v>
      </c>
    </row>
    <row r="117" spans="1:22" x14ac:dyDescent="0.35">
      <c r="A117">
        <v>123</v>
      </c>
      <c r="B117" t="s">
        <v>776</v>
      </c>
      <c r="C117" t="s">
        <v>561</v>
      </c>
      <c r="D117" t="s">
        <v>208</v>
      </c>
      <c r="E117" t="s">
        <v>209</v>
      </c>
      <c r="F117" t="s">
        <v>777</v>
      </c>
      <c r="G117" t="s">
        <v>778</v>
      </c>
      <c r="H117" t="s">
        <v>779</v>
      </c>
      <c r="I117" t="s">
        <v>561</v>
      </c>
      <c r="J117" t="s">
        <v>206</v>
      </c>
      <c r="K117" t="s">
        <v>780</v>
      </c>
      <c r="L117" t="s">
        <v>1873</v>
      </c>
      <c r="M117" t="s">
        <v>1874</v>
      </c>
      <c r="N117" t="s">
        <v>1875</v>
      </c>
      <c r="P117" s="336">
        <v>2001</v>
      </c>
      <c r="Q117" s="336"/>
      <c r="R117" s="336">
        <v>365</v>
      </c>
      <c r="S117" s="335" t="s">
        <v>67</v>
      </c>
      <c r="T117" s="336" t="s">
        <v>2008</v>
      </c>
      <c r="U117">
        <v>9080</v>
      </c>
    </row>
    <row r="118" spans="1:22" x14ac:dyDescent="0.35">
      <c r="A118">
        <v>124</v>
      </c>
      <c r="B118" s="438" t="s">
        <v>2202</v>
      </c>
      <c r="C118" t="s">
        <v>2203</v>
      </c>
      <c r="D118" t="s">
        <v>200</v>
      </c>
      <c r="E118" t="s">
        <v>201</v>
      </c>
      <c r="F118" t="s">
        <v>2232</v>
      </c>
      <c r="G118" t="s">
        <v>2233</v>
      </c>
      <c r="H118" t="s">
        <v>204</v>
      </c>
      <c r="I118" t="s">
        <v>2276</v>
      </c>
      <c r="J118" t="s">
        <v>206</v>
      </c>
      <c r="K118" t="s">
        <v>2279</v>
      </c>
      <c r="L118" t="s">
        <v>177</v>
      </c>
      <c r="M118" t="s">
        <v>178</v>
      </c>
      <c r="N118" t="s">
        <v>1886</v>
      </c>
      <c r="P118" s="336"/>
      <c r="Q118" s="336"/>
      <c r="R118" s="336"/>
      <c r="T118" s="336"/>
      <c r="U118">
        <v>396</v>
      </c>
    </row>
    <row r="119" spans="1:22" x14ac:dyDescent="0.35">
      <c r="A119">
        <v>125</v>
      </c>
      <c r="B119" t="s">
        <v>781</v>
      </c>
      <c r="C119" t="s">
        <v>364</v>
      </c>
      <c r="D119" t="s">
        <v>208</v>
      </c>
      <c r="E119" t="s">
        <v>209</v>
      </c>
      <c r="F119" t="s">
        <v>782</v>
      </c>
      <c r="G119" t="s">
        <v>783</v>
      </c>
      <c r="H119" t="s">
        <v>204</v>
      </c>
      <c r="I119" t="s">
        <v>364</v>
      </c>
      <c r="J119" t="s">
        <v>206</v>
      </c>
      <c r="K119" t="s">
        <v>365</v>
      </c>
      <c r="L119" t="s">
        <v>244</v>
      </c>
      <c r="M119" t="s">
        <v>245</v>
      </c>
      <c r="N119" t="s">
        <v>1878</v>
      </c>
      <c r="P119" s="336">
        <v>78</v>
      </c>
      <c r="Q119" s="336"/>
      <c r="R119" s="336">
        <v>5</v>
      </c>
      <c r="S119" s="335" t="s">
        <v>67</v>
      </c>
      <c r="T119" s="336" t="s">
        <v>2009</v>
      </c>
      <c r="U119">
        <v>5015</v>
      </c>
    </row>
    <row r="120" spans="1:22" x14ac:dyDescent="0.35">
      <c r="A120">
        <v>126</v>
      </c>
      <c r="B120" t="s">
        <v>784</v>
      </c>
      <c r="C120" t="s">
        <v>785</v>
      </c>
      <c r="D120" t="s">
        <v>208</v>
      </c>
      <c r="E120" t="s">
        <v>209</v>
      </c>
      <c r="F120" t="s">
        <v>786</v>
      </c>
      <c r="G120" t="s">
        <v>787</v>
      </c>
      <c r="H120" t="s">
        <v>204</v>
      </c>
      <c r="I120" t="s">
        <v>788</v>
      </c>
      <c r="J120" t="s">
        <v>206</v>
      </c>
      <c r="K120" t="s">
        <v>789</v>
      </c>
      <c r="L120" t="s">
        <v>180</v>
      </c>
      <c r="M120" t="s">
        <v>181</v>
      </c>
      <c r="N120" t="s">
        <v>1877</v>
      </c>
      <c r="P120" s="336">
        <v>0</v>
      </c>
      <c r="Q120" s="336"/>
      <c r="R120" s="336">
        <v>12</v>
      </c>
      <c r="S120" s="335" t="s">
        <v>73</v>
      </c>
      <c r="T120" s="336" t="s">
        <v>2010</v>
      </c>
      <c r="U120">
        <v>496</v>
      </c>
    </row>
    <row r="121" spans="1:22" x14ac:dyDescent="0.35">
      <c r="A121">
        <v>127</v>
      </c>
      <c r="B121" t="s">
        <v>790</v>
      </c>
      <c r="C121" t="s">
        <v>791</v>
      </c>
      <c r="D121" t="s">
        <v>208</v>
      </c>
      <c r="E121" t="s">
        <v>209</v>
      </c>
      <c r="F121" t="s">
        <v>792</v>
      </c>
      <c r="G121" t="s">
        <v>793</v>
      </c>
      <c r="H121" t="s">
        <v>204</v>
      </c>
      <c r="I121" t="s">
        <v>794</v>
      </c>
      <c r="J121" t="s">
        <v>206</v>
      </c>
      <c r="K121" t="s">
        <v>795</v>
      </c>
      <c r="L121" t="s">
        <v>1873</v>
      </c>
      <c r="M121" t="s">
        <v>1874</v>
      </c>
      <c r="N121" t="s">
        <v>1875</v>
      </c>
      <c r="P121" s="336">
        <v>18</v>
      </c>
      <c r="Q121" s="336"/>
      <c r="R121" s="336">
        <v>0</v>
      </c>
      <c r="S121" s="335" t="s">
        <v>67</v>
      </c>
      <c r="T121" s="336" t="s">
        <v>2011</v>
      </c>
      <c r="U121">
        <v>2810</v>
      </c>
    </row>
    <row r="122" spans="1:22" x14ac:dyDescent="0.35">
      <c r="A122">
        <v>128</v>
      </c>
      <c r="B122" t="s">
        <v>796</v>
      </c>
      <c r="C122" t="s">
        <v>797</v>
      </c>
      <c r="D122" t="s">
        <v>208</v>
      </c>
      <c r="E122" t="s">
        <v>209</v>
      </c>
      <c r="F122" t="s">
        <v>618</v>
      </c>
      <c r="G122" t="s">
        <v>619</v>
      </c>
      <c r="H122" t="s">
        <v>204</v>
      </c>
      <c r="I122" t="s">
        <v>620</v>
      </c>
      <c r="J122" t="s">
        <v>206</v>
      </c>
      <c r="K122" t="s">
        <v>621</v>
      </c>
      <c r="L122" t="s">
        <v>171</v>
      </c>
      <c r="M122" t="s">
        <v>172</v>
      </c>
      <c r="N122" t="s">
        <v>1876</v>
      </c>
      <c r="P122" s="336">
        <v>7</v>
      </c>
      <c r="Q122" s="336"/>
      <c r="R122" s="336">
        <v>0</v>
      </c>
      <c r="S122" s="335" t="s">
        <v>67</v>
      </c>
      <c r="T122" s="336" t="s">
        <v>2012</v>
      </c>
      <c r="U122">
        <v>648</v>
      </c>
    </row>
    <row r="123" spans="1:22" x14ac:dyDescent="0.35">
      <c r="A123">
        <v>129</v>
      </c>
      <c r="B123" t="s">
        <v>798</v>
      </c>
      <c r="C123" t="s">
        <v>799</v>
      </c>
      <c r="D123" t="s">
        <v>208</v>
      </c>
      <c r="E123" t="s">
        <v>209</v>
      </c>
      <c r="F123" t="s">
        <v>800</v>
      </c>
      <c r="G123" t="s">
        <v>801</v>
      </c>
      <c r="H123" t="s">
        <v>204</v>
      </c>
      <c r="I123" t="s">
        <v>799</v>
      </c>
      <c r="J123" t="s">
        <v>206</v>
      </c>
      <c r="K123" t="s">
        <v>802</v>
      </c>
      <c r="L123" t="s">
        <v>179</v>
      </c>
      <c r="M123" t="s">
        <v>1882</v>
      </c>
      <c r="N123" t="s">
        <v>1883</v>
      </c>
      <c r="P123" s="336">
        <v>100</v>
      </c>
      <c r="Q123" s="336"/>
      <c r="R123" s="336">
        <v>74</v>
      </c>
      <c r="S123" s="335" t="s">
        <v>67</v>
      </c>
      <c r="T123" s="336" t="s">
        <v>2013</v>
      </c>
      <c r="U123">
        <v>2277</v>
      </c>
    </row>
    <row r="124" spans="1:22" x14ac:dyDescent="0.35">
      <c r="A124">
        <v>130</v>
      </c>
      <c r="B124" t="s">
        <v>803</v>
      </c>
      <c r="C124" t="s">
        <v>804</v>
      </c>
      <c r="D124" t="s">
        <v>208</v>
      </c>
      <c r="E124" t="s">
        <v>209</v>
      </c>
      <c r="F124" t="s">
        <v>805</v>
      </c>
      <c r="G124" t="s">
        <v>806</v>
      </c>
      <c r="H124" t="s">
        <v>204</v>
      </c>
      <c r="I124" t="s">
        <v>807</v>
      </c>
      <c r="J124" t="s">
        <v>206</v>
      </c>
      <c r="K124" t="s">
        <v>808</v>
      </c>
      <c r="L124" t="s">
        <v>179</v>
      </c>
      <c r="M124" t="s">
        <v>1882</v>
      </c>
      <c r="N124" t="s">
        <v>1883</v>
      </c>
      <c r="P124" s="336">
        <v>18</v>
      </c>
      <c r="Q124" s="336"/>
      <c r="R124" s="336">
        <v>12</v>
      </c>
      <c r="S124" s="335" t="s">
        <v>67</v>
      </c>
      <c r="T124" s="336" t="s">
        <v>2014</v>
      </c>
      <c r="U124">
        <v>771</v>
      </c>
    </row>
    <row r="125" spans="1:22" x14ac:dyDescent="0.35">
      <c r="A125">
        <v>131</v>
      </c>
      <c r="B125" t="s">
        <v>809</v>
      </c>
      <c r="C125" t="s">
        <v>810</v>
      </c>
      <c r="D125" t="s">
        <v>208</v>
      </c>
      <c r="E125" t="s">
        <v>209</v>
      </c>
      <c r="F125" t="s">
        <v>811</v>
      </c>
      <c r="G125" t="s">
        <v>812</v>
      </c>
      <c r="H125" t="s">
        <v>204</v>
      </c>
      <c r="I125" t="s">
        <v>810</v>
      </c>
      <c r="J125" t="s">
        <v>206</v>
      </c>
      <c r="K125" t="s">
        <v>813</v>
      </c>
      <c r="L125" t="s">
        <v>177</v>
      </c>
      <c r="M125" t="s">
        <v>178</v>
      </c>
      <c r="N125" t="s">
        <v>1886</v>
      </c>
      <c r="P125" s="336">
        <v>3</v>
      </c>
      <c r="Q125" s="336"/>
      <c r="R125" s="336">
        <v>0</v>
      </c>
      <c r="S125" s="335" t="s">
        <v>67</v>
      </c>
      <c r="T125" s="336" t="s">
        <v>2015</v>
      </c>
      <c r="U125">
        <v>1301</v>
      </c>
    </row>
    <row r="126" spans="1:22" x14ac:dyDescent="0.35">
      <c r="A126">
        <v>132</v>
      </c>
      <c r="B126" t="s">
        <v>814</v>
      </c>
      <c r="C126" t="s">
        <v>815</v>
      </c>
      <c r="D126" t="s">
        <v>208</v>
      </c>
      <c r="E126" t="s">
        <v>209</v>
      </c>
      <c r="F126" t="s">
        <v>816</v>
      </c>
      <c r="G126" t="s">
        <v>817</v>
      </c>
      <c r="H126" t="s">
        <v>204</v>
      </c>
      <c r="I126" t="s">
        <v>788</v>
      </c>
      <c r="J126" t="s">
        <v>206</v>
      </c>
      <c r="K126" t="s">
        <v>789</v>
      </c>
      <c r="L126" t="s">
        <v>173</v>
      </c>
      <c r="M126" t="s">
        <v>174</v>
      </c>
      <c r="N126" t="s">
        <v>1885</v>
      </c>
      <c r="P126" s="336">
        <v>52</v>
      </c>
      <c r="Q126" s="336"/>
      <c r="R126" s="336">
        <v>3</v>
      </c>
      <c r="S126" s="335" t="s">
        <v>67</v>
      </c>
      <c r="T126" s="336" t="s">
        <v>2016</v>
      </c>
      <c r="U126">
        <v>894</v>
      </c>
    </row>
    <row r="127" spans="1:22" x14ac:dyDescent="0.35">
      <c r="A127">
        <v>133</v>
      </c>
      <c r="B127" t="s">
        <v>818</v>
      </c>
      <c r="C127" t="s">
        <v>819</v>
      </c>
      <c r="D127" t="s">
        <v>200</v>
      </c>
      <c r="E127" t="s">
        <v>201</v>
      </c>
      <c r="F127" t="s">
        <v>820</v>
      </c>
      <c r="G127" t="s">
        <v>821</v>
      </c>
      <c r="H127" t="s">
        <v>204</v>
      </c>
      <c r="I127" t="s">
        <v>248</v>
      </c>
      <c r="J127" t="s">
        <v>206</v>
      </c>
      <c r="K127" t="s">
        <v>249</v>
      </c>
      <c r="L127" t="s">
        <v>177</v>
      </c>
      <c r="M127" t="s">
        <v>178</v>
      </c>
      <c r="N127" t="s">
        <v>1886</v>
      </c>
      <c r="P127" s="336">
        <v>52</v>
      </c>
      <c r="Q127" s="336"/>
      <c r="R127" s="336">
        <v>0</v>
      </c>
      <c r="S127" s="335" t="s">
        <v>67</v>
      </c>
      <c r="T127" s="336" t="s">
        <v>2017</v>
      </c>
      <c r="U127">
        <v>499</v>
      </c>
    </row>
    <row r="128" spans="1:22" x14ac:dyDescent="0.35">
      <c r="A128">
        <v>134</v>
      </c>
      <c r="B128" t="s">
        <v>822</v>
      </c>
      <c r="C128" t="s">
        <v>823</v>
      </c>
      <c r="D128" t="s">
        <v>208</v>
      </c>
      <c r="E128" t="s">
        <v>209</v>
      </c>
      <c r="F128" t="s">
        <v>824</v>
      </c>
      <c r="G128" t="s">
        <v>825</v>
      </c>
      <c r="H128" t="s">
        <v>204</v>
      </c>
      <c r="I128" t="s">
        <v>823</v>
      </c>
      <c r="J128" t="s">
        <v>206</v>
      </c>
      <c r="K128" t="s">
        <v>826</v>
      </c>
      <c r="L128" t="s">
        <v>173</v>
      </c>
      <c r="M128" t="s">
        <v>174</v>
      </c>
      <c r="N128" t="s">
        <v>1885</v>
      </c>
      <c r="P128" s="336">
        <v>185</v>
      </c>
      <c r="Q128" s="336"/>
      <c r="R128" s="336">
        <v>0</v>
      </c>
      <c r="S128" s="335" t="s">
        <v>67</v>
      </c>
      <c r="T128" s="336" t="s">
        <v>2018</v>
      </c>
      <c r="U128">
        <v>2784</v>
      </c>
    </row>
    <row r="129" spans="1:21" x14ac:dyDescent="0.35">
      <c r="A129">
        <v>135</v>
      </c>
      <c r="B129" t="s">
        <v>827</v>
      </c>
      <c r="C129" t="s">
        <v>828</v>
      </c>
      <c r="D129" t="s">
        <v>208</v>
      </c>
      <c r="E129" t="s">
        <v>209</v>
      </c>
      <c r="F129" t="s">
        <v>829</v>
      </c>
      <c r="G129" t="s">
        <v>830</v>
      </c>
      <c r="H129" t="s">
        <v>204</v>
      </c>
      <c r="I129" t="s">
        <v>828</v>
      </c>
      <c r="J129" t="s">
        <v>206</v>
      </c>
      <c r="K129" t="s">
        <v>831</v>
      </c>
      <c r="L129" t="s">
        <v>171</v>
      </c>
      <c r="M129" t="s">
        <v>172</v>
      </c>
      <c r="N129" t="s">
        <v>1876</v>
      </c>
      <c r="P129" s="336">
        <v>52</v>
      </c>
      <c r="Q129" s="336"/>
      <c r="R129" s="336">
        <v>15</v>
      </c>
      <c r="S129" s="335" t="s">
        <v>67</v>
      </c>
      <c r="T129" s="336" t="s">
        <v>2019</v>
      </c>
      <c r="U129">
        <v>3098</v>
      </c>
    </row>
    <row r="130" spans="1:21" x14ac:dyDescent="0.35">
      <c r="A130">
        <v>136</v>
      </c>
      <c r="B130" t="s">
        <v>832</v>
      </c>
      <c r="C130" t="s">
        <v>833</v>
      </c>
      <c r="D130" t="s">
        <v>208</v>
      </c>
      <c r="E130" t="s">
        <v>209</v>
      </c>
      <c r="F130" t="s">
        <v>834</v>
      </c>
      <c r="G130" t="s">
        <v>835</v>
      </c>
      <c r="H130" t="s">
        <v>204</v>
      </c>
      <c r="I130" t="s">
        <v>833</v>
      </c>
      <c r="J130" t="s">
        <v>206</v>
      </c>
      <c r="K130" t="s">
        <v>836</v>
      </c>
      <c r="L130" t="s">
        <v>175</v>
      </c>
      <c r="M130" t="s">
        <v>176</v>
      </c>
      <c r="N130" t="s">
        <v>1884</v>
      </c>
      <c r="P130" s="336">
        <v>31</v>
      </c>
      <c r="Q130" s="336"/>
      <c r="R130" s="336">
        <v>0</v>
      </c>
      <c r="S130" s="335" t="s">
        <v>67</v>
      </c>
      <c r="T130" s="336" t="s">
        <v>2020</v>
      </c>
      <c r="U130">
        <v>729</v>
      </c>
    </row>
    <row r="131" spans="1:21" x14ac:dyDescent="0.35">
      <c r="A131">
        <v>137</v>
      </c>
      <c r="B131" t="s">
        <v>837</v>
      </c>
      <c r="C131" t="s">
        <v>838</v>
      </c>
      <c r="D131" t="s">
        <v>208</v>
      </c>
      <c r="E131" t="s">
        <v>209</v>
      </c>
      <c r="F131" t="s">
        <v>839</v>
      </c>
      <c r="G131" t="s">
        <v>840</v>
      </c>
      <c r="H131" t="s">
        <v>204</v>
      </c>
      <c r="I131" t="s">
        <v>271</v>
      </c>
      <c r="J131" t="s">
        <v>206</v>
      </c>
      <c r="K131" t="s">
        <v>841</v>
      </c>
      <c r="L131" t="s">
        <v>1879</v>
      </c>
      <c r="M131" t="s">
        <v>1880</v>
      </c>
      <c r="N131" t="s">
        <v>1881</v>
      </c>
      <c r="P131" s="336">
        <v>21</v>
      </c>
      <c r="Q131" s="336"/>
      <c r="R131" s="336">
        <v>5</v>
      </c>
      <c r="S131" s="335" t="s">
        <v>67</v>
      </c>
      <c r="T131" s="336" t="s">
        <v>2021</v>
      </c>
      <c r="U131">
        <v>1412</v>
      </c>
    </row>
    <row r="132" spans="1:21" x14ac:dyDescent="0.35">
      <c r="A132">
        <v>138</v>
      </c>
      <c r="B132" t="s">
        <v>842</v>
      </c>
      <c r="C132" t="s">
        <v>843</v>
      </c>
      <c r="D132" t="s">
        <v>208</v>
      </c>
      <c r="E132" t="s">
        <v>209</v>
      </c>
      <c r="F132" t="s">
        <v>844</v>
      </c>
      <c r="G132" t="s">
        <v>845</v>
      </c>
      <c r="H132" t="s">
        <v>204</v>
      </c>
      <c r="I132" t="s">
        <v>263</v>
      </c>
      <c r="J132" t="s">
        <v>206</v>
      </c>
      <c r="K132" t="s">
        <v>266</v>
      </c>
      <c r="L132" t="s">
        <v>175</v>
      </c>
      <c r="M132" t="s">
        <v>176</v>
      </c>
      <c r="N132" t="s">
        <v>1884</v>
      </c>
      <c r="P132" s="336">
        <v>202</v>
      </c>
      <c r="Q132" s="336"/>
      <c r="R132" s="336">
        <v>55</v>
      </c>
      <c r="S132" s="335" t="s">
        <v>73</v>
      </c>
      <c r="T132" s="336" t="s">
        <v>1960</v>
      </c>
      <c r="U132">
        <v>1581</v>
      </c>
    </row>
    <row r="133" spans="1:21" x14ac:dyDescent="0.35">
      <c r="A133">
        <v>139</v>
      </c>
      <c r="B133" t="s">
        <v>846</v>
      </c>
      <c r="C133" t="s">
        <v>847</v>
      </c>
      <c r="D133" t="s">
        <v>208</v>
      </c>
      <c r="E133" t="s">
        <v>209</v>
      </c>
      <c r="F133" t="s">
        <v>2234</v>
      </c>
      <c r="G133" t="s">
        <v>848</v>
      </c>
      <c r="H133" t="s">
        <v>204</v>
      </c>
      <c r="I133" t="s">
        <v>849</v>
      </c>
      <c r="J133" t="s">
        <v>206</v>
      </c>
      <c r="K133" t="s">
        <v>850</v>
      </c>
      <c r="L133" t="s">
        <v>1879</v>
      </c>
      <c r="M133" t="s">
        <v>1880</v>
      </c>
      <c r="N133" t="s">
        <v>1881</v>
      </c>
      <c r="P133" s="336">
        <v>164</v>
      </c>
      <c r="Q133" s="336"/>
      <c r="R133" s="336">
        <v>9</v>
      </c>
      <c r="S133" s="335" t="s">
        <v>67</v>
      </c>
      <c r="T133" s="336" t="s">
        <v>2022</v>
      </c>
      <c r="U133">
        <v>2215</v>
      </c>
    </row>
    <row r="134" spans="1:21" x14ac:dyDescent="0.35">
      <c r="A134">
        <v>140</v>
      </c>
      <c r="B134" t="s">
        <v>851</v>
      </c>
      <c r="C134" t="s">
        <v>852</v>
      </c>
      <c r="D134" t="s">
        <v>208</v>
      </c>
      <c r="E134" t="s">
        <v>209</v>
      </c>
      <c r="F134" t="s">
        <v>853</v>
      </c>
      <c r="G134" t="s">
        <v>854</v>
      </c>
      <c r="H134" t="s">
        <v>204</v>
      </c>
      <c r="I134" t="s">
        <v>248</v>
      </c>
      <c r="J134" t="s">
        <v>206</v>
      </c>
      <c r="K134" t="s">
        <v>855</v>
      </c>
      <c r="L134" t="s">
        <v>1873</v>
      </c>
      <c r="M134" t="s">
        <v>1874</v>
      </c>
      <c r="N134" t="s">
        <v>1875</v>
      </c>
      <c r="P134" s="336">
        <v>71</v>
      </c>
      <c r="Q134" s="336"/>
      <c r="R134" s="336">
        <v>17</v>
      </c>
      <c r="S134" s="335" t="s">
        <v>73</v>
      </c>
      <c r="T134" s="336" t="s">
        <v>2023</v>
      </c>
      <c r="U134">
        <v>2090</v>
      </c>
    </row>
    <row r="135" spans="1:21" x14ac:dyDescent="0.35">
      <c r="A135">
        <v>141</v>
      </c>
      <c r="B135" t="s">
        <v>856</v>
      </c>
      <c r="C135" t="s">
        <v>763</v>
      </c>
      <c r="D135" t="s">
        <v>208</v>
      </c>
      <c r="E135" t="s">
        <v>209</v>
      </c>
      <c r="F135" t="s">
        <v>857</v>
      </c>
      <c r="G135" t="s">
        <v>858</v>
      </c>
      <c r="H135" t="s">
        <v>204</v>
      </c>
      <c r="I135" t="s">
        <v>763</v>
      </c>
      <c r="J135" t="s">
        <v>206</v>
      </c>
      <c r="K135" t="s">
        <v>764</v>
      </c>
      <c r="L135" t="s">
        <v>171</v>
      </c>
      <c r="M135" t="s">
        <v>172</v>
      </c>
      <c r="N135" t="s">
        <v>1876</v>
      </c>
      <c r="P135" s="336">
        <v>99</v>
      </c>
      <c r="Q135" s="336"/>
      <c r="R135" s="336">
        <v>52</v>
      </c>
      <c r="S135" s="335" t="s">
        <v>67</v>
      </c>
      <c r="T135" s="336" t="s">
        <v>2024</v>
      </c>
      <c r="U135">
        <v>1635</v>
      </c>
    </row>
    <row r="136" spans="1:21" x14ac:dyDescent="0.35">
      <c r="A136">
        <v>142</v>
      </c>
      <c r="B136" t="s">
        <v>859</v>
      </c>
      <c r="C136" t="s">
        <v>860</v>
      </c>
      <c r="D136" t="s">
        <v>208</v>
      </c>
      <c r="E136" t="s">
        <v>209</v>
      </c>
      <c r="F136" t="s">
        <v>861</v>
      </c>
      <c r="G136" t="s">
        <v>862</v>
      </c>
      <c r="H136" t="s">
        <v>863</v>
      </c>
      <c r="I136" t="s">
        <v>763</v>
      </c>
      <c r="J136" t="s">
        <v>206</v>
      </c>
      <c r="K136" t="s">
        <v>764</v>
      </c>
      <c r="L136" t="s">
        <v>244</v>
      </c>
      <c r="M136" t="s">
        <v>245</v>
      </c>
      <c r="N136" t="s">
        <v>1878</v>
      </c>
      <c r="P136" s="336">
        <v>12</v>
      </c>
      <c r="Q136" s="336"/>
      <c r="R136" s="336">
        <v>7</v>
      </c>
      <c r="S136" s="335" t="s">
        <v>73</v>
      </c>
      <c r="T136" s="336" t="s">
        <v>2025</v>
      </c>
      <c r="U136">
        <v>732</v>
      </c>
    </row>
    <row r="137" spans="1:21" x14ac:dyDescent="0.35">
      <c r="A137">
        <v>143</v>
      </c>
      <c r="B137" t="s">
        <v>864</v>
      </c>
      <c r="C137" t="s">
        <v>865</v>
      </c>
      <c r="D137" t="s">
        <v>208</v>
      </c>
      <c r="E137" t="s">
        <v>209</v>
      </c>
      <c r="F137" t="s">
        <v>866</v>
      </c>
      <c r="G137" t="s">
        <v>2235</v>
      </c>
      <c r="H137" t="s">
        <v>204</v>
      </c>
      <c r="I137" t="s">
        <v>867</v>
      </c>
      <c r="J137" t="s">
        <v>206</v>
      </c>
      <c r="K137" t="s">
        <v>868</v>
      </c>
      <c r="L137" t="s">
        <v>1879</v>
      </c>
      <c r="M137" t="s">
        <v>1880</v>
      </c>
      <c r="N137" t="s">
        <v>1881</v>
      </c>
      <c r="P137" s="336">
        <v>25</v>
      </c>
      <c r="Q137" s="336"/>
      <c r="R137" s="336">
        <v>0</v>
      </c>
      <c r="S137" s="335" t="s">
        <v>67</v>
      </c>
      <c r="T137" s="336" t="s">
        <v>2026</v>
      </c>
      <c r="U137">
        <v>2314</v>
      </c>
    </row>
    <row r="138" spans="1:21" x14ac:dyDescent="0.35">
      <c r="A138">
        <v>144</v>
      </c>
      <c r="B138" t="s">
        <v>869</v>
      </c>
      <c r="C138" t="s">
        <v>870</v>
      </c>
      <c r="D138" t="s">
        <v>208</v>
      </c>
      <c r="E138" t="s">
        <v>209</v>
      </c>
      <c r="F138" t="s">
        <v>871</v>
      </c>
      <c r="G138" t="s">
        <v>872</v>
      </c>
      <c r="H138" t="s">
        <v>204</v>
      </c>
      <c r="I138" t="s">
        <v>870</v>
      </c>
      <c r="J138" t="s">
        <v>206</v>
      </c>
      <c r="K138" t="s">
        <v>873</v>
      </c>
      <c r="L138" t="s">
        <v>244</v>
      </c>
      <c r="M138" t="s">
        <v>245</v>
      </c>
      <c r="N138" t="s">
        <v>1878</v>
      </c>
      <c r="P138" s="336">
        <v>31</v>
      </c>
      <c r="Q138" s="336"/>
      <c r="R138" s="336">
        <v>0</v>
      </c>
      <c r="S138" s="335" t="s">
        <v>67</v>
      </c>
      <c r="T138" s="336" t="s">
        <v>2027</v>
      </c>
      <c r="U138">
        <v>515</v>
      </c>
    </row>
    <row r="139" spans="1:21" x14ac:dyDescent="0.35">
      <c r="A139">
        <v>146</v>
      </c>
      <c r="B139" t="s">
        <v>874</v>
      </c>
      <c r="C139" t="s">
        <v>875</v>
      </c>
      <c r="D139" t="s">
        <v>208</v>
      </c>
      <c r="E139" t="s">
        <v>209</v>
      </c>
      <c r="F139" t="s">
        <v>2236</v>
      </c>
      <c r="G139" t="s">
        <v>877</v>
      </c>
      <c r="H139" t="s">
        <v>204</v>
      </c>
      <c r="I139" t="s">
        <v>878</v>
      </c>
      <c r="J139" t="s">
        <v>206</v>
      </c>
      <c r="K139" t="s">
        <v>879</v>
      </c>
      <c r="L139" t="s">
        <v>180</v>
      </c>
      <c r="M139" t="s">
        <v>181</v>
      </c>
      <c r="N139" t="s">
        <v>1877</v>
      </c>
      <c r="P139" s="336">
        <v>11</v>
      </c>
      <c r="Q139" s="336"/>
      <c r="R139" s="336">
        <v>0</v>
      </c>
      <c r="S139" s="335" t="s">
        <v>67</v>
      </c>
      <c r="T139" s="336" t="s">
        <v>2028</v>
      </c>
      <c r="U139">
        <v>1830</v>
      </c>
    </row>
    <row r="140" spans="1:21" x14ac:dyDescent="0.35">
      <c r="A140">
        <v>147</v>
      </c>
      <c r="B140" t="s">
        <v>880</v>
      </c>
      <c r="C140" t="s">
        <v>881</v>
      </c>
      <c r="D140" t="s">
        <v>200</v>
      </c>
      <c r="E140" t="s">
        <v>201</v>
      </c>
      <c r="F140" t="s">
        <v>882</v>
      </c>
      <c r="G140" t="s">
        <v>883</v>
      </c>
      <c r="H140" t="s">
        <v>204</v>
      </c>
      <c r="I140" t="s">
        <v>555</v>
      </c>
      <c r="J140" t="s">
        <v>206</v>
      </c>
      <c r="K140" t="s">
        <v>884</v>
      </c>
      <c r="L140" t="s">
        <v>173</v>
      </c>
      <c r="M140" t="s">
        <v>174</v>
      </c>
      <c r="N140" t="s">
        <v>1885</v>
      </c>
      <c r="P140" s="336">
        <v>17</v>
      </c>
      <c r="Q140" s="336"/>
      <c r="R140" s="336">
        <v>0</v>
      </c>
      <c r="S140" s="335" t="s">
        <v>67</v>
      </c>
      <c r="T140" s="336" t="s">
        <v>2029</v>
      </c>
      <c r="U140">
        <v>523</v>
      </c>
    </row>
    <row r="141" spans="1:21" x14ac:dyDescent="0.35">
      <c r="A141">
        <v>148</v>
      </c>
      <c r="B141" t="s">
        <v>885</v>
      </c>
      <c r="C141" t="s">
        <v>886</v>
      </c>
      <c r="D141" t="s">
        <v>200</v>
      </c>
      <c r="E141" t="s">
        <v>201</v>
      </c>
      <c r="F141" t="s">
        <v>882</v>
      </c>
      <c r="G141" t="s">
        <v>887</v>
      </c>
      <c r="H141" t="s">
        <v>204</v>
      </c>
      <c r="I141" t="s">
        <v>888</v>
      </c>
      <c r="J141" t="s">
        <v>206</v>
      </c>
      <c r="K141" t="s">
        <v>889</v>
      </c>
      <c r="L141" t="s">
        <v>173</v>
      </c>
      <c r="M141" t="s">
        <v>174</v>
      </c>
      <c r="N141" t="s">
        <v>1885</v>
      </c>
      <c r="P141" s="336">
        <v>26</v>
      </c>
      <c r="Q141" s="336"/>
      <c r="R141" s="336">
        <v>0</v>
      </c>
      <c r="S141" s="335" t="s">
        <v>67</v>
      </c>
      <c r="T141" s="336" t="s">
        <v>2030</v>
      </c>
      <c r="U141">
        <v>258</v>
      </c>
    </row>
    <row r="142" spans="1:21" x14ac:dyDescent="0.35">
      <c r="A142">
        <v>149</v>
      </c>
      <c r="B142" t="s">
        <v>890</v>
      </c>
      <c r="C142" t="s">
        <v>891</v>
      </c>
      <c r="D142" t="s">
        <v>208</v>
      </c>
      <c r="E142" t="s">
        <v>209</v>
      </c>
      <c r="F142" t="s">
        <v>892</v>
      </c>
      <c r="G142" t="s">
        <v>893</v>
      </c>
      <c r="H142" t="s">
        <v>204</v>
      </c>
      <c r="I142" t="s">
        <v>894</v>
      </c>
      <c r="J142" t="s">
        <v>206</v>
      </c>
      <c r="K142" t="s">
        <v>895</v>
      </c>
      <c r="L142" t="s">
        <v>171</v>
      </c>
      <c r="M142" t="s">
        <v>172</v>
      </c>
      <c r="N142" t="s">
        <v>1876</v>
      </c>
      <c r="P142" s="336">
        <v>25</v>
      </c>
      <c r="Q142" s="336"/>
      <c r="R142" s="336">
        <v>0</v>
      </c>
      <c r="S142" s="335" t="s">
        <v>67</v>
      </c>
      <c r="T142" s="336" t="s">
        <v>2031</v>
      </c>
      <c r="U142">
        <v>2919</v>
      </c>
    </row>
    <row r="143" spans="1:21" x14ac:dyDescent="0.35">
      <c r="A143">
        <v>150</v>
      </c>
      <c r="B143" t="s">
        <v>896</v>
      </c>
      <c r="C143" t="s">
        <v>897</v>
      </c>
      <c r="D143" t="s">
        <v>208</v>
      </c>
      <c r="E143" t="s">
        <v>209</v>
      </c>
      <c r="F143" t="s">
        <v>553</v>
      </c>
      <c r="G143" t="s">
        <v>898</v>
      </c>
      <c r="H143" t="s">
        <v>204</v>
      </c>
      <c r="I143" t="s">
        <v>899</v>
      </c>
      <c r="J143" t="s">
        <v>206</v>
      </c>
      <c r="K143" t="s">
        <v>690</v>
      </c>
      <c r="L143" t="s">
        <v>244</v>
      </c>
      <c r="M143" t="s">
        <v>245</v>
      </c>
      <c r="N143" t="s">
        <v>1878</v>
      </c>
      <c r="P143" s="336">
        <v>11</v>
      </c>
      <c r="Q143" s="336"/>
      <c r="R143" s="336">
        <v>0</v>
      </c>
      <c r="S143" s="335" t="s">
        <v>67</v>
      </c>
      <c r="T143" s="336" t="s">
        <v>2032</v>
      </c>
      <c r="U143">
        <v>738</v>
      </c>
    </row>
    <row r="144" spans="1:21" x14ac:dyDescent="0.35">
      <c r="A144">
        <v>151</v>
      </c>
      <c r="B144" s="438" t="s">
        <v>2183</v>
      </c>
      <c r="C144" t="s">
        <v>2184</v>
      </c>
      <c r="D144" t="s">
        <v>208</v>
      </c>
      <c r="E144" t="s">
        <v>209</v>
      </c>
      <c r="F144" t="s">
        <v>382</v>
      </c>
      <c r="G144" t="s">
        <v>2237</v>
      </c>
      <c r="H144" t="s">
        <v>204</v>
      </c>
      <c r="I144" t="s">
        <v>2277</v>
      </c>
      <c r="J144" t="s">
        <v>206</v>
      </c>
      <c r="K144" t="s">
        <v>2280</v>
      </c>
      <c r="L144" t="s">
        <v>177</v>
      </c>
      <c r="M144" t="s">
        <v>178</v>
      </c>
      <c r="N144" t="s">
        <v>1886</v>
      </c>
      <c r="P144" s="336"/>
      <c r="Q144" s="336"/>
      <c r="R144" s="336"/>
      <c r="T144" s="336"/>
      <c r="U144">
        <v>41</v>
      </c>
    </row>
    <row r="145" spans="1:22" x14ac:dyDescent="0.35">
      <c r="A145">
        <v>153</v>
      </c>
      <c r="B145" t="s">
        <v>902</v>
      </c>
      <c r="C145" t="s">
        <v>903</v>
      </c>
      <c r="D145" t="s">
        <v>208</v>
      </c>
      <c r="E145" t="s">
        <v>209</v>
      </c>
      <c r="F145" t="s">
        <v>904</v>
      </c>
      <c r="G145" t="s">
        <v>905</v>
      </c>
      <c r="H145" t="s">
        <v>204</v>
      </c>
      <c r="I145" t="s">
        <v>903</v>
      </c>
      <c r="J145" t="s">
        <v>206</v>
      </c>
      <c r="K145" t="s">
        <v>906</v>
      </c>
      <c r="L145" t="s">
        <v>180</v>
      </c>
      <c r="M145" t="s">
        <v>181</v>
      </c>
      <c r="N145" t="s">
        <v>1877</v>
      </c>
      <c r="P145" s="336">
        <v>17</v>
      </c>
      <c r="Q145" s="336"/>
      <c r="R145" s="336">
        <v>30</v>
      </c>
      <c r="S145" s="335" t="s">
        <v>67</v>
      </c>
      <c r="T145" s="336" t="s">
        <v>2034</v>
      </c>
      <c r="U145">
        <v>1043</v>
      </c>
    </row>
    <row r="146" spans="1:22" x14ac:dyDescent="0.35">
      <c r="A146">
        <v>154</v>
      </c>
      <c r="B146" t="s">
        <v>907</v>
      </c>
      <c r="C146" t="s">
        <v>908</v>
      </c>
      <c r="D146" t="s">
        <v>208</v>
      </c>
      <c r="E146" t="s">
        <v>209</v>
      </c>
      <c r="F146" t="s">
        <v>909</v>
      </c>
      <c r="G146" t="s">
        <v>910</v>
      </c>
      <c r="H146" t="s">
        <v>204</v>
      </c>
      <c r="I146" t="s">
        <v>908</v>
      </c>
      <c r="J146" t="s">
        <v>206</v>
      </c>
      <c r="K146" t="s">
        <v>911</v>
      </c>
      <c r="L146" t="s">
        <v>171</v>
      </c>
      <c r="M146" t="s">
        <v>172</v>
      </c>
      <c r="N146" t="s">
        <v>1876</v>
      </c>
      <c r="P146" s="336">
        <v>0</v>
      </c>
      <c r="Q146" s="336"/>
      <c r="R146" s="336">
        <v>0</v>
      </c>
      <c r="S146" s="335" t="s">
        <v>67</v>
      </c>
      <c r="T146" s="336" t="s">
        <v>2035</v>
      </c>
      <c r="U146">
        <v>420</v>
      </c>
    </row>
    <row r="147" spans="1:22" x14ac:dyDescent="0.35">
      <c r="A147">
        <v>155</v>
      </c>
      <c r="B147" t="s">
        <v>912</v>
      </c>
      <c r="C147" t="s">
        <v>913</v>
      </c>
      <c r="D147" t="s">
        <v>208</v>
      </c>
      <c r="E147" t="s">
        <v>209</v>
      </c>
      <c r="F147" t="s">
        <v>914</v>
      </c>
      <c r="G147" t="s">
        <v>915</v>
      </c>
      <c r="H147" t="s">
        <v>204</v>
      </c>
      <c r="I147" t="s">
        <v>913</v>
      </c>
      <c r="J147" t="s">
        <v>206</v>
      </c>
      <c r="K147" t="s">
        <v>916</v>
      </c>
      <c r="L147" t="s">
        <v>175</v>
      </c>
      <c r="M147" t="s">
        <v>176</v>
      </c>
      <c r="N147" t="s">
        <v>1884</v>
      </c>
      <c r="P147" s="336">
        <v>771</v>
      </c>
      <c r="Q147" s="336"/>
      <c r="R147" s="336">
        <v>249</v>
      </c>
      <c r="S147" s="335" t="s">
        <v>67</v>
      </c>
      <c r="T147" s="336" t="s">
        <v>2036</v>
      </c>
      <c r="U147">
        <v>7922</v>
      </c>
    </row>
    <row r="148" spans="1:22" x14ac:dyDescent="0.35">
      <c r="A148">
        <v>156</v>
      </c>
      <c r="B148" t="s">
        <v>917</v>
      </c>
      <c r="C148" t="s">
        <v>918</v>
      </c>
      <c r="D148" t="s">
        <v>208</v>
      </c>
      <c r="E148" t="s">
        <v>209</v>
      </c>
      <c r="F148" t="s">
        <v>2238</v>
      </c>
      <c r="G148" t="s">
        <v>919</v>
      </c>
      <c r="H148" t="s">
        <v>204</v>
      </c>
      <c r="I148" t="s">
        <v>920</v>
      </c>
      <c r="J148" t="s">
        <v>206</v>
      </c>
      <c r="K148" t="s">
        <v>921</v>
      </c>
      <c r="L148" t="s">
        <v>171</v>
      </c>
      <c r="M148" t="s">
        <v>172</v>
      </c>
      <c r="N148" t="s">
        <v>1876</v>
      </c>
      <c r="P148" s="336">
        <v>0</v>
      </c>
      <c r="Q148" s="336"/>
      <c r="R148" s="336">
        <v>0</v>
      </c>
      <c r="S148" s="335" t="s">
        <v>73</v>
      </c>
      <c r="T148" s="336" t="s">
        <v>2037</v>
      </c>
      <c r="U148">
        <v>121</v>
      </c>
    </row>
    <row r="149" spans="1:22" x14ac:dyDescent="0.35">
      <c r="A149">
        <v>157</v>
      </c>
      <c r="B149" t="s">
        <v>922</v>
      </c>
      <c r="C149" t="s">
        <v>923</v>
      </c>
      <c r="D149" t="s">
        <v>200</v>
      </c>
      <c r="E149" t="s">
        <v>201</v>
      </c>
      <c r="F149" t="s">
        <v>924</v>
      </c>
      <c r="G149" t="s">
        <v>925</v>
      </c>
      <c r="H149" t="s">
        <v>204</v>
      </c>
      <c r="I149" t="s">
        <v>419</v>
      </c>
      <c r="J149" t="s">
        <v>206</v>
      </c>
      <c r="K149" t="s">
        <v>926</v>
      </c>
      <c r="L149" t="s">
        <v>171</v>
      </c>
      <c r="M149" t="s">
        <v>172</v>
      </c>
      <c r="N149" t="s">
        <v>1876</v>
      </c>
      <c r="P149" s="336">
        <v>16</v>
      </c>
      <c r="Q149" s="336"/>
      <c r="R149" s="336">
        <v>0</v>
      </c>
      <c r="S149" s="335" t="s">
        <v>67</v>
      </c>
      <c r="T149" s="336" t="s">
        <v>2038</v>
      </c>
      <c r="U149">
        <v>201</v>
      </c>
    </row>
    <row r="150" spans="1:22" x14ac:dyDescent="0.35">
      <c r="A150">
        <v>158</v>
      </c>
      <c r="B150" t="s">
        <v>927</v>
      </c>
      <c r="C150" t="s">
        <v>928</v>
      </c>
      <c r="D150" t="s">
        <v>200</v>
      </c>
      <c r="E150" t="s">
        <v>201</v>
      </c>
      <c r="F150" t="s">
        <v>929</v>
      </c>
      <c r="G150" t="s">
        <v>930</v>
      </c>
      <c r="H150" t="s">
        <v>931</v>
      </c>
      <c r="I150" t="s">
        <v>913</v>
      </c>
      <c r="J150" t="s">
        <v>206</v>
      </c>
      <c r="K150" t="s">
        <v>932</v>
      </c>
      <c r="L150" t="s">
        <v>175</v>
      </c>
      <c r="M150" t="s">
        <v>176</v>
      </c>
      <c r="N150" t="s">
        <v>1884</v>
      </c>
      <c r="P150" s="336">
        <v>33</v>
      </c>
      <c r="Q150" s="336"/>
      <c r="R150" s="336">
        <v>0</v>
      </c>
      <c r="S150" s="335" t="s">
        <v>67</v>
      </c>
      <c r="T150" s="336" t="s">
        <v>2039</v>
      </c>
      <c r="U150">
        <v>317</v>
      </c>
    </row>
    <row r="151" spans="1:22" x14ac:dyDescent="0.35">
      <c r="A151">
        <v>159</v>
      </c>
      <c r="B151" t="s">
        <v>933</v>
      </c>
      <c r="C151" t="s">
        <v>934</v>
      </c>
      <c r="D151" t="s">
        <v>200</v>
      </c>
      <c r="E151" t="s">
        <v>201</v>
      </c>
      <c r="F151" t="s">
        <v>935</v>
      </c>
      <c r="G151" t="s">
        <v>936</v>
      </c>
      <c r="H151" t="s">
        <v>204</v>
      </c>
      <c r="I151" t="s">
        <v>686</v>
      </c>
      <c r="J151" t="s">
        <v>206</v>
      </c>
      <c r="K151" t="s">
        <v>937</v>
      </c>
      <c r="L151" t="s">
        <v>173</v>
      </c>
      <c r="M151" t="s">
        <v>174</v>
      </c>
      <c r="N151" t="s">
        <v>1885</v>
      </c>
      <c r="P151" s="336">
        <v>0</v>
      </c>
      <c r="Q151" s="336"/>
      <c r="R151" s="336">
        <v>0</v>
      </c>
      <c r="S151" s="335" t="s">
        <v>73</v>
      </c>
      <c r="T151" s="336" t="s">
        <v>2040</v>
      </c>
      <c r="U151">
        <v>218</v>
      </c>
    </row>
    <row r="152" spans="1:22" x14ac:dyDescent="0.35">
      <c r="A152">
        <v>161</v>
      </c>
      <c r="B152" t="s">
        <v>938</v>
      </c>
      <c r="C152" t="s">
        <v>939</v>
      </c>
      <c r="D152" t="s">
        <v>208</v>
      </c>
      <c r="E152" t="s">
        <v>209</v>
      </c>
      <c r="F152" t="s">
        <v>940</v>
      </c>
      <c r="G152" t="s">
        <v>941</v>
      </c>
      <c r="H152" t="s">
        <v>204</v>
      </c>
      <c r="I152" t="s">
        <v>939</v>
      </c>
      <c r="J152" t="s">
        <v>206</v>
      </c>
      <c r="K152" t="s">
        <v>942</v>
      </c>
      <c r="L152" t="s">
        <v>244</v>
      </c>
      <c r="M152" t="s">
        <v>245</v>
      </c>
      <c r="N152" t="s">
        <v>1878</v>
      </c>
      <c r="P152" s="336">
        <v>95</v>
      </c>
      <c r="Q152" s="336"/>
      <c r="R152" s="336">
        <v>0</v>
      </c>
      <c r="S152" s="335" t="s">
        <v>67</v>
      </c>
      <c r="T152" s="336" t="s">
        <v>2042</v>
      </c>
      <c r="U152">
        <v>1282</v>
      </c>
    </row>
    <row r="153" spans="1:22" x14ac:dyDescent="0.35">
      <c r="A153">
        <v>162</v>
      </c>
      <c r="B153" t="s">
        <v>943</v>
      </c>
      <c r="C153" t="s">
        <v>944</v>
      </c>
      <c r="D153" t="s">
        <v>208</v>
      </c>
      <c r="E153" t="s">
        <v>209</v>
      </c>
      <c r="F153" t="s">
        <v>479</v>
      </c>
      <c r="G153" t="s">
        <v>506</v>
      </c>
      <c r="H153" t="s">
        <v>204</v>
      </c>
      <c r="I153" t="s">
        <v>481</v>
      </c>
      <c r="J153" t="s">
        <v>206</v>
      </c>
      <c r="K153" t="s">
        <v>482</v>
      </c>
      <c r="L153" t="s">
        <v>179</v>
      </c>
      <c r="M153" t="s">
        <v>1882</v>
      </c>
      <c r="N153" t="s">
        <v>1883</v>
      </c>
      <c r="P153" s="336">
        <v>0</v>
      </c>
      <c r="Q153" s="336"/>
      <c r="R153" s="336">
        <v>0</v>
      </c>
      <c r="S153" s="335" t="s">
        <v>67</v>
      </c>
      <c r="T153" s="336" t="e">
        <v>#N/A</v>
      </c>
      <c r="U153">
        <v>195</v>
      </c>
      <c r="V153" t="s">
        <v>1911</v>
      </c>
    </row>
    <row r="154" spans="1:22" x14ac:dyDescent="0.35">
      <c r="A154">
        <v>163</v>
      </c>
      <c r="B154" t="s">
        <v>945</v>
      </c>
      <c r="C154" t="s">
        <v>946</v>
      </c>
      <c r="D154" t="s">
        <v>208</v>
      </c>
      <c r="E154" t="s">
        <v>209</v>
      </c>
      <c r="F154" t="s">
        <v>947</v>
      </c>
      <c r="G154" t="s">
        <v>948</v>
      </c>
      <c r="H154" t="s">
        <v>204</v>
      </c>
      <c r="I154" t="s">
        <v>946</v>
      </c>
      <c r="J154" t="s">
        <v>206</v>
      </c>
      <c r="K154" t="s">
        <v>949</v>
      </c>
      <c r="L154" t="s">
        <v>177</v>
      </c>
      <c r="M154" t="s">
        <v>178</v>
      </c>
      <c r="N154" t="s">
        <v>1886</v>
      </c>
      <c r="P154" s="336">
        <v>67</v>
      </c>
      <c r="Q154" s="336"/>
      <c r="R154" s="336">
        <v>0</v>
      </c>
      <c r="S154" s="335" t="s">
        <v>73</v>
      </c>
      <c r="T154" s="336" t="s">
        <v>2041</v>
      </c>
      <c r="U154">
        <v>2828</v>
      </c>
    </row>
    <row r="155" spans="1:22" x14ac:dyDescent="0.35">
      <c r="A155">
        <v>164</v>
      </c>
      <c r="B155" t="s">
        <v>950</v>
      </c>
      <c r="C155" t="s">
        <v>951</v>
      </c>
      <c r="D155" t="s">
        <v>208</v>
      </c>
      <c r="E155" t="s">
        <v>209</v>
      </c>
      <c r="F155" t="s">
        <v>952</v>
      </c>
      <c r="G155" t="s">
        <v>953</v>
      </c>
      <c r="H155" t="s">
        <v>204</v>
      </c>
      <c r="I155" t="s">
        <v>951</v>
      </c>
      <c r="J155" t="s">
        <v>206</v>
      </c>
      <c r="K155" t="s">
        <v>954</v>
      </c>
      <c r="L155" t="s">
        <v>171</v>
      </c>
      <c r="M155" t="s">
        <v>172</v>
      </c>
      <c r="N155" t="s">
        <v>1876</v>
      </c>
      <c r="P155" s="336">
        <v>1161</v>
      </c>
      <c r="Q155" s="336"/>
      <c r="R155" s="336">
        <v>754</v>
      </c>
      <c r="S155" s="335" t="s">
        <v>67</v>
      </c>
      <c r="T155" s="336" t="s">
        <v>2043</v>
      </c>
      <c r="U155">
        <v>5021</v>
      </c>
    </row>
    <row r="156" spans="1:22" x14ac:dyDescent="0.35">
      <c r="A156">
        <v>165</v>
      </c>
      <c r="B156" t="s">
        <v>955</v>
      </c>
      <c r="C156" t="s">
        <v>956</v>
      </c>
      <c r="D156" t="s">
        <v>200</v>
      </c>
      <c r="E156" t="s">
        <v>201</v>
      </c>
      <c r="F156" t="s">
        <v>957</v>
      </c>
      <c r="G156" t="s">
        <v>958</v>
      </c>
      <c r="H156" t="s">
        <v>204</v>
      </c>
      <c r="I156" t="s">
        <v>951</v>
      </c>
      <c r="J156" t="s">
        <v>206</v>
      </c>
      <c r="K156" t="s">
        <v>954</v>
      </c>
      <c r="L156" t="s">
        <v>171</v>
      </c>
      <c r="M156" t="s">
        <v>172</v>
      </c>
      <c r="N156" t="s">
        <v>1876</v>
      </c>
      <c r="P156" s="336">
        <v>107</v>
      </c>
      <c r="Q156" s="336"/>
      <c r="R156" s="336">
        <v>9</v>
      </c>
      <c r="S156" s="335" t="s">
        <v>73</v>
      </c>
      <c r="T156" s="336" t="s">
        <v>2044</v>
      </c>
      <c r="U156">
        <v>702</v>
      </c>
    </row>
    <row r="157" spans="1:22" x14ac:dyDescent="0.35">
      <c r="A157">
        <v>166</v>
      </c>
      <c r="B157" t="s">
        <v>959</v>
      </c>
      <c r="C157" t="s">
        <v>960</v>
      </c>
      <c r="D157" t="s">
        <v>208</v>
      </c>
      <c r="E157" t="s">
        <v>209</v>
      </c>
      <c r="F157" t="s">
        <v>961</v>
      </c>
      <c r="G157" t="s">
        <v>962</v>
      </c>
      <c r="H157" t="s">
        <v>204</v>
      </c>
      <c r="I157" t="s">
        <v>960</v>
      </c>
      <c r="J157" t="s">
        <v>206</v>
      </c>
      <c r="K157" t="s">
        <v>963</v>
      </c>
      <c r="L157" t="s">
        <v>180</v>
      </c>
      <c r="M157" t="s">
        <v>181</v>
      </c>
      <c r="N157" t="s">
        <v>1877</v>
      </c>
      <c r="P157" s="336">
        <v>20</v>
      </c>
      <c r="Q157" s="336"/>
      <c r="R157" s="336">
        <v>0</v>
      </c>
      <c r="S157" s="335" t="s">
        <v>73</v>
      </c>
      <c r="T157" s="336" t="s">
        <v>2045</v>
      </c>
      <c r="U157">
        <v>1007</v>
      </c>
    </row>
    <row r="158" spans="1:22" x14ac:dyDescent="0.35">
      <c r="A158">
        <v>167</v>
      </c>
      <c r="B158" t="s">
        <v>964</v>
      </c>
      <c r="C158" t="s">
        <v>965</v>
      </c>
      <c r="D158" t="s">
        <v>208</v>
      </c>
      <c r="E158" t="s">
        <v>209</v>
      </c>
      <c r="F158" t="s">
        <v>966</v>
      </c>
      <c r="G158" t="s">
        <v>967</v>
      </c>
      <c r="H158" t="s">
        <v>204</v>
      </c>
      <c r="I158" t="s">
        <v>965</v>
      </c>
      <c r="J158" t="s">
        <v>206</v>
      </c>
      <c r="K158" t="s">
        <v>968</v>
      </c>
      <c r="L158" t="s">
        <v>171</v>
      </c>
      <c r="M158" t="s">
        <v>172</v>
      </c>
      <c r="N158" t="s">
        <v>1876</v>
      </c>
      <c r="P158" s="336">
        <v>193</v>
      </c>
      <c r="Q158" s="336"/>
      <c r="R158" s="336">
        <v>0</v>
      </c>
      <c r="S158" s="335" t="s">
        <v>67</v>
      </c>
      <c r="T158" s="336" t="s">
        <v>2046</v>
      </c>
      <c r="U158">
        <v>3838</v>
      </c>
    </row>
    <row r="159" spans="1:22" x14ac:dyDescent="0.35">
      <c r="A159">
        <v>168</v>
      </c>
      <c r="B159" t="s">
        <v>969</v>
      </c>
      <c r="C159" t="s">
        <v>970</v>
      </c>
      <c r="D159" t="s">
        <v>208</v>
      </c>
      <c r="E159" t="s">
        <v>209</v>
      </c>
      <c r="F159" t="s">
        <v>971</v>
      </c>
      <c r="G159" t="s">
        <v>972</v>
      </c>
      <c r="H159" t="s">
        <v>204</v>
      </c>
      <c r="I159" t="s">
        <v>970</v>
      </c>
      <c r="J159" t="s">
        <v>206</v>
      </c>
      <c r="K159" t="s">
        <v>973</v>
      </c>
      <c r="L159" t="s">
        <v>175</v>
      </c>
      <c r="M159" t="s">
        <v>176</v>
      </c>
      <c r="N159" t="s">
        <v>1884</v>
      </c>
      <c r="P159" s="336">
        <v>242</v>
      </c>
      <c r="Q159" s="336"/>
      <c r="R159" s="336">
        <v>15</v>
      </c>
      <c r="S159" s="335" t="s">
        <v>67</v>
      </c>
      <c r="T159" s="336" t="s">
        <v>1998</v>
      </c>
      <c r="U159">
        <v>2585</v>
      </c>
    </row>
    <row r="160" spans="1:22" x14ac:dyDescent="0.35">
      <c r="A160">
        <v>170</v>
      </c>
      <c r="B160" t="s">
        <v>974</v>
      </c>
      <c r="C160" t="s">
        <v>975</v>
      </c>
      <c r="D160" t="s">
        <v>200</v>
      </c>
      <c r="E160" t="s">
        <v>201</v>
      </c>
      <c r="F160" t="s">
        <v>976</v>
      </c>
      <c r="G160" t="s">
        <v>977</v>
      </c>
      <c r="H160" t="s">
        <v>204</v>
      </c>
      <c r="I160" t="s">
        <v>849</v>
      </c>
      <c r="J160" t="s">
        <v>206</v>
      </c>
      <c r="K160" t="s">
        <v>850</v>
      </c>
      <c r="L160" t="s">
        <v>1873</v>
      </c>
      <c r="M160" t="s">
        <v>1874</v>
      </c>
      <c r="N160" t="s">
        <v>1875</v>
      </c>
      <c r="P160" s="336">
        <v>14</v>
      </c>
      <c r="Q160" s="336"/>
      <c r="R160" s="336">
        <v>0</v>
      </c>
      <c r="S160" s="335" t="s">
        <v>73</v>
      </c>
      <c r="T160" s="336" t="s">
        <v>2047</v>
      </c>
      <c r="U160">
        <v>793</v>
      </c>
    </row>
    <row r="161" spans="1:21" x14ac:dyDescent="0.35">
      <c r="A161">
        <v>171</v>
      </c>
      <c r="B161" t="s">
        <v>978</v>
      </c>
      <c r="C161" t="s">
        <v>979</v>
      </c>
      <c r="D161" t="s">
        <v>208</v>
      </c>
      <c r="E161" t="s">
        <v>209</v>
      </c>
      <c r="F161" t="s">
        <v>980</v>
      </c>
      <c r="G161" t="s">
        <v>981</v>
      </c>
      <c r="H161" t="s">
        <v>204</v>
      </c>
      <c r="I161" t="s">
        <v>979</v>
      </c>
      <c r="J161" t="s">
        <v>206</v>
      </c>
      <c r="K161" t="s">
        <v>982</v>
      </c>
      <c r="L161" t="s">
        <v>244</v>
      </c>
      <c r="M161" t="s">
        <v>245</v>
      </c>
      <c r="N161" t="s">
        <v>1878</v>
      </c>
      <c r="P161" s="336">
        <v>34</v>
      </c>
      <c r="Q161" s="336"/>
      <c r="R161" s="336">
        <v>19</v>
      </c>
      <c r="S161" s="335" t="s">
        <v>67</v>
      </c>
      <c r="T161" s="336" t="s">
        <v>2048</v>
      </c>
      <c r="U161">
        <v>1667</v>
      </c>
    </row>
    <row r="162" spans="1:21" x14ac:dyDescent="0.35">
      <c r="A162">
        <v>172</v>
      </c>
      <c r="B162" t="s">
        <v>983</v>
      </c>
      <c r="C162" t="s">
        <v>984</v>
      </c>
      <c r="D162" t="s">
        <v>208</v>
      </c>
      <c r="E162" t="s">
        <v>209</v>
      </c>
      <c r="F162" t="s">
        <v>985</v>
      </c>
      <c r="G162" t="s">
        <v>986</v>
      </c>
      <c r="H162" t="s">
        <v>204</v>
      </c>
      <c r="I162" t="s">
        <v>987</v>
      </c>
      <c r="J162" t="s">
        <v>206</v>
      </c>
      <c r="K162" t="s">
        <v>988</v>
      </c>
      <c r="L162" t="s">
        <v>244</v>
      </c>
      <c r="M162" t="s">
        <v>245</v>
      </c>
      <c r="N162" t="s">
        <v>1878</v>
      </c>
      <c r="P162" s="336">
        <v>13</v>
      </c>
      <c r="Q162" s="336"/>
      <c r="R162" s="336">
        <v>0</v>
      </c>
      <c r="S162" s="335" t="s">
        <v>67</v>
      </c>
      <c r="T162" s="336" t="s">
        <v>2049</v>
      </c>
      <c r="U162">
        <v>1998</v>
      </c>
    </row>
    <row r="163" spans="1:21" x14ac:dyDescent="0.35">
      <c r="A163">
        <v>174</v>
      </c>
      <c r="B163" t="s">
        <v>989</v>
      </c>
      <c r="C163" t="s">
        <v>990</v>
      </c>
      <c r="D163" t="s">
        <v>200</v>
      </c>
      <c r="E163" t="s">
        <v>201</v>
      </c>
      <c r="F163" t="s">
        <v>991</v>
      </c>
      <c r="G163" t="s">
        <v>992</v>
      </c>
      <c r="H163" t="s">
        <v>993</v>
      </c>
      <c r="I163" t="s">
        <v>994</v>
      </c>
      <c r="J163" t="s">
        <v>206</v>
      </c>
      <c r="K163" t="s">
        <v>995</v>
      </c>
      <c r="L163" t="s">
        <v>173</v>
      </c>
      <c r="M163" t="s">
        <v>174</v>
      </c>
      <c r="N163" t="s">
        <v>1885</v>
      </c>
      <c r="P163" s="336">
        <v>167</v>
      </c>
      <c r="Q163" s="336"/>
      <c r="R163" s="336">
        <v>0</v>
      </c>
      <c r="S163" s="335" t="s">
        <v>73</v>
      </c>
      <c r="T163" s="336" t="s">
        <v>2050</v>
      </c>
      <c r="U163">
        <v>597</v>
      </c>
    </row>
    <row r="164" spans="1:21" x14ac:dyDescent="0.35">
      <c r="A164">
        <v>175</v>
      </c>
      <c r="B164" t="s">
        <v>996</v>
      </c>
      <c r="C164" t="s">
        <v>997</v>
      </c>
      <c r="D164" t="s">
        <v>200</v>
      </c>
      <c r="E164" t="s">
        <v>201</v>
      </c>
      <c r="F164" t="s">
        <v>991</v>
      </c>
      <c r="G164" t="s">
        <v>998</v>
      </c>
      <c r="H164" t="s">
        <v>204</v>
      </c>
      <c r="I164" t="s">
        <v>999</v>
      </c>
      <c r="J164" t="s">
        <v>206</v>
      </c>
      <c r="K164" t="s">
        <v>1000</v>
      </c>
      <c r="L164" t="s">
        <v>173</v>
      </c>
      <c r="M164" t="s">
        <v>174</v>
      </c>
      <c r="N164" t="s">
        <v>1885</v>
      </c>
      <c r="P164" s="336">
        <v>274</v>
      </c>
      <c r="Q164" s="336"/>
      <c r="R164" s="336">
        <v>10</v>
      </c>
      <c r="S164" s="335" t="s">
        <v>67</v>
      </c>
      <c r="T164" s="336" t="s">
        <v>2051</v>
      </c>
      <c r="U164">
        <v>1590</v>
      </c>
    </row>
    <row r="165" spans="1:21" x14ac:dyDescent="0.35">
      <c r="A165">
        <v>176</v>
      </c>
      <c r="B165" t="s">
        <v>1001</v>
      </c>
      <c r="C165" t="s">
        <v>601</v>
      </c>
      <c r="D165" t="s">
        <v>208</v>
      </c>
      <c r="E165" t="s">
        <v>209</v>
      </c>
      <c r="F165" t="s">
        <v>1002</v>
      </c>
      <c r="G165" t="s">
        <v>1003</v>
      </c>
      <c r="H165" t="s">
        <v>204</v>
      </c>
      <c r="I165" t="s">
        <v>601</v>
      </c>
      <c r="J165" t="s">
        <v>206</v>
      </c>
      <c r="K165" t="s">
        <v>602</v>
      </c>
      <c r="L165" t="s">
        <v>179</v>
      </c>
      <c r="M165" t="s">
        <v>1882</v>
      </c>
      <c r="N165" t="s">
        <v>1883</v>
      </c>
      <c r="P165" s="336">
        <v>4764</v>
      </c>
      <c r="Q165" s="336"/>
      <c r="R165" s="336">
        <v>584</v>
      </c>
      <c r="S165" s="335" t="s">
        <v>67</v>
      </c>
      <c r="T165" s="336" t="s">
        <v>2052</v>
      </c>
      <c r="U165">
        <v>13176</v>
      </c>
    </row>
    <row r="166" spans="1:21" x14ac:dyDescent="0.35">
      <c r="A166">
        <v>177</v>
      </c>
      <c r="B166" t="s">
        <v>1004</v>
      </c>
      <c r="C166" t="s">
        <v>1005</v>
      </c>
      <c r="D166" t="s">
        <v>200</v>
      </c>
      <c r="E166" t="s">
        <v>201</v>
      </c>
      <c r="F166" t="s">
        <v>1006</v>
      </c>
      <c r="G166" t="s">
        <v>1007</v>
      </c>
      <c r="H166" t="s">
        <v>204</v>
      </c>
      <c r="I166" t="s">
        <v>601</v>
      </c>
      <c r="J166" t="s">
        <v>206</v>
      </c>
      <c r="K166" t="s">
        <v>1008</v>
      </c>
      <c r="L166" t="s">
        <v>175</v>
      </c>
      <c r="M166" t="s">
        <v>176</v>
      </c>
      <c r="N166" t="s">
        <v>1884</v>
      </c>
      <c r="P166" s="336">
        <v>166</v>
      </c>
      <c r="Q166" s="336"/>
      <c r="R166" s="336">
        <v>0</v>
      </c>
      <c r="S166" s="335" t="s">
        <v>73</v>
      </c>
      <c r="T166" s="336" t="s">
        <v>2053</v>
      </c>
      <c r="U166">
        <v>696</v>
      </c>
    </row>
    <row r="167" spans="1:21" x14ac:dyDescent="0.35">
      <c r="A167">
        <v>178</v>
      </c>
      <c r="B167" t="s">
        <v>1561</v>
      </c>
      <c r="C167" t="s">
        <v>1900</v>
      </c>
      <c r="D167" t="s">
        <v>200</v>
      </c>
      <c r="E167" t="s">
        <v>201</v>
      </c>
      <c r="F167" t="s">
        <v>1562</v>
      </c>
      <c r="G167" t="s">
        <v>1563</v>
      </c>
      <c r="H167" t="s">
        <v>204</v>
      </c>
      <c r="I167" t="s">
        <v>205</v>
      </c>
      <c r="J167" t="s">
        <v>206</v>
      </c>
      <c r="K167" t="s">
        <v>1088</v>
      </c>
      <c r="L167" t="s">
        <v>177</v>
      </c>
      <c r="M167" t="s">
        <v>178</v>
      </c>
      <c r="N167" t="s">
        <v>1886</v>
      </c>
      <c r="P167" s="336">
        <v>35</v>
      </c>
      <c r="Q167" s="336"/>
      <c r="R167" s="336">
        <v>13</v>
      </c>
      <c r="S167" s="335" t="s">
        <v>67</v>
      </c>
      <c r="T167" s="336" t="s">
        <v>2054</v>
      </c>
      <c r="U167">
        <v>668</v>
      </c>
    </row>
    <row r="168" spans="1:21" x14ac:dyDescent="0.35">
      <c r="A168">
        <v>179</v>
      </c>
      <c r="B168" t="s">
        <v>1009</v>
      </c>
      <c r="C168" t="s">
        <v>1010</v>
      </c>
      <c r="D168" t="s">
        <v>208</v>
      </c>
      <c r="E168" t="s">
        <v>209</v>
      </c>
      <c r="F168" t="s">
        <v>1800</v>
      </c>
      <c r="G168" t="s">
        <v>1011</v>
      </c>
      <c r="H168" t="s">
        <v>204</v>
      </c>
      <c r="I168" t="s">
        <v>1010</v>
      </c>
      <c r="J168" t="s">
        <v>206</v>
      </c>
      <c r="K168" t="s">
        <v>1012</v>
      </c>
      <c r="L168" t="s">
        <v>180</v>
      </c>
      <c r="M168" t="s">
        <v>181</v>
      </c>
      <c r="N168" t="s">
        <v>1877</v>
      </c>
      <c r="P168" s="336">
        <v>41</v>
      </c>
      <c r="Q168" s="336"/>
      <c r="R168" s="336">
        <v>10</v>
      </c>
      <c r="S168" s="335" t="s">
        <v>67</v>
      </c>
      <c r="T168" s="336" t="s">
        <v>2009</v>
      </c>
      <c r="U168">
        <v>688</v>
      </c>
    </row>
    <row r="169" spans="1:21" x14ac:dyDescent="0.35">
      <c r="A169">
        <v>180</v>
      </c>
      <c r="B169" t="s">
        <v>1013</v>
      </c>
      <c r="C169" t="s">
        <v>1014</v>
      </c>
      <c r="D169" t="s">
        <v>208</v>
      </c>
      <c r="E169" t="s">
        <v>209</v>
      </c>
      <c r="F169" t="s">
        <v>1015</v>
      </c>
      <c r="G169" t="s">
        <v>1016</v>
      </c>
      <c r="H169" t="s">
        <v>863</v>
      </c>
      <c r="I169" t="s">
        <v>1014</v>
      </c>
      <c r="J169" t="s">
        <v>206</v>
      </c>
      <c r="K169" t="s">
        <v>1017</v>
      </c>
      <c r="L169" t="s">
        <v>1873</v>
      </c>
      <c r="M169" t="s">
        <v>1874</v>
      </c>
      <c r="N169" t="s">
        <v>1875</v>
      </c>
      <c r="P169" s="336">
        <v>18</v>
      </c>
      <c r="Q169" s="336"/>
      <c r="R169" s="336">
        <v>0</v>
      </c>
      <c r="S169" s="335" t="s">
        <v>67</v>
      </c>
      <c r="T169" s="336" t="s">
        <v>2055</v>
      </c>
      <c r="U169">
        <v>1452</v>
      </c>
    </row>
    <row r="170" spans="1:21" x14ac:dyDescent="0.35">
      <c r="A170">
        <v>181</v>
      </c>
      <c r="B170" t="s">
        <v>1018</v>
      </c>
      <c r="C170" t="s">
        <v>1019</v>
      </c>
      <c r="D170" t="s">
        <v>208</v>
      </c>
      <c r="E170" t="s">
        <v>209</v>
      </c>
      <c r="F170" t="s">
        <v>2239</v>
      </c>
      <c r="G170" t="s">
        <v>1020</v>
      </c>
      <c r="H170" t="s">
        <v>204</v>
      </c>
      <c r="I170" t="s">
        <v>1019</v>
      </c>
      <c r="J170" t="s">
        <v>206</v>
      </c>
      <c r="K170" t="s">
        <v>1021</v>
      </c>
      <c r="L170" t="s">
        <v>175</v>
      </c>
      <c r="M170" t="s">
        <v>176</v>
      </c>
      <c r="N170" t="s">
        <v>1884</v>
      </c>
      <c r="P170" s="336">
        <v>701</v>
      </c>
      <c r="Q170" s="336"/>
      <c r="R170" s="336">
        <v>613</v>
      </c>
      <c r="S170" s="335" t="s">
        <v>67</v>
      </c>
      <c r="T170" s="336" t="s">
        <v>2056</v>
      </c>
      <c r="U170">
        <v>757</v>
      </c>
    </row>
    <row r="171" spans="1:21" x14ac:dyDescent="0.35">
      <c r="A171">
        <v>182</v>
      </c>
      <c r="B171" s="438" t="s">
        <v>2185</v>
      </c>
      <c r="C171" t="s">
        <v>2186</v>
      </c>
      <c r="D171" t="s">
        <v>208</v>
      </c>
      <c r="E171" t="s">
        <v>209</v>
      </c>
      <c r="F171" t="s">
        <v>2230</v>
      </c>
      <c r="G171" t="s">
        <v>710</v>
      </c>
      <c r="H171" t="s">
        <v>204</v>
      </c>
      <c r="I171" t="s">
        <v>709</v>
      </c>
      <c r="J171" t="s">
        <v>206</v>
      </c>
      <c r="K171" t="s">
        <v>711</v>
      </c>
      <c r="L171" t="s">
        <v>244</v>
      </c>
      <c r="M171" t="s">
        <v>245</v>
      </c>
      <c r="N171" t="s">
        <v>1878</v>
      </c>
      <c r="P171" s="336"/>
      <c r="Q171" s="336"/>
      <c r="R171" s="336"/>
      <c r="T171" s="336"/>
      <c r="U171">
        <v>121</v>
      </c>
    </row>
    <row r="172" spans="1:21" x14ac:dyDescent="0.35">
      <c r="A172">
        <v>183</v>
      </c>
      <c r="B172" t="s">
        <v>1022</v>
      </c>
      <c r="C172" t="s">
        <v>1023</v>
      </c>
      <c r="D172" t="s">
        <v>208</v>
      </c>
      <c r="E172" t="s">
        <v>209</v>
      </c>
      <c r="F172" t="s">
        <v>1024</v>
      </c>
      <c r="G172" t="s">
        <v>1025</v>
      </c>
      <c r="H172" t="s">
        <v>204</v>
      </c>
      <c r="I172" t="s">
        <v>1023</v>
      </c>
      <c r="J172" t="s">
        <v>206</v>
      </c>
      <c r="K172" t="s">
        <v>1026</v>
      </c>
      <c r="L172" t="s">
        <v>1873</v>
      </c>
      <c r="M172" t="s">
        <v>1874</v>
      </c>
      <c r="N172" t="s">
        <v>1875</v>
      </c>
      <c r="P172" s="336">
        <v>628</v>
      </c>
      <c r="Q172" s="336"/>
      <c r="R172" s="336">
        <v>0</v>
      </c>
      <c r="S172" s="335" t="s">
        <v>67</v>
      </c>
      <c r="T172" s="336" t="s">
        <v>2057</v>
      </c>
      <c r="U172">
        <v>6043</v>
      </c>
    </row>
    <row r="173" spans="1:21" x14ac:dyDescent="0.35">
      <c r="A173">
        <v>184</v>
      </c>
      <c r="B173" t="s">
        <v>1027</v>
      </c>
      <c r="C173" t="s">
        <v>1028</v>
      </c>
      <c r="D173" t="s">
        <v>208</v>
      </c>
      <c r="E173" t="s">
        <v>209</v>
      </c>
      <c r="F173" t="s">
        <v>1029</v>
      </c>
      <c r="G173" t="s">
        <v>1030</v>
      </c>
      <c r="H173" t="s">
        <v>204</v>
      </c>
      <c r="I173" t="s">
        <v>1028</v>
      </c>
      <c r="J173" t="s">
        <v>206</v>
      </c>
      <c r="K173" t="s">
        <v>1031</v>
      </c>
      <c r="L173" t="s">
        <v>179</v>
      </c>
      <c r="M173" t="s">
        <v>1882</v>
      </c>
      <c r="N173" t="s">
        <v>1883</v>
      </c>
      <c r="P173" s="336">
        <v>76</v>
      </c>
      <c r="Q173" s="336"/>
      <c r="R173" s="336">
        <v>0</v>
      </c>
      <c r="S173" s="335" t="s">
        <v>67</v>
      </c>
      <c r="T173" s="336" t="s">
        <v>1965</v>
      </c>
      <c r="U173">
        <v>7285</v>
      </c>
    </row>
    <row r="174" spans="1:21" x14ac:dyDescent="0.35">
      <c r="A174">
        <v>185</v>
      </c>
      <c r="B174" t="s">
        <v>1032</v>
      </c>
      <c r="C174" t="s">
        <v>1033</v>
      </c>
      <c r="D174" t="s">
        <v>200</v>
      </c>
      <c r="E174" t="s">
        <v>201</v>
      </c>
      <c r="F174" t="s">
        <v>1034</v>
      </c>
      <c r="G174" t="s">
        <v>1035</v>
      </c>
      <c r="H174" t="s">
        <v>204</v>
      </c>
      <c r="I174" t="s">
        <v>334</v>
      </c>
      <c r="J174" t="s">
        <v>206</v>
      </c>
      <c r="K174" t="s">
        <v>1036</v>
      </c>
      <c r="L174" t="s">
        <v>175</v>
      </c>
      <c r="M174" t="s">
        <v>176</v>
      </c>
      <c r="N174" t="s">
        <v>1884</v>
      </c>
      <c r="P174" s="336">
        <v>57</v>
      </c>
      <c r="Q174" s="336"/>
      <c r="R174" s="336">
        <v>0</v>
      </c>
      <c r="S174" s="335" t="s">
        <v>67</v>
      </c>
      <c r="T174" s="336" t="s">
        <v>2030</v>
      </c>
      <c r="U174">
        <v>254</v>
      </c>
    </row>
    <row r="175" spans="1:21" x14ac:dyDescent="0.35">
      <c r="A175">
        <v>186</v>
      </c>
      <c r="B175" t="s">
        <v>1037</v>
      </c>
      <c r="C175" t="s">
        <v>1038</v>
      </c>
      <c r="D175" t="s">
        <v>208</v>
      </c>
      <c r="E175" t="s">
        <v>209</v>
      </c>
      <c r="F175" t="s">
        <v>1039</v>
      </c>
      <c r="G175" t="s">
        <v>1040</v>
      </c>
      <c r="H175" t="s">
        <v>204</v>
      </c>
      <c r="I175" t="s">
        <v>1038</v>
      </c>
      <c r="J175" t="s">
        <v>206</v>
      </c>
      <c r="K175" t="s">
        <v>1041</v>
      </c>
      <c r="L175" t="s">
        <v>177</v>
      </c>
      <c r="M175" t="s">
        <v>178</v>
      </c>
      <c r="N175" t="s">
        <v>1886</v>
      </c>
      <c r="P175" s="336">
        <v>10</v>
      </c>
      <c r="Q175" s="336"/>
      <c r="R175" s="336">
        <v>2</v>
      </c>
      <c r="S175" s="335" t="s">
        <v>67</v>
      </c>
      <c r="T175" s="336" t="s">
        <v>2058</v>
      </c>
      <c r="U175">
        <v>1061</v>
      </c>
    </row>
    <row r="176" spans="1:21" x14ac:dyDescent="0.35">
      <c r="A176">
        <v>187</v>
      </c>
      <c r="B176" t="s">
        <v>1042</v>
      </c>
      <c r="C176" t="s">
        <v>1043</v>
      </c>
      <c r="D176" t="s">
        <v>208</v>
      </c>
      <c r="E176" t="s">
        <v>209</v>
      </c>
      <c r="F176" t="s">
        <v>1044</v>
      </c>
      <c r="G176" t="s">
        <v>1045</v>
      </c>
      <c r="H176" t="s">
        <v>204</v>
      </c>
      <c r="I176" t="s">
        <v>1046</v>
      </c>
      <c r="J176" t="s">
        <v>206</v>
      </c>
      <c r="K176" t="s">
        <v>1047</v>
      </c>
      <c r="L176" t="s">
        <v>179</v>
      </c>
      <c r="M176" t="s">
        <v>1882</v>
      </c>
      <c r="N176" t="s">
        <v>1883</v>
      </c>
      <c r="P176" s="336">
        <v>30</v>
      </c>
      <c r="Q176" s="336"/>
      <c r="R176" s="336">
        <v>2</v>
      </c>
      <c r="S176" s="335" t="s">
        <v>67</v>
      </c>
      <c r="T176" s="336" t="s">
        <v>2059</v>
      </c>
      <c r="U176">
        <v>1533</v>
      </c>
    </row>
    <row r="177" spans="1:21" x14ac:dyDescent="0.35">
      <c r="A177">
        <v>188</v>
      </c>
      <c r="B177" t="s">
        <v>1048</v>
      </c>
      <c r="C177" t="s">
        <v>1049</v>
      </c>
      <c r="D177" t="s">
        <v>208</v>
      </c>
      <c r="E177" t="s">
        <v>209</v>
      </c>
      <c r="F177" t="s">
        <v>1050</v>
      </c>
      <c r="G177" t="s">
        <v>1051</v>
      </c>
      <c r="H177" t="s">
        <v>204</v>
      </c>
      <c r="I177" t="s">
        <v>1049</v>
      </c>
      <c r="J177" t="s">
        <v>206</v>
      </c>
      <c r="K177" t="s">
        <v>1052</v>
      </c>
      <c r="L177" t="s">
        <v>173</v>
      </c>
      <c r="M177" t="s">
        <v>174</v>
      </c>
      <c r="N177" t="s">
        <v>1885</v>
      </c>
      <c r="P177" s="336">
        <v>26</v>
      </c>
      <c r="Q177" s="336"/>
      <c r="R177" s="336">
        <v>0</v>
      </c>
      <c r="S177" s="335" t="s">
        <v>67</v>
      </c>
      <c r="T177" s="336" t="s">
        <v>2027</v>
      </c>
      <c r="U177">
        <v>1633</v>
      </c>
    </row>
    <row r="178" spans="1:21" x14ac:dyDescent="0.35">
      <c r="A178">
        <v>189</v>
      </c>
      <c r="B178" t="s">
        <v>1053</v>
      </c>
      <c r="C178" t="s">
        <v>1054</v>
      </c>
      <c r="D178" t="s">
        <v>208</v>
      </c>
      <c r="E178" t="s">
        <v>209</v>
      </c>
      <c r="F178" t="s">
        <v>1055</v>
      </c>
      <c r="G178" t="s">
        <v>1056</v>
      </c>
      <c r="H178" t="s">
        <v>204</v>
      </c>
      <c r="I178" t="s">
        <v>1054</v>
      </c>
      <c r="J178" t="s">
        <v>206</v>
      </c>
      <c r="K178" t="s">
        <v>1057</v>
      </c>
      <c r="L178" t="s">
        <v>180</v>
      </c>
      <c r="M178" t="s">
        <v>181</v>
      </c>
      <c r="N178" t="s">
        <v>1877</v>
      </c>
      <c r="P178" s="336">
        <v>3518</v>
      </c>
      <c r="Q178" s="336"/>
      <c r="R178" s="336">
        <v>1009</v>
      </c>
      <c r="S178" s="335" t="s">
        <v>67</v>
      </c>
      <c r="T178" s="336" t="s">
        <v>1993</v>
      </c>
      <c r="U178">
        <v>2834</v>
      </c>
    </row>
    <row r="179" spans="1:21" x14ac:dyDescent="0.35">
      <c r="A179">
        <v>190</v>
      </c>
      <c r="B179" t="s">
        <v>1058</v>
      </c>
      <c r="C179" t="s">
        <v>592</v>
      </c>
      <c r="D179" t="s">
        <v>208</v>
      </c>
      <c r="E179" t="s">
        <v>209</v>
      </c>
      <c r="F179" t="s">
        <v>2240</v>
      </c>
      <c r="G179" t="s">
        <v>1059</v>
      </c>
      <c r="H179" t="s">
        <v>204</v>
      </c>
      <c r="I179" t="s">
        <v>592</v>
      </c>
      <c r="J179" t="s">
        <v>206</v>
      </c>
      <c r="K179" t="s">
        <v>1060</v>
      </c>
      <c r="L179" t="s">
        <v>244</v>
      </c>
      <c r="M179" t="s">
        <v>245</v>
      </c>
      <c r="N179" t="s">
        <v>1878</v>
      </c>
      <c r="P179" s="336">
        <v>391</v>
      </c>
      <c r="Q179" s="336"/>
      <c r="R179" s="336">
        <v>18</v>
      </c>
      <c r="S179" s="335" t="s">
        <v>67</v>
      </c>
      <c r="T179" s="336" t="s">
        <v>2060</v>
      </c>
      <c r="U179">
        <v>13945</v>
      </c>
    </row>
    <row r="180" spans="1:21" x14ac:dyDescent="0.35">
      <c r="A180">
        <v>191</v>
      </c>
      <c r="B180" t="s">
        <v>1061</v>
      </c>
      <c r="C180" t="s">
        <v>1062</v>
      </c>
      <c r="D180" t="s">
        <v>200</v>
      </c>
      <c r="E180" t="s">
        <v>201</v>
      </c>
      <c r="F180" t="s">
        <v>1063</v>
      </c>
      <c r="G180" t="s">
        <v>1064</v>
      </c>
      <c r="H180" t="s">
        <v>204</v>
      </c>
      <c r="I180" t="s">
        <v>592</v>
      </c>
      <c r="J180" t="s">
        <v>206</v>
      </c>
      <c r="K180" t="s">
        <v>1060</v>
      </c>
      <c r="L180" t="s">
        <v>244</v>
      </c>
      <c r="M180" t="s">
        <v>245</v>
      </c>
      <c r="N180" t="s">
        <v>1878</v>
      </c>
      <c r="P180" s="336">
        <v>8</v>
      </c>
      <c r="Q180" s="336"/>
      <c r="R180" s="336">
        <v>0</v>
      </c>
      <c r="S180" s="335" t="s">
        <v>73</v>
      </c>
      <c r="T180" s="336" t="s">
        <v>2061</v>
      </c>
      <c r="U180">
        <v>769</v>
      </c>
    </row>
    <row r="181" spans="1:21" x14ac:dyDescent="0.35">
      <c r="A181">
        <v>192</v>
      </c>
      <c r="B181" t="s">
        <v>1065</v>
      </c>
      <c r="C181" t="s">
        <v>1066</v>
      </c>
      <c r="D181" t="s">
        <v>200</v>
      </c>
      <c r="E181" t="s">
        <v>201</v>
      </c>
      <c r="F181" t="s">
        <v>1067</v>
      </c>
      <c r="G181" t="s">
        <v>1068</v>
      </c>
      <c r="H181" t="s">
        <v>204</v>
      </c>
      <c r="I181" t="s">
        <v>592</v>
      </c>
      <c r="J181" t="s">
        <v>206</v>
      </c>
      <c r="K181" t="s">
        <v>1060</v>
      </c>
      <c r="L181" t="s">
        <v>179</v>
      </c>
      <c r="M181" t="s">
        <v>1882</v>
      </c>
      <c r="N181" t="s">
        <v>1883</v>
      </c>
      <c r="P181" s="336">
        <v>65</v>
      </c>
      <c r="Q181" s="336"/>
      <c r="R181" s="336">
        <v>12</v>
      </c>
      <c r="S181" s="335" t="s">
        <v>67</v>
      </c>
      <c r="T181" s="336" t="s">
        <v>2062</v>
      </c>
      <c r="U181">
        <v>101</v>
      </c>
    </row>
    <row r="182" spans="1:21" x14ac:dyDescent="0.35">
      <c r="A182">
        <v>193</v>
      </c>
      <c r="B182" t="s">
        <v>1069</v>
      </c>
      <c r="C182" t="s">
        <v>1070</v>
      </c>
      <c r="D182" t="s">
        <v>208</v>
      </c>
      <c r="E182" t="s">
        <v>209</v>
      </c>
      <c r="F182" t="s">
        <v>1071</v>
      </c>
      <c r="G182" t="s">
        <v>1072</v>
      </c>
      <c r="H182" t="s">
        <v>204</v>
      </c>
      <c r="I182" t="s">
        <v>1070</v>
      </c>
      <c r="J182" t="s">
        <v>206</v>
      </c>
      <c r="K182" t="s">
        <v>1073</v>
      </c>
      <c r="L182" t="s">
        <v>1879</v>
      </c>
      <c r="M182" t="s">
        <v>1880</v>
      </c>
      <c r="N182" t="s">
        <v>1881</v>
      </c>
      <c r="P182" s="336">
        <v>24</v>
      </c>
      <c r="Q182" s="336"/>
      <c r="R182" s="336">
        <v>6</v>
      </c>
      <c r="S182" s="335" t="s">
        <v>67</v>
      </c>
      <c r="T182" s="336" t="s">
        <v>2063</v>
      </c>
      <c r="U182">
        <v>2461</v>
      </c>
    </row>
    <row r="183" spans="1:21" x14ac:dyDescent="0.35">
      <c r="A183">
        <v>194</v>
      </c>
      <c r="B183" t="s">
        <v>1074</v>
      </c>
      <c r="C183" t="s">
        <v>1075</v>
      </c>
      <c r="D183" t="s">
        <v>208</v>
      </c>
      <c r="E183" t="s">
        <v>209</v>
      </c>
      <c r="F183" t="s">
        <v>1076</v>
      </c>
      <c r="G183" t="s">
        <v>1077</v>
      </c>
      <c r="H183" t="s">
        <v>204</v>
      </c>
      <c r="I183" t="s">
        <v>1075</v>
      </c>
      <c r="J183" t="s">
        <v>206</v>
      </c>
      <c r="K183" t="s">
        <v>1078</v>
      </c>
      <c r="L183" t="s">
        <v>1873</v>
      </c>
      <c r="M183" t="s">
        <v>1874</v>
      </c>
      <c r="N183" t="s">
        <v>1875</v>
      </c>
      <c r="P183" s="336">
        <v>4063</v>
      </c>
      <c r="Q183" s="336"/>
      <c r="R183" s="336">
        <v>1114</v>
      </c>
      <c r="S183" s="335" t="s">
        <v>67</v>
      </c>
      <c r="T183" s="336" t="s">
        <v>2064</v>
      </c>
      <c r="U183">
        <v>1619</v>
      </c>
    </row>
    <row r="184" spans="1:21" x14ac:dyDescent="0.35">
      <c r="A184">
        <v>195</v>
      </c>
      <c r="B184" t="s">
        <v>1079</v>
      </c>
      <c r="C184" t="s">
        <v>999</v>
      </c>
      <c r="D184" t="s">
        <v>208</v>
      </c>
      <c r="E184" t="s">
        <v>209</v>
      </c>
      <c r="F184" t="s">
        <v>1080</v>
      </c>
      <c r="G184" t="s">
        <v>1081</v>
      </c>
      <c r="H184" t="s">
        <v>204</v>
      </c>
      <c r="I184" t="s">
        <v>999</v>
      </c>
      <c r="J184" t="s">
        <v>206</v>
      </c>
      <c r="K184" t="s">
        <v>1082</v>
      </c>
      <c r="L184" t="s">
        <v>1873</v>
      </c>
      <c r="M184" t="s">
        <v>1874</v>
      </c>
      <c r="N184" t="s">
        <v>1875</v>
      </c>
      <c r="P184" s="336">
        <v>47</v>
      </c>
      <c r="Q184" s="336"/>
      <c r="R184" s="336">
        <v>0</v>
      </c>
      <c r="S184" s="335" t="s">
        <v>67</v>
      </c>
      <c r="T184" s="336" t="s">
        <v>2065</v>
      </c>
      <c r="U184">
        <v>15888</v>
      </c>
    </row>
    <row r="185" spans="1:21" x14ac:dyDescent="0.35">
      <c r="A185">
        <v>196</v>
      </c>
      <c r="B185" t="s">
        <v>1083</v>
      </c>
      <c r="C185" t="s">
        <v>1084</v>
      </c>
      <c r="D185" t="s">
        <v>208</v>
      </c>
      <c r="E185" t="s">
        <v>209</v>
      </c>
      <c r="F185" t="s">
        <v>1085</v>
      </c>
      <c r="G185" t="s">
        <v>1086</v>
      </c>
      <c r="H185" t="s">
        <v>204</v>
      </c>
      <c r="I185" t="s">
        <v>1084</v>
      </c>
      <c r="J185" t="s">
        <v>206</v>
      </c>
      <c r="K185" t="s">
        <v>1087</v>
      </c>
      <c r="L185" t="s">
        <v>179</v>
      </c>
      <c r="M185" t="s">
        <v>1882</v>
      </c>
      <c r="N185" t="s">
        <v>1883</v>
      </c>
      <c r="P185" s="336">
        <v>1351</v>
      </c>
      <c r="Q185" s="336"/>
      <c r="R185" s="336">
        <v>173</v>
      </c>
      <c r="S185" s="335" t="s">
        <v>67</v>
      </c>
      <c r="T185" s="336" t="s">
        <v>2066</v>
      </c>
      <c r="U185">
        <v>2176</v>
      </c>
    </row>
    <row r="186" spans="1:21" x14ac:dyDescent="0.35">
      <c r="A186">
        <v>197</v>
      </c>
      <c r="B186" t="s">
        <v>1089</v>
      </c>
      <c r="C186" t="s">
        <v>1090</v>
      </c>
      <c r="D186" t="s">
        <v>208</v>
      </c>
      <c r="E186" t="s">
        <v>209</v>
      </c>
      <c r="F186" t="s">
        <v>1091</v>
      </c>
      <c r="G186" t="s">
        <v>1092</v>
      </c>
      <c r="H186" t="s">
        <v>204</v>
      </c>
      <c r="I186" t="s">
        <v>1090</v>
      </c>
      <c r="J186" t="s">
        <v>206</v>
      </c>
      <c r="K186" t="s">
        <v>1093</v>
      </c>
      <c r="L186" t="s">
        <v>177</v>
      </c>
      <c r="M186" t="s">
        <v>178</v>
      </c>
      <c r="N186" t="s">
        <v>1886</v>
      </c>
      <c r="P186" s="336">
        <v>8</v>
      </c>
      <c r="Q186" s="336"/>
      <c r="R186" s="336">
        <v>0</v>
      </c>
      <c r="S186" s="335" t="s">
        <v>67</v>
      </c>
      <c r="T186" s="336" t="s">
        <v>2067</v>
      </c>
      <c r="U186">
        <v>6296</v>
      </c>
    </row>
    <row r="187" spans="1:21" x14ac:dyDescent="0.35">
      <c r="A187">
        <v>198</v>
      </c>
      <c r="B187" t="s">
        <v>1094</v>
      </c>
      <c r="C187" t="s">
        <v>1095</v>
      </c>
      <c r="D187" t="s">
        <v>208</v>
      </c>
      <c r="E187" t="s">
        <v>209</v>
      </c>
      <c r="F187" t="s">
        <v>1096</v>
      </c>
      <c r="G187" t="s">
        <v>1097</v>
      </c>
      <c r="H187" t="s">
        <v>204</v>
      </c>
      <c r="I187" t="s">
        <v>1098</v>
      </c>
      <c r="J187" t="s">
        <v>206</v>
      </c>
      <c r="K187" t="s">
        <v>1099</v>
      </c>
      <c r="L187" t="s">
        <v>177</v>
      </c>
      <c r="M187" t="s">
        <v>178</v>
      </c>
      <c r="N187" t="s">
        <v>1886</v>
      </c>
      <c r="P187" s="336">
        <v>74</v>
      </c>
      <c r="Q187" s="336"/>
      <c r="R187" s="336">
        <v>18</v>
      </c>
      <c r="S187" s="335" t="s">
        <v>67</v>
      </c>
      <c r="T187" s="336" t="s">
        <v>2068</v>
      </c>
      <c r="U187">
        <v>1377</v>
      </c>
    </row>
    <row r="188" spans="1:21" x14ac:dyDescent="0.35">
      <c r="A188">
        <v>199</v>
      </c>
      <c r="B188" t="s">
        <v>1100</v>
      </c>
      <c r="C188" t="s">
        <v>1101</v>
      </c>
      <c r="D188" t="s">
        <v>208</v>
      </c>
      <c r="E188" t="s">
        <v>209</v>
      </c>
      <c r="F188" t="s">
        <v>1102</v>
      </c>
      <c r="G188" t="s">
        <v>1103</v>
      </c>
      <c r="H188" t="s">
        <v>204</v>
      </c>
      <c r="I188" t="s">
        <v>1101</v>
      </c>
      <c r="J188" t="s">
        <v>206</v>
      </c>
      <c r="K188" t="s">
        <v>1104</v>
      </c>
      <c r="L188" t="s">
        <v>173</v>
      </c>
      <c r="M188" t="s">
        <v>174</v>
      </c>
      <c r="N188" t="s">
        <v>1885</v>
      </c>
      <c r="P188" s="336">
        <v>0</v>
      </c>
      <c r="Q188" s="336"/>
      <c r="R188" s="336">
        <v>5</v>
      </c>
      <c r="S188" s="335" t="s">
        <v>73</v>
      </c>
      <c r="T188" s="336" t="s">
        <v>1944</v>
      </c>
      <c r="U188">
        <v>3575</v>
      </c>
    </row>
    <row r="189" spans="1:21" x14ac:dyDescent="0.35">
      <c r="A189">
        <v>200</v>
      </c>
      <c r="B189" t="s">
        <v>1105</v>
      </c>
      <c r="C189" t="s">
        <v>1106</v>
      </c>
      <c r="D189" t="s">
        <v>200</v>
      </c>
      <c r="E189" t="s">
        <v>201</v>
      </c>
      <c r="F189" t="s">
        <v>1107</v>
      </c>
      <c r="G189" t="s">
        <v>1108</v>
      </c>
      <c r="H189" t="s">
        <v>204</v>
      </c>
      <c r="I189" t="s">
        <v>1109</v>
      </c>
      <c r="J189" t="s">
        <v>206</v>
      </c>
      <c r="K189" t="s">
        <v>1110</v>
      </c>
      <c r="L189" t="s">
        <v>173</v>
      </c>
      <c r="M189" t="s">
        <v>174</v>
      </c>
      <c r="N189" t="s">
        <v>1885</v>
      </c>
      <c r="P189" s="336">
        <v>113</v>
      </c>
      <c r="Q189" s="336"/>
      <c r="R189" s="336">
        <v>0</v>
      </c>
      <c r="S189" s="335" t="s">
        <v>67</v>
      </c>
      <c r="T189" s="336" t="s">
        <v>1917</v>
      </c>
      <c r="U189">
        <v>164</v>
      </c>
    </row>
    <row r="190" spans="1:21" x14ac:dyDescent="0.35">
      <c r="A190">
        <v>201</v>
      </c>
      <c r="B190" t="s">
        <v>1111</v>
      </c>
      <c r="C190" t="s">
        <v>1112</v>
      </c>
      <c r="D190" t="s">
        <v>208</v>
      </c>
      <c r="E190" t="s">
        <v>209</v>
      </c>
      <c r="F190" t="s">
        <v>2241</v>
      </c>
      <c r="G190" t="s">
        <v>1113</v>
      </c>
      <c r="H190" t="s">
        <v>204</v>
      </c>
      <c r="I190" t="s">
        <v>1112</v>
      </c>
      <c r="J190" t="s">
        <v>206</v>
      </c>
      <c r="K190" t="s">
        <v>1114</v>
      </c>
      <c r="L190" t="s">
        <v>180</v>
      </c>
      <c r="M190" t="s">
        <v>181</v>
      </c>
      <c r="N190" t="s">
        <v>1877</v>
      </c>
      <c r="P190" s="336">
        <v>3</v>
      </c>
      <c r="Q190" s="336"/>
      <c r="R190" s="336">
        <v>0</v>
      </c>
      <c r="S190" s="335" t="s">
        <v>67</v>
      </c>
      <c r="T190" s="336" t="s">
        <v>2069</v>
      </c>
      <c r="U190">
        <v>2938</v>
      </c>
    </row>
    <row r="191" spans="1:21" x14ac:dyDescent="0.35">
      <c r="A191">
        <v>202</v>
      </c>
      <c r="B191" t="s">
        <v>1115</v>
      </c>
      <c r="C191" t="s">
        <v>1116</v>
      </c>
      <c r="D191" t="s">
        <v>200</v>
      </c>
      <c r="E191" t="s">
        <v>201</v>
      </c>
      <c r="F191" t="s">
        <v>2242</v>
      </c>
      <c r="G191" t="s">
        <v>1117</v>
      </c>
      <c r="H191" t="s">
        <v>204</v>
      </c>
      <c r="I191" t="s">
        <v>1112</v>
      </c>
      <c r="J191" t="s">
        <v>206</v>
      </c>
      <c r="K191" t="s">
        <v>1114</v>
      </c>
      <c r="L191" t="s">
        <v>173</v>
      </c>
      <c r="M191" t="s">
        <v>174</v>
      </c>
      <c r="N191" t="s">
        <v>1885</v>
      </c>
      <c r="P191" s="336">
        <v>1</v>
      </c>
      <c r="Q191" s="336"/>
      <c r="R191" s="336">
        <v>2</v>
      </c>
      <c r="S191" s="335" t="s">
        <v>67</v>
      </c>
      <c r="T191" s="336" t="s">
        <v>1997</v>
      </c>
      <c r="U191">
        <v>206</v>
      </c>
    </row>
    <row r="192" spans="1:21" x14ac:dyDescent="0.35">
      <c r="A192">
        <v>204</v>
      </c>
      <c r="B192" t="s">
        <v>1118</v>
      </c>
      <c r="C192" t="s">
        <v>236</v>
      </c>
      <c r="D192" t="s">
        <v>208</v>
      </c>
      <c r="E192" t="s">
        <v>209</v>
      </c>
      <c r="F192" t="s">
        <v>1119</v>
      </c>
      <c r="G192" t="s">
        <v>1120</v>
      </c>
      <c r="H192" t="s">
        <v>204</v>
      </c>
      <c r="I192" t="s">
        <v>236</v>
      </c>
      <c r="J192" t="s">
        <v>206</v>
      </c>
      <c r="K192" t="s">
        <v>237</v>
      </c>
      <c r="L192" t="s">
        <v>175</v>
      </c>
      <c r="M192" t="s">
        <v>176</v>
      </c>
      <c r="N192" t="s">
        <v>1884</v>
      </c>
      <c r="P192" s="336">
        <v>41</v>
      </c>
      <c r="Q192" s="336"/>
      <c r="R192" s="336">
        <v>63</v>
      </c>
      <c r="S192" s="335" t="s">
        <v>67</v>
      </c>
      <c r="T192" s="336" t="s">
        <v>2070</v>
      </c>
      <c r="U192">
        <v>4648</v>
      </c>
    </row>
    <row r="193" spans="1:21" x14ac:dyDescent="0.35">
      <c r="A193">
        <v>206</v>
      </c>
      <c r="B193" t="s">
        <v>1121</v>
      </c>
      <c r="C193" t="s">
        <v>1122</v>
      </c>
      <c r="D193" t="s">
        <v>208</v>
      </c>
      <c r="E193" t="s">
        <v>209</v>
      </c>
      <c r="F193" t="s">
        <v>698</v>
      </c>
      <c r="G193" t="s">
        <v>699</v>
      </c>
      <c r="H193" t="s">
        <v>204</v>
      </c>
      <c r="I193" t="s">
        <v>700</v>
      </c>
      <c r="J193" t="s">
        <v>206</v>
      </c>
      <c r="K193" t="s">
        <v>701</v>
      </c>
      <c r="L193" t="s">
        <v>180</v>
      </c>
      <c r="M193" t="s">
        <v>181</v>
      </c>
      <c r="N193" t="s">
        <v>1877</v>
      </c>
      <c r="P193" s="336">
        <v>7</v>
      </c>
      <c r="Q193" s="336"/>
      <c r="R193" s="336">
        <v>0</v>
      </c>
      <c r="S193" s="335" t="s">
        <v>73</v>
      </c>
      <c r="T193" s="336" t="s">
        <v>2071</v>
      </c>
      <c r="U193">
        <v>670</v>
      </c>
    </row>
    <row r="194" spans="1:21" x14ac:dyDescent="0.35">
      <c r="A194">
        <v>207</v>
      </c>
      <c r="B194" t="s">
        <v>1123</v>
      </c>
      <c r="C194" t="s">
        <v>1124</v>
      </c>
      <c r="D194" t="s">
        <v>200</v>
      </c>
      <c r="E194" t="s">
        <v>201</v>
      </c>
      <c r="F194" t="s">
        <v>1125</v>
      </c>
      <c r="G194" t="s">
        <v>1126</v>
      </c>
      <c r="H194" t="s">
        <v>204</v>
      </c>
      <c r="I194" t="s">
        <v>1127</v>
      </c>
      <c r="J194" t="s">
        <v>206</v>
      </c>
      <c r="K194" t="s">
        <v>1128</v>
      </c>
      <c r="L194" t="s">
        <v>180</v>
      </c>
      <c r="M194" t="s">
        <v>181</v>
      </c>
      <c r="N194" t="s">
        <v>1877</v>
      </c>
      <c r="P194" s="336">
        <v>99</v>
      </c>
      <c r="Q194" s="336"/>
      <c r="R194" s="336">
        <v>21</v>
      </c>
      <c r="S194" s="335" t="s">
        <v>67</v>
      </c>
      <c r="T194" s="336" t="s">
        <v>2072</v>
      </c>
      <c r="U194">
        <v>177</v>
      </c>
    </row>
    <row r="195" spans="1:21" x14ac:dyDescent="0.35">
      <c r="A195">
        <v>208</v>
      </c>
      <c r="B195" t="s">
        <v>1129</v>
      </c>
      <c r="C195" t="s">
        <v>1130</v>
      </c>
      <c r="D195" t="s">
        <v>200</v>
      </c>
      <c r="E195" t="s">
        <v>201</v>
      </c>
      <c r="F195" t="s">
        <v>2243</v>
      </c>
      <c r="G195" t="s">
        <v>1131</v>
      </c>
      <c r="H195" t="s">
        <v>204</v>
      </c>
      <c r="I195" t="s">
        <v>334</v>
      </c>
      <c r="J195" t="s">
        <v>206</v>
      </c>
      <c r="K195" t="s">
        <v>1132</v>
      </c>
      <c r="L195" t="s">
        <v>1873</v>
      </c>
      <c r="M195" t="s">
        <v>1874</v>
      </c>
      <c r="N195" t="s">
        <v>1875</v>
      </c>
      <c r="P195" s="336">
        <v>9</v>
      </c>
      <c r="Q195" s="336"/>
      <c r="R195" s="336">
        <v>0</v>
      </c>
      <c r="S195" s="335" t="s">
        <v>67</v>
      </c>
      <c r="T195" s="336" t="s">
        <v>2073</v>
      </c>
      <c r="U195">
        <v>354</v>
      </c>
    </row>
    <row r="196" spans="1:21" x14ac:dyDescent="0.35">
      <c r="A196">
        <v>209</v>
      </c>
      <c r="B196" t="s">
        <v>1133</v>
      </c>
      <c r="C196" t="s">
        <v>1134</v>
      </c>
      <c r="D196" t="s">
        <v>208</v>
      </c>
      <c r="E196" t="s">
        <v>209</v>
      </c>
      <c r="F196" t="s">
        <v>876</v>
      </c>
      <c r="G196" t="s">
        <v>1135</v>
      </c>
      <c r="H196" t="s">
        <v>204</v>
      </c>
      <c r="I196" t="s">
        <v>452</v>
      </c>
      <c r="J196" t="s">
        <v>206</v>
      </c>
      <c r="K196" t="s">
        <v>455</v>
      </c>
      <c r="L196" t="s">
        <v>180</v>
      </c>
      <c r="M196" t="s">
        <v>181</v>
      </c>
      <c r="N196" t="s">
        <v>1877</v>
      </c>
      <c r="P196" s="336">
        <v>46</v>
      </c>
      <c r="Q196" s="336"/>
      <c r="R196" s="336">
        <v>0</v>
      </c>
      <c r="S196" s="335" t="s">
        <v>67</v>
      </c>
      <c r="T196" s="336" t="s">
        <v>2014</v>
      </c>
      <c r="U196">
        <v>1757</v>
      </c>
    </row>
    <row r="197" spans="1:21" x14ac:dyDescent="0.35">
      <c r="A197">
        <v>210</v>
      </c>
      <c r="B197" t="s">
        <v>1136</v>
      </c>
      <c r="C197" t="s">
        <v>1137</v>
      </c>
      <c r="D197" t="s">
        <v>208</v>
      </c>
      <c r="E197" t="s">
        <v>209</v>
      </c>
      <c r="F197" t="s">
        <v>1138</v>
      </c>
      <c r="G197" t="s">
        <v>1139</v>
      </c>
      <c r="H197" t="s">
        <v>204</v>
      </c>
      <c r="I197" t="s">
        <v>1137</v>
      </c>
      <c r="J197" t="s">
        <v>206</v>
      </c>
      <c r="K197" t="s">
        <v>1140</v>
      </c>
      <c r="L197" t="s">
        <v>244</v>
      </c>
      <c r="M197" t="s">
        <v>245</v>
      </c>
      <c r="N197" t="s">
        <v>1878</v>
      </c>
      <c r="P197" s="336">
        <v>299</v>
      </c>
      <c r="Q197" s="336"/>
      <c r="R197" s="336">
        <v>0</v>
      </c>
      <c r="S197" s="335" t="s">
        <v>73</v>
      </c>
      <c r="T197" s="336" t="s">
        <v>2074</v>
      </c>
      <c r="U197">
        <v>1492</v>
      </c>
    </row>
    <row r="198" spans="1:21" x14ac:dyDescent="0.35">
      <c r="A198">
        <v>211</v>
      </c>
      <c r="B198" t="s">
        <v>1141</v>
      </c>
      <c r="C198" t="s">
        <v>1142</v>
      </c>
      <c r="D198" t="s">
        <v>200</v>
      </c>
      <c r="E198" t="s">
        <v>201</v>
      </c>
      <c r="F198" t="s">
        <v>1143</v>
      </c>
      <c r="G198" t="s">
        <v>1144</v>
      </c>
      <c r="H198" t="s">
        <v>204</v>
      </c>
      <c r="I198" t="s">
        <v>419</v>
      </c>
      <c r="J198" t="s">
        <v>206</v>
      </c>
      <c r="K198" t="s">
        <v>1145</v>
      </c>
      <c r="L198" t="s">
        <v>175</v>
      </c>
      <c r="M198" t="s">
        <v>176</v>
      </c>
      <c r="N198" t="s">
        <v>1884</v>
      </c>
      <c r="P198" s="336">
        <v>3</v>
      </c>
      <c r="Q198" s="336"/>
      <c r="R198" s="336">
        <v>1</v>
      </c>
      <c r="S198" s="335" t="s">
        <v>67</v>
      </c>
      <c r="T198" s="336" t="s">
        <v>2075</v>
      </c>
      <c r="U198">
        <v>1159</v>
      </c>
    </row>
    <row r="199" spans="1:21" x14ac:dyDescent="0.35">
      <c r="A199">
        <v>213</v>
      </c>
      <c r="B199" t="s">
        <v>1146</v>
      </c>
      <c r="C199" t="s">
        <v>1147</v>
      </c>
      <c r="D199" t="s">
        <v>208</v>
      </c>
      <c r="E199" t="s">
        <v>209</v>
      </c>
      <c r="F199" t="s">
        <v>2244</v>
      </c>
      <c r="G199" t="s">
        <v>1148</v>
      </c>
      <c r="H199" t="s">
        <v>204</v>
      </c>
      <c r="I199" t="s">
        <v>1147</v>
      </c>
      <c r="J199" t="s">
        <v>206</v>
      </c>
      <c r="K199" t="s">
        <v>1149</v>
      </c>
      <c r="L199" t="s">
        <v>177</v>
      </c>
      <c r="M199" t="s">
        <v>178</v>
      </c>
      <c r="N199" t="s">
        <v>1886</v>
      </c>
      <c r="P199" s="336">
        <v>442</v>
      </c>
      <c r="Q199" s="336"/>
      <c r="R199" s="336">
        <v>74</v>
      </c>
      <c r="S199" s="335" t="s">
        <v>67</v>
      </c>
      <c r="T199" s="336" t="s">
        <v>2076</v>
      </c>
      <c r="U199">
        <v>1226</v>
      </c>
    </row>
    <row r="200" spans="1:21" x14ac:dyDescent="0.35">
      <c r="A200">
        <v>214</v>
      </c>
      <c r="B200" s="438" t="s">
        <v>2187</v>
      </c>
      <c r="C200" t="s">
        <v>2188</v>
      </c>
      <c r="D200" t="s">
        <v>208</v>
      </c>
      <c r="E200" t="s">
        <v>209</v>
      </c>
      <c r="F200" t="s">
        <v>2245</v>
      </c>
      <c r="G200" t="s">
        <v>2246</v>
      </c>
      <c r="H200" t="s">
        <v>2247</v>
      </c>
      <c r="I200" t="s">
        <v>2188</v>
      </c>
      <c r="J200" t="s">
        <v>206</v>
      </c>
      <c r="K200" t="s">
        <v>2281</v>
      </c>
      <c r="L200" t="s">
        <v>173</v>
      </c>
      <c r="M200" t="s">
        <v>174</v>
      </c>
      <c r="N200" t="s">
        <v>1885</v>
      </c>
      <c r="P200" s="336"/>
      <c r="Q200" s="336"/>
      <c r="R200" s="336"/>
      <c r="T200" s="336"/>
      <c r="U200">
        <v>2577</v>
      </c>
    </row>
    <row r="201" spans="1:21" x14ac:dyDescent="0.35">
      <c r="A201">
        <v>215</v>
      </c>
      <c r="B201" t="s">
        <v>1150</v>
      </c>
      <c r="C201" t="s">
        <v>1151</v>
      </c>
      <c r="D201" t="s">
        <v>208</v>
      </c>
      <c r="E201" t="s">
        <v>209</v>
      </c>
      <c r="F201" t="s">
        <v>1152</v>
      </c>
      <c r="G201" t="s">
        <v>1153</v>
      </c>
      <c r="H201" t="s">
        <v>204</v>
      </c>
      <c r="I201" t="s">
        <v>1151</v>
      </c>
      <c r="J201" t="s">
        <v>206</v>
      </c>
      <c r="K201" t="s">
        <v>1154</v>
      </c>
      <c r="L201" t="s">
        <v>180</v>
      </c>
      <c r="M201" t="s">
        <v>181</v>
      </c>
      <c r="N201" t="s">
        <v>1877</v>
      </c>
      <c r="P201" s="336">
        <v>29</v>
      </c>
      <c r="Q201" s="336"/>
      <c r="R201" s="336">
        <v>2</v>
      </c>
      <c r="S201" s="335" t="s">
        <v>73</v>
      </c>
      <c r="T201" s="336" t="s">
        <v>2077</v>
      </c>
      <c r="U201">
        <v>4054</v>
      </c>
    </row>
    <row r="202" spans="1:21" x14ac:dyDescent="0.35">
      <c r="A202">
        <v>216</v>
      </c>
      <c r="B202" t="s">
        <v>1155</v>
      </c>
      <c r="C202" t="s">
        <v>1156</v>
      </c>
      <c r="D202" t="s">
        <v>208</v>
      </c>
      <c r="E202" t="s">
        <v>209</v>
      </c>
      <c r="F202" t="s">
        <v>1157</v>
      </c>
      <c r="G202" t="s">
        <v>1158</v>
      </c>
      <c r="H202" t="s">
        <v>204</v>
      </c>
      <c r="I202" t="s">
        <v>1156</v>
      </c>
      <c r="J202" t="s">
        <v>206</v>
      </c>
      <c r="K202" t="s">
        <v>1159</v>
      </c>
      <c r="L202" t="s">
        <v>171</v>
      </c>
      <c r="M202" t="s">
        <v>172</v>
      </c>
      <c r="N202" t="s">
        <v>1876</v>
      </c>
      <c r="P202" s="336">
        <v>189</v>
      </c>
      <c r="Q202" s="336"/>
      <c r="R202" s="336">
        <v>0</v>
      </c>
      <c r="S202" s="335" t="s">
        <v>67</v>
      </c>
      <c r="T202" s="336" t="s">
        <v>2078</v>
      </c>
      <c r="U202">
        <v>2167</v>
      </c>
    </row>
    <row r="203" spans="1:21" x14ac:dyDescent="0.35">
      <c r="A203">
        <v>217</v>
      </c>
      <c r="B203" t="s">
        <v>1160</v>
      </c>
      <c r="C203" t="s">
        <v>1161</v>
      </c>
      <c r="D203" t="s">
        <v>208</v>
      </c>
      <c r="E203" t="s">
        <v>209</v>
      </c>
      <c r="F203" t="s">
        <v>1162</v>
      </c>
      <c r="G203" t="s">
        <v>1163</v>
      </c>
      <c r="H203" t="s">
        <v>204</v>
      </c>
      <c r="I203" t="s">
        <v>1161</v>
      </c>
      <c r="J203" t="s">
        <v>206</v>
      </c>
      <c r="K203" t="s">
        <v>1164</v>
      </c>
      <c r="L203" t="s">
        <v>175</v>
      </c>
      <c r="M203" t="s">
        <v>176</v>
      </c>
      <c r="N203" t="s">
        <v>1884</v>
      </c>
      <c r="P203" s="336">
        <v>32</v>
      </c>
      <c r="Q203" s="336"/>
      <c r="R203" s="336">
        <v>0</v>
      </c>
      <c r="S203" s="335" t="s">
        <v>67</v>
      </c>
      <c r="T203" s="336" t="s">
        <v>1962</v>
      </c>
      <c r="U203">
        <v>3746</v>
      </c>
    </row>
    <row r="204" spans="1:21" x14ac:dyDescent="0.35">
      <c r="A204">
        <v>218</v>
      </c>
      <c r="B204" t="s">
        <v>1165</v>
      </c>
      <c r="C204" t="s">
        <v>1166</v>
      </c>
      <c r="D204" t="s">
        <v>208</v>
      </c>
      <c r="E204" t="s">
        <v>209</v>
      </c>
      <c r="F204" t="s">
        <v>1167</v>
      </c>
      <c r="G204" t="s">
        <v>1168</v>
      </c>
      <c r="H204" t="s">
        <v>204</v>
      </c>
      <c r="I204" t="s">
        <v>1169</v>
      </c>
      <c r="J204" t="s">
        <v>206</v>
      </c>
      <c r="K204" t="s">
        <v>1170</v>
      </c>
      <c r="L204" t="s">
        <v>171</v>
      </c>
      <c r="M204" t="s">
        <v>172</v>
      </c>
      <c r="N204" t="s">
        <v>1876</v>
      </c>
      <c r="P204" s="336">
        <v>679</v>
      </c>
      <c r="Q204" s="336"/>
      <c r="R204" s="336">
        <v>0</v>
      </c>
      <c r="S204" s="335" t="s">
        <v>67</v>
      </c>
      <c r="T204" s="336" t="s">
        <v>2079</v>
      </c>
      <c r="U204">
        <v>2203</v>
      </c>
    </row>
    <row r="205" spans="1:21" x14ac:dyDescent="0.35">
      <c r="A205">
        <v>219</v>
      </c>
      <c r="B205" t="s">
        <v>1171</v>
      </c>
      <c r="C205" t="s">
        <v>1172</v>
      </c>
      <c r="D205" t="s">
        <v>208</v>
      </c>
      <c r="E205" t="s">
        <v>209</v>
      </c>
      <c r="F205" t="s">
        <v>1173</v>
      </c>
      <c r="G205" t="s">
        <v>1174</v>
      </c>
      <c r="H205" t="s">
        <v>204</v>
      </c>
      <c r="I205" t="s">
        <v>1172</v>
      </c>
      <c r="J205" t="s">
        <v>206</v>
      </c>
      <c r="K205" t="s">
        <v>1175</v>
      </c>
      <c r="L205" t="s">
        <v>1873</v>
      </c>
      <c r="M205" t="s">
        <v>1874</v>
      </c>
      <c r="N205" t="s">
        <v>1875</v>
      </c>
      <c r="P205" s="336">
        <v>28</v>
      </c>
      <c r="Q205" s="336"/>
      <c r="R205" s="336">
        <v>36</v>
      </c>
      <c r="S205" s="335" t="s">
        <v>67</v>
      </c>
      <c r="T205" s="336" t="s">
        <v>2080</v>
      </c>
      <c r="U205">
        <v>6870</v>
      </c>
    </row>
    <row r="206" spans="1:21" x14ac:dyDescent="0.35">
      <c r="A206">
        <v>221</v>
      </c>
      <c r="B206" t="s">
        <v>1176</v>
      </c>
      <c r="C206" t="s">
        <v>1177</v>
      </c>
      <c r="D206" t="s">
        <v>208</v>
      </c>
      <c r="E206" t="s">
        <v>209</v>
      </c>
      <c r="F206" t="s">
        <v>453</v>
      </c>
      <c r="G206" t="s">
        <v>454</v>
      </c>
      <c r="H206" t="s">
        <v>204</v>
      </c>
      <c r="I206" t="s">
        <v>452</v>
      </c>
      <c r="J206" t="s">
        <v>206</v>
      </c>
      <c r="K206" t="s">
        <v>455</v>
      </c>
      <c r="L206" t="s">
        <v>179</v>
      </c>
      <c r="M206" t="s">
        <v>1882</v>
      </c>
      <c r="N206" t="s">
        <v>1883</v>
      </c>
      <c r="P206" s="336">
        <v>746</v>
      </c>
      <c r="Q206" s="336"/>
      <c r="R206" s="336">
        <v>117</v>
      </c>
      <c r="S206" s="335" t="s">
        <v>67</v>
      </c>
      <c r="T206" s="336" t="s">
        <v>1978</v>
      </c>
      <c r="U206">
        <v>653</v>
      </c>
    </row>
    <row r="207" spans="1:21" x14ac:dyDescent="0.35">
      <c r="A207">
        <v>222</v>
      </c>
      <c r="B207" t="s">
        <v>1178</v>
      </c>
      <c r="C207" t="s">
        <v>1179</v>
      </c>
      <c r="D207" t="s">
        <v>208</v>
      </c>
      <c r="E207" t="s">
        <v>209</v>
      </c>
      <c r="F207" t="s">
        <v>1180</v>
      </c>
      <c r="G207" t="s">
        <v>1181</v>
      </c>
      <c r="H207" t="s">
        <v>204</v>
      </c>
      <c r="I207" t="s">
        <v>1179</v>
      </c>
      <c r="J207" t="s">
        <v>206</v>
      </c>
      <c r="K207" t="s">
        <v>1182</v>
      </c>
      <c r="L207" t="s">
        <v>177</v>
      </c>
      <c r="M207" t="s">
        <v>178</v>
      </c>
      <c r="N207" t="s">
        <v>1886</v>
      </c>
      <c r="P207" s="336">
        <v>64</v>
      </c>
      <c r="Q207" s="336"/>
      <c r="R207" s="336">
        <v>0</v>
      </c>
      <c r="S207" s="335" t="s">
        <v>67</v>
      </c>
      <c r="T207" s="336" t="s">
        <v>2081</v>
      </c>
      <c r="U207">
        <v>4325</v>
      </c>
    </row>
    <row r="208" spans="1:21" x14ac:dyDescent="0.35">
      <c r="A208">
        <v>223</v>
      </c>
      <c r="B208" t="s">
        <v>1183</v>
      </c>
      <c r="C208" t="s">
        <v>1184</v>
      </c>
      <c r="D208" t="s">
        <v>208</v>
      </c>
      <c r="E208" t="s">
        <v>209</v>
      </c>
      <c r="F208" t="s">
        <v>1185</v>
      </c>
      <c r="G208" t="s">
        <v>1186</v>
      </c>
      <c r="H208" t="s">
        <v>204</v>
      </c>
      <c r="I208" t="s">
        <v>1184</v>
      </c>
      <c r="J208" t="s">
        <v>206</v>
      </c>
      <c r="K208" t="s">
        <v>1187</v>
      </c>
      <c r="L208" t="s">
        <v>173</v>
      </c>
      <c r="M208" t="s">
        <v>174</v>
      </c>
      <c r="N208" t="s">
        <v>1885</v>
      </c>
      <c r="P208" s="336">
        <v>18</v>
      </c>
      <c r="Q208" s="336"/>
      <c r="R208" s="336">
        <v>4</v>
      </c>
      <c r="S208" s="335" t="s">
        <v>67</v>
      </c>
      <c r="T208" s="336" t="s">
        <v>2082</v>
      </c>
      <c r="U208">
        <v>1645</v>
      </c>
    </row>
    <row r="209" spans="1:21" x14ac:dyDescent="0.35">
      <c r="A209">
        <v>224</v>
      </c>
      <c r="B209" t="s">
        <v>1188</v>
      </c>
      <c r="C209" t="s">
        <v>1189</v>
      </c>
      <c r="D209" t="s">
        <v>208</v>
      </c>
      <c r="E209" t="s">
        <v>209</v>
      </c>
      <c r="F209" t="s">
        <v>1190</v>
      </c>
      <c r="G209" t="s">
        <v>1191</v>
      </c>
      <c r="H209" t="s">
        <v>1192</v>
      </c>
      <c r="I209" t="s">
        <v>1189</v>
      </c>
      <c r="J209" t="s">
        <v>206</v>
      </c>
      <c r="K209" t="s">
        <v>1193</v>
      </c>
      <c r="L209" t="s">
        <v>180</v>
      </c>
      <c r="M209" t="s">
        <v>181</v>
      </c>
      <c r="N209" t="s">
        <v>1877</v>
      </c>
      <c r="P209" s="336">
        <v>76</v>
      </c>
      <c r="Q209" s="336"/>
      <c r="R209" s="336">
        <v>0</v>
      </c>
      <c r="S209" s="335" t="s">
        <v>67</v>
      </c>
      <c r="T209" s="336" t="s">
        <v>2083</v>
      </c>
      <c r="U209">
        <v>1143</v>
      </c>
    </row>
    <row r="210" spans="1:21" x14ac:dyDescent="0.35">
      <c r="A210">
        <v>225</v>
      </c>
      <c r="B210" t="s">
        <v>1194</v>
      </c>
      <c r="C210" t="s">
        <v>1195</v>
      </c>
      <c r="D210" t="s">
        <v>208</v>
      </c>
      <c r="E210" t="s">
        <v>209</v>
      </c>
      <c r="F210" t="s">
        <v>1196</v>
      </c>
      <c r="G210" t="s">
        <v>1197</v>
      </c>
      <c r="H210" t="s">
        <v>204</v>
      </c>
      <c r="I210" t="s">
        <v>1195</v>
      </c>
      <c r="J210" t="s">
        <v>206</v>
      </c>
      <c r="K210" t="s">
        <v>1198</v>
      </c>
      <c r="L210" t="s">
        <v>171</v>
      </c>
      <c r="M210" t="s">
        <v>172</v>
      </c>
      <c r="N210" t="s">
        <v>1876</v>
      </c>
      <c r="P210" s="336">
        <v>11</v>
      </c>
      <c r="Q210" s="336"/>
      <c r="R210" s="336">
        <v>0</v>
      </c>
      <c r="S210" s="335" t="s">
        <v>73</v>
      </c>
      <c r="T210" s="336" t="s">
        <v>2084</v>
      </c>
      <c r="U210">
        <v>4334</v>
      </c>
    </row>
    <row r="211" spans="1:21" x14ac:dyDescent="0.35">
      <c r="A211">
        <v>226</v>
      </c>
      <c r="B211" t="s">
        <v>1199</v>
      </c>
      <c r="C211" t="s">
        <v>1200</v>
      </c>
      <c r="D211" t="s">
        <v>208</v>
      </c>
      <c r="E211" t="s">
        <v>209</v>
      </c>
      <c r="F211" t="s">
        <v>1201</v>
      </c>
      <c r="G211" t="s">
        <v>1202</v>
      </c>
      <c r="H211" t="s">
        <v>204</v>
      </c>
      <c r="I211" t="s">
        <v>1028</v>
      </c>
      <c r="J211" t="s">
        <v>206</v>
      </c>
      <c r="K211" t="s">
        <v>1203</v>
      </c>
      <c r="L211" t="s">
        <v>177</v>
      </c>
      <c r="M211" t="s">
        <v>178</v>
      </c>
      <c r="N211" t="s">
        <v>1886</v>
      </c>
      <c r="P211" s="336">
        <v>3</v>
      </c>
      <c r="Q211" s="336"/>
      <c r="R211" s="336">
        <v>0</v>
      </c>
      <c r="S211" s="335" t="s">
        <v>67</v>
      </c>
      <c r="T211" s="336" t="s">
        <v>2085</v>
      </c>
      <c r="U211">
        <v>582</v>
      </c>
    </row>
    <row r="212" spans="1:21" x14ac:dyDescent="0.35">
      <c r="A212">
        <v>227</v>
      </c>
      <c r="B212" t="s">
        <v>1204</v>
      </c>
      <c r="C212" t="s">
        <v>1205</v>
      </c>
      <c r="D212" t="s">
        <v>208</v>
      </c>
      <c r="E212" t="s">
        <v>209</v>
      </c>
      <c r="F212" t="s">
        <v>2238</v>
      </c>
      <c r="G212" t="s">
        <v>919</v>
      </c>
      <c r="H212" t="s">
        <v>204</v>
      </c>
      <c r="I212" t="s">
        <v>920</v>
      </c>
      <c r="J212" t="s">
        <v>206</v>
      </c>
      <c r="K212" t="s">
        <v>921</v>
      </c>
      <c r="L212" t="s">
        <v>244</v>
      </c>
      <c r="M212" t="s">
        <v>245</v>
      </c>
      <c r="N212" t="s">
        <v>1878</v>
      </c>
      <c r="P212" s="336">
        <v>79</v>
      </c>
      <c r="Q212" s="336"/>
      <c r="R212" s="336">
        <v>0</v>
      </c>
      <c r="S212" s="335" t="s">
        <v>67</v>
      </c>
      <c r="T212" s="336" t="s">
        <v>1964</v>
      </c>
      <c r="U212">
        <v>782</v>
      </c>
    </row>
    <row r="213" spans="1:21" x14ac:dyDescent="0.35">
      <c r="A213">
        <v>228</v>
      </c>
      <c r="B213" t="s">
        <v>1206</v>
      </c>
      <c r="C213" t="s">
        <v>1207</v>
      </c>
      <c r="D213" t="s">
        <v>208</v>
      </c>
      <c r="E213" t="s">
        <v>209</v>
      </c>
      <c r="F213" t="s">
        <v>1208</v>
      </c>
      <c r="G213" t="s">
        <v>1209</v>
      </c>
      <c r="H213" t="s">
        <v>204</v>
      </c>
      <c r="I213" t="s">
        <v>1210</v>
      </c>
      <c r="J213" t="s">
        <v>206</v>
      </c>
      <c r="K213" t="s">
        <v>1211</v>
      </c>
      <c r="L213" t="s">
        <v>175</v>
      </c>
      <c r="M213" t="s">
        <v>176</v>
      </c>
      <c r="N213" t="s">
        <v>1884</v>
      </c>
      <c r="P213" s="336">
        <v>9</v>
      </c>
      <c r="Q213" s="336"/>
      <c r="R213" s="336">
        <v>6</v>
      </c>
      <c r="S213" s="335" t="s">
        <v>67</v>
      </c>
      <c r="T213" s="336" t="s">
        <v>2086</v>
      </c>
      <c r="U213">
        <v>1812</v>
      </c>
    </row>
    <row r="214" spans="1:21" x14ac:dyDescent="0.35">
      <c r="A214">
        <v>229</v>
      </c>
      <c r="B214" t="s">
        <v>1212</v>
      </c>
      <c r="C214" t="s">
        <v>1213</v>
      </c>
      <c r="D214" t="s">
        <v>208</v>
      </c>
      <c r="E214" t="s">
        <v>209</v>
      </c>
      <c r="F214" t="s">
        <v>1214</v>
      </c>
      <c r="G214" t="s">
        <v>1215</v>
      </c>
      <c r="H214" t="s">
        <v>204</v>
      </c>
      <c r="I214" t="s">
        <v>1213</v>
      </c>
      <c r="J214" t="s">
        <v>206</v>
      </c>
      <c r="K214" t="s">
        <v>1216</v>
      </c>
      <c r="L214" t="s">
        <v>175</v>
      </c>
      <c r="M214" t="s">
        <v>176</v>
      </c>
      <c r="N214" t="s">
        <v>1884</v>
      </c>
      <c r="P214" s="336">
        <v>15</v>
      </c>
      <c r="Q214" s="336"/>
      <c r="R214" s="336">
        <v>7</v>
      </c>
      <c r="S214" s="335" t="s">
        <v>73</v>
      </c>
      <c r="T214" s="336" t="s">
        <v>1915</v>
      </c>
      <c r="U214">
        <v>862</v>
      </c>
    </row>
    <row r="215" spans="1:21" x14ac:dyDescent="0.35">
      <c r="A215">
        <v>230</v>
      </c>
      <c r="B215" t="s">
        <v>1217</v>
      </c>
      <c r="C215" t="s">
        <v>1218</v>
      </c>
      <c r="D215" t="s">
        <v>208</v>
      </c>
      <c r="E215" t="s">
        <v>209</v>
      </c>
      <c r="F215" t="s">
        <v>1219</v>
      </c>
      <c r="G215" t="s">
        <v>1220</v>
      </c>
      <c r="H215" t="s">
        <v>204</v>
      </c>
      <c r="I215" t="s">
        <v>752</v>
      </c>
      <c r="J215" t="s">
        <v>206</v>
      </c>
      <c r="K215" t="s">
        <v>755</v>
      </c>
      <c r="L215" t="s">
        <v>173</v>
      </c>
      <c r="M215" t="s">
        <v>174</v>
      </c>
      <c r="N215" t="s">
        <v>1885</v>
      </c>
      <c r="P215" s="336">
        <v>2</v>
      </c>
      <c r="Q215" s="336"/>
      <c r="R215" s="336">
        <v>0</v>
      </c>
      <c r="S215" s="335" t="s">
        <v>67</v>
      </c>
      <c r="T215" s="336" t="s">
        <v>2087</v>
      </c>
      <c r="U215">
        <v>1415</v>
      </c>
    </row>
    <row r="216" spans="1:21" x14ac:dyDescent="0.35">
      <c r="A216">
        <v>231</v>
      </c>
      <c r="B216" t="s">
        <v>1221</v>
      </c>
      <c r="C216" t="s">
        <v>1222</v>
      </c>
      <c r="D216" t="s">
        <v>208</v>
      </c>
      <c r="E216" t="s">
        <v>209</v>
      </c>
      <c r="F216" t="s">
        <v>1223</v>
      </c>
      <c r="G216" t="s">
        <v>1224</v>
      </c>
      <c r="H216" t="s">
        <v>204</v>
      </c>
      <c r="I216" t="s">
        <v>1225</v>
      </c>
      <c r="J216" t="s">
        <v>206</v>
      </c>
      <c r="K216" t="s">
        <v>1226</v>
      </c>
      <c r="L216" t="s">
        <v>179</v>
      </c>
      <c r="M216" t="s">
        <v>1882</v>
      </c>
      <c r="N216" t="s">
        <v>1883</v>
      </c>
      <c r="P216" s="336">
        <v>0</v>
      </c>
      <c r="Q216" s="336"/>
      <c r="R216" s="336">
        <v>0</v>
      </c>
      <c r="S216" s="335" t="s">
        <v>73</v>
      </c>
      <c r="T216" s="336" t="s">
        <v>1947</v>
      </c>
      <c r="U216">
        <v>1131</v>
      </c>
    </row>
    <row r="217" spans="1:21" x14ac:dyDescent="0.35">
      <c r="A217">
        <v>232</v>
      </c>
      <c r="B217" s="438" t="s">
        <v>2208</v>
      </c>
      <c r="C217" t="s">
        <v>2201</v>
      </c>
      <c r="D217" t="s">
        <v>200</v>
      </c>
      <c r="E217" t="s">
        <v>201</v>
      </c>
      <c r="F217" t="s">
        <v>2248</v>
      </c>
      <c r="G217" t="s">
        <v>2249</v>
      </c>
      <c r="H217" t="s">
        <v>204</v>
      </c>
      <c r="I217" t="s">
        <v>1090</v>
      </c>
      <c r="J217" t="s">
        <v>206</v>
      </c>
      <c r="K217" t="s">
        <v>1093</v>
      </c>
      <c r="L217" t="s">
        <v>1873</v>
      </c>
      <c r="M217" t="s">
        <v>1874</v>
      </c>
      <c r="N217" t="s">
        <v>1875</v>
      </c>
      <c r="P217" s="336"/>
      <c r="Q217" s="336"/>
      <c r="R217" s="336"/>
      <c r="T217" s="336"/>
      <c r="U217">
        <v>1585</v>
      </c>
    </row>
    <row r="218" spans="1:21" x14ac:dyDescent="0.35">
      <c r="A218">
        <v>233</v>
      </c>
      <c r="B218" t="s">
        <v>1227</v>
      </c>
      <c r="C218" t="s">
        <v>1228</v>
      </c>
      <c r="D218" t="s">
        <v>208</v>
      </c>
      <c r="E218" t="s">
        <v>209</v>
      </c>
      <c r="F218" t="s">
        <v>1229</v>
      </c>
      <c r="G218" t="s">
        <v>1230</v>
      </c>
      <c r="H218" t="s">
        <v>204</v>
      </c>
      <c r="I218" t="s">
        <v>1228</v>
      </c>
      <c r="J218" t="s">
        <v>206</v>
      </c>
      <c r="K218" t="s">
        <v>1231</v>
      </c>
      <c r="L218" t="s">
        <v>1873</v>
      </c>
      <c r="M218" t="s">
        <v>1874</v>
      </c>
      <c r="N218" t="s">
        <v>1875</v>
      </c>
      <c r="P218" s="336">
        <v>256</v>
      </c>
      <c r="Q218" s="336"/>
      <c r="R218" s="336">
        <v>0</v>
      </c>
      <c r="S218" s="335" t="s">
        <v>67</v>
      </c>
      <c r="T218" s="336" t="s">
        <v>1922</v>
      </c>
      <c r="U218">
        <v>121</v>
      </c>
    </row>
    <row r="219" spans="1:21" x14ac:dyDescent="0.35">
      <c r="A219">
        <v>234</v>
      </c>
      <c r="B219" t="s">
        <v>1232</v>
      </c>
      <c r="C219" t="s">
        <v>1233</v>
      </c>
      <c r="D219" t="s">
        <v>208</v>
      </c>
      <c r="E219" t="s">
        <v>209</v>
      </c>
      <c r="F219" t="s">
        <v>1234</v>
      </c>
      <c r="G219" t="s">
        <v>1235</v>
      </c>
      <c r="H219" t="s">
        <v>204</v>
      </c>
      <c r="I219" t="s">
        <v>1233</v>
      </c>
      <c r="J219" t="s">
        <v>206</v>
      </c>
      <c r="K219" t="s">
        <v>1236</v>
      </c>
      <c r="L219" t="s">
        <v>244</v>
      </c>
      <c r="M219" t="s">
        <v>245</v>
      </c>
      <c r="N219" t="s">
        <v>1878</v>
      </c>
      <c r="P219" s="336">
        <v>3</v>
      </c>
      <c r="Q219" s="336"/>
      <c r="R219" s="336">
        <v>30</v>
      </c>
      <c r="S219" s="335" t="s">
        <v>67</v>
      </c>
      <c r="T219" s="336" t="s">
        <v>2088</v>
      </c>
      <c r="U219">
        <v>1617</v>
      </c>
    </row>
    <row r="220" spans="1:21" x14ac:dyDescent="0.35">
      <c r="A220">
        <v>235</v>
      </c>
      <c r="B220" t="s">
        <v>1237</v>
      </c>
      <c r="C220" t="s">
        <v>1238</v>
      </c>
      <c r="D220" t="s">
        <v>208</v>
      </c>
      <c r="E220" t="s">
        <v>209</v>
      </c>
      <c r="F220" t="s">
        <v>1239</v>
      </c>
      <c r="G220" t="s">
        <v>1240</v>
      </c>
      <c r="H220" t="s">
        <v>204</v>
      </c>
      <c r="I220" t="s">
        <v>1241</v>
      </c>
      <c r="J220" t="s">
        <v>206</v>
      </c>
      <c r="K220" t="s">
        <v>1242</v>
      </c>
      <c r="L220" t="s">
        <v>179</v>
      </c>
      <c r="M220" t="s">
        <v>1882</v>
      </c>
      <c r="N220" t="s">
        <v>1883</v>
      </c>
      <c r="P220" s="336">
        <v>73</v>
      </c>
      <c r="Q220" s="336"/>
      <c r="R220" s="336">
        <v>1</v>
      </c>
      <c r="S220" s="335" t="s">
        <v>67</v>
      </c>
      <c r="T220" s="336">
        <v>0</v>
      </c>
      <c r="U220">
        <v>1386</v>
      </c>
    </row>
    <row r="221" spans="1:21" x14ac:dyDescent="0.35">
      <c r="A221">
        <v>236</v>
      </c>
      <c r="B221" t="s">
        <v>1243</v>
      </c>
      <c r="C221" t="s">
        <v>1244</v>
      </c>
      <c r="D221" t="s">
        <v>208</v>
      </c>
      <c r="E221" t="s">
        <v>209</v>
      </c>
      <c r="F221" t="s">
        <v>1245</v>
      </c>
      <c r="G221" t="s">
        <v>1246</v>
      </c>
      <c r="H221" t="s">
        <v>204</v>
      </c>
      <c r="I221" t="s">
        <v>1247</v>
      </c>
      <c r="J221" t="s">
        <v>206</v>
      </c>
      <c r="K221" t="s">
        <v>1248</v>
      </c>
      <c r="L221" t="s">
        <v>177</v>
      </c>
      <c r="M221" t="s">
        <v>178</v>
      </c>
      <c r="N221" t="s">
        <v>1886</v>
      </c>
      <c r="P221" s="336">
        <v>5</v>
      </c>
      <c r="Q221" s="336"/>
      <c r="R221" s="336">
        <v>0</v>
      </c>
      <c r="S221" s="335" t="s">
        <v>67</v>
      </c>
      <c r="T221" s="336" t="s">
        <v>1937</v>
      </c>
      <c r="U221">
        <v>3133</v>
      </c>
    </row>
    <row r="222" spans="1:21" x14ac:dyDescent="0.35">
      <c r="A222">
        <v>237</v>
      </c>
      <c r="B222" t="s">
        <v>1249</v>
      </c>
      <c r="C222" t="s">
        <v>1250</v>
      </c>
      <c r="D222" t="s">
        <v>208</v>
      </c>
      <c r="E222" t="s">
        <v>209</v>
      </c>
      <c r="F222" t="s">
        <v>1251</v>
      </c>
      <c r="G222" t="s">
        <v>1252</v>
      </c>
      <c r="H222" t="s">
        <v>204</v>
      </c>
      <c r="I222" t="s">
        <v>1253</v>
      </c>
      <c r="J222" t="s">
        <v>206</v>
      </c>
      <c r="K222" t="s">
        <v>1254</v>
      </c>
      <c r="L222" t="s">
        <v>171</v>
      </c>
      <c r="M222" t="s">
        <v>172</v>
      </c>
      <c r="N222" t="s">
        <v>1876</v>
      </c>
      <c r="P222" s="336">
        <v>177</v>
      </c>
      <c r="Q222" s="336"/>
      <c r="R222" s="336">
        <v>40</v>
      </c>
      <c r="S222" s="335" t="s">
        <v>67</v>
      </c>
      <c r="T222" s="336" t="s">
        <v>2089</v>
      </c>
      <c r="U222">
        <v>702</v>
      </c>
    </row>
    <row r="223" spans="1:21" x14ac:dyDescent="0.35">
      <c r="A223">
        <v>238</v>
      </c>
      <c r="B223" t="s">
        <v>1255</v>
      </c>
      <c r="C223" t="s">
        <v>1256</v>
      </c>
      <c r="D223" t="s">
        <v>208</v>
      </c>
      <c r="E223" t="s">
        <v>209</v>
      </c>
      <c r="F223" t="s">
        <v>1257</v>
      </c>
      <c r="G223" t="s">
        <v>1258</v>
      </c>
      <c r="H223" t="s">
        <v>204</v>
      </c>
      <c r="I223" t="s">
        <v>1256</v>
      </c>
      <c r="J223" t="s">
        <v>206</v>
      </c>
      <c r="K223" t="s">
        <v>1259</v>
      </c>
      <c r="L223" t="s">
        <v>179</v>
      </c>
      <c r="M223" t="s">
        <v>1882</v>
      </c>
      <c r="N223" t="s">
        <v>1883</v>
      </c>
      <c r="P223" s="336">
        <v>30</v>
      </c>
      <c r="Q223" s="336"/>
      <c r="R223" s="336">
        <v>4</v>
      </c>
      <c r="S223" s="335" t="s">
        <v>67</v>
      </c>
      <c r="T223" s="336" t="s">
        <v>2090</v>
      </c>
      <c r="U223">
        <v>5435</v>
      </c>
    </row>
    <row r="224" spans="1:21" x14ac:dyDescent="0.35">
      <c r="A224">
        <v>239</v>
      </c>
      <c r="B224" t="s">
        <v>1260</v>
      </c>
      <c r="C224" t="s">
        <v>1261</v>
      </c>
      <c r="D224" t="s">
        <v>208</v>
      </c>
      <c r="E224" t="s">
        <v>209</v>
      </c>
      <c r="F224" t="s">
        <v>463</v>
      </c>
      <c r="G224" t="s">
        <v>464</v>
      </c>
      <c r="H224" t="s">
        <v>204</v>
      </c>
      <c r="I224" t="s">
        <v>465</v>
      </c>
      <c r="J224" t="s">
        <v>206</v>
      </c>
      <c r="K224" t="s">
        <v>466</v>
      </c>
      <c r="L224" t="s">
        <v>177</v>
      </c>
      <c r="M224" t="s">
        <v>178</v>
      </c>
      <c r="N224" t="s">
        <v>1886</v>
      </c>
      <c r="P224" s="336">
        <v>152</v>
      </c>
      <c r="Q224" s="336"/>
      <c r="R224" s="336">
        <v>0</v>
      </c>
      <c r="S224" s="335" t="s">
        <v>67</v>
      </c>
      <c r="T224" s="336" t="s">
        <v>2091</v>
      </c>
      <c r="U224">
        <v>1487</v>
      </c>
    </row>
    <row r="225" spans="1:21" x14ac:dyDescent="0.35">
      <c r="A225">
        <v>240</v>
      </c>
      <c r="B225" t="s">
        <v>1262</v>
      </c>
      <c r="C225" t="s">
        <v>1263</v>
      </c>
      <c r="D225" t="s">
        <v>208</v>
      </c>
      <c r="E225" t="s">
        <v>209</v>
      </c>
      <c r="F225" t="s">
        <v>1264</v>
      </c>
      <c r="G225" t="s">
        <v>1265</v>
      </c>
      <c r="H225" t="s">
        <v>204</v>
      </c>
      <c r="I225" t="s">
        <v>1263</v>
      </c>
      <c r="J225" t="s">
        <v>206</v>
      </c>
      <c r="K225" t="s">
        <v>1266</v>
      </c>
      <c r="L225" t="s">
        <v>177</v>
      </c>
      <c r="M225" t="s">
        <v>178</v>
      </c>
      <c r="N225" t="s">
        <v>1886</v>
      </c>
      <c r="P225" s="336">
        <v>66</v>
      </c>
      <c r="Q225" s="336"/>
      <c r="R225" s="336">
        <v>12</v>
      </c>
      <c r="S225" s="335" t="s">
        <v>73</v>
      </c>
      <c r="T225" s="336" t="s">
        <v>2092</v>
      </c>
      <c r="U225">
        <v>5691</v>
      </c>
    </row>
    <row r="226" spans="1:21" x14ac:dyDescent="0.35">
      <c r="A226">
        <v>241</v>
      </c>
      <c r="B226" t="s">
        <v>1267</v>
      </c>
      <c r="C226" t="s">
        <v>1268</v>
      </c>
      <c r="D226" t="s">
        <v>200</v>
      </c>
      <c r="E226" t="s">
        <v>201</v>
      </c>
      <c r="F226" t="s">
        <v>1269</v>
      </c>
      <c r="G226" t="s">
        <v>1270</v>
      </c>
      <c r="H226" t="s">
        <v>204</v>
      </c>
      <c r="I226" t="s">
        <v>426</v>
      </c>
      <c r="J226" t="s">
        <v>206</v>
      </c>
      <c r="K226" t="s">
        <v>926</v>
      </c>
      <c r="L226" t="s">
        <v>1873</v>
      </c>
      <c r="M226" t="s">
        <v>1874</v>
      </c>
      <c r="N226" t="s">
        <v>1875</v>
      </c>
      <c r="P226" s="336">
        <v>3604</v>
      </c>
      <c r="Q226" s="336"/>
      <c r="R226" s="336">
        <v>1315</v>
      </c>
      <c r="S226" s="335" t="s">
        <v>67</v>
      </c>
      <c r="T226" s="336" t="s">
        <v>2093</v>
      </c>
      <c r="U226">
        <v>666</v>
      </c>
    </row>
    <row r="227" spans="1:21" x14ac:dyDescent="0.35">
      <c r="A227">
        <v>242</v>
      </c>
      <c r="B227" t="s">
        <v>1271</v>
      </c>
      <c r="C227" t="s">
        <v>248</v>
      </c>
      <c r="D227" t="s">
        <v>208</v>
      </c>
      <c r="E227" t="s">
        <v>209</v>
      </c>
      <c r="F227" t="s">
        <v>1272</v>
      </c>
      <c r="G227" t="s">
        <v>1273</v>
      </c>
      <c r="H227" t="s">
        <v>1274</v>
      </c>
      <c r="I227" t="s">
        <v>248</v>
      </c>
      <c r="J227" t="s">
        <v>206</v>
      </c>
      <c r="K227" t="s">
        <v>1275</v>
      </c>
      <c r="L227" t="s">
        <v>173</v>
      </c>
      <c r="M227" t="s">
        <v>174</v>
      </c>
      <c r="N227" t="s">
        <v>1885</v>
      </c>
      <c r="P227" s="336">
        <v>91</v>
      </c>
      <c r="Q227" s="336"/>
      <c r="R227" s="336">
        <v>5</v>
      </c>
      <c r="S227" s="335" t="s">
        <v>67</v>
      </c>
      <c r="T227" s="336" t="s">
        <v>2094</v>
      </c>
      <c r="U227">
        <v>12631</v>
      </c>
    </row>
    <row r="228" spans="1:21" x14ac:dyDescent="0.35">
      <c r="A228">
        <v>243</v>
      </c>
      <c r="B228" t="s">
        <v>1276</v>
      </c>
      <c r="C228" t="s">
        <v>1277</v>
      </c>
      <c r="D228" t="s">
        <v>200</v>
      </c>
      <c r="E228" t="s">
        <v>201</v>
      </c>
      <c r="F228" t="s">
        <v>1278</v>
      </c>
      <c r="G228" t="s">
        <v>1279</v>
      </c>
      <c r="H228" t="s">
        <v>204</v>
      </c>
      <c r="I228" t="s">
        <v>495</v>
      </c>
      <c r="J228" t="s">
        <v>206</v>
      </c>
      <c r="K228" t="s">
        <v>497</v>
      </c>
      <c r="L228" t="s">
        <v>171</v>
      </c>
      <c r="M228" t="s">
        <v>172</v>
      </c>
      <c r="N228" t="s">
        <v>1876</v>
      </c>
      <c r="P228" s="336">
        <v>0</v>
      </c>
      <c r="Q228" s="336"/>
      <c r="R228" s="336">
        <v>0</v>
      </c>
      <c r="S228" s="335" t="s">
        <v>73</v>
      </c>
      <c r="T228" s="336" t="s">
        <v>2095</v>
      </c>
      <c r="U228">
        <v>619</v>
      </c>
    </row>
    <row r="229" spans="1:21" x14ac:dyDescent="0.35">
      <c r="A229">
        <v>244</v>
      </c>
      <c r="B229" t="s">
        <v>1280</v>
      </c>
      <c r="C229" t="s">
        <v>1281</v>
      </c>
      <c r="D229" t="s">
        <v>208</v>
      </c>
      <c r="E229" t="s">
        <v>209</v>
      </c>
      <c r="F229" t="s">
        <v>2230</v>
      </c>
      <c r="G229" t="s">
        <v>710</v>
      </c>
      <c r="H229" t="s">
        <v>204</v>
      </c>
      <c r="I229" t="s">
        <v>709</v>
      </c>
      <c r="J229" t="s">
        <v>206</v>
      </c>
      <c r="K229" t="s">
        <v>711</v>
      </c>
      <c r="L229" t="s">
        <v>244</v>
      </c>
      <c r="M229" t="s">
        <v>245</v>
      </c>
      <c r="N229" t="s">
        <v>1878</v>
      </c>
      <c r="P229" s="336">
        <v>41</v>
      </c>
      <c r="Q229" s="336"/>
      <c r="R229" s="336">
        <v>12</v>
      </c>
      <c r="S229" s="335" t="s">
        <v>67</v>
      </c>
      <c r="T229" s="336" t="s">
        <v>2014</v>
      </c>
      <c r="U229">
        <v>128</v>
      </c>
    </row>
    <row r="230" spans="1:21" x14ac:dyDescent="0.35">
      <c r="A230">
        <v>245</v>
      </c>
      <c r="B230" t="s">
        <v>1282</v>
      </c>
      <c r="C230" t="s">
        <v>1283</v>
      </c>
      <c r="D230" t="s">
        <v>208</v>
      </c>
      <c r="E230" t="s">
        <v>209</v>
      </c>
      <c r="F230" t="s">
        <v>1284</v>
      </c>
      <c r="G230" t="s">
        <v>1285</v>
      </c>
      <c r="H230" t="s">
        <v>204</v>
      </c>
      <c r="I230" t="s">
        <v>1283</v>
      </c>
      <c r="J230" t="s">
        <v>206</v>
      </c>
      <c r="K230" t="s">
        <v>1286</v>
      </c>
      <c r="L230" t="s">
        <v>180</v>
      </c>
      <c r="M230" t="s">
        <v>181</v>
      </c>
      <c r="N230" t="s">
        <v>1877</v>
      </c>
      <c r="P230" s="336">
        <v>780</v>
      </c>
      <c r="Q230" s="336"/>
      <c r="R230" s="336">
        <v>18</v>
      </c>
      <c r="S230" s="335" t="s">
        <v>67</v>
      </c>
      <c r="T230" s="336" t="s">
        <v>2027</v>
      </c>
      <c r="U230">
        <v>2199</v>
      </c>
    </row>
    <row r="231" spans="1:21" x14ac:dyDescent="0.35">
      <c r="A231">
        <v>246</v>
      </c>
      <c r="B231" t="s">
        <v>1287</v>
      </c>
      <c r="C231" t="s">
        <v>1288</v>
      </c>
      <c r="D231" t="s">
        <v>208</v>
      </c>
      <c r="E231" t="s">
        <v>209</v>
      </c>
      <c r="F231" t="s">
        <v>1289</v>
      </c>
      <c r="G231" t="s">
        <v>1290</v>
      </c>
      <c r="H231" t="s">
        <v>204</v>
      </c>
      <c r="I231" t="s">
        <v>1291</v>
      </c>
      <c r="J231" t="s">
        <v>206</v>
      </c>
      <c r="K231" t="s">
        <v>1292</v>
      </c>
      <c r="L231" t="s">
        <v>171</v>
      </c>
      <c r="M231" t="s">
        <v>172</v>
      </c>
      <c r="N231" t="s">
        <v>1876</v>
      </c>
      <c r="P231" s="336">
        <v>21</v>
      </c>
      <c r="Q231" s="336"/>
      <c r="R231" s="336">
        <v>0</v>
      </c>
      <c r="S231" s="335" t="s">
        <v>73</v>
      </c>
      <c r="T231" s="336" t="s">
        <v>1961</v>
      </c>
      <c r="U231">
        <v>12715</v>
      </c>
    </row>
    <row r="232" spans="1:21" x14ac:dyDescent="0.35">
      <c r="A232">
        <v>247</v>
      </c>
      <c r="B232" t="s">
        <v>1293</v>
      </c>
      <c r="C232" t="s">
        <v>987</v>
      </c>
      <c r="D232" t="s">
        <v>208</v>
      </c>
      <c r="E232" t="s">
        <v>209</v>
      </c>
      <c r="F232" t="s">
        <v>1294</v>
      </c>
      <c r="G232" t="s">
        <v>1295</v>
      </c>
      <c r="H232" t="s">
        <v>204</v>
      </c>
      <c r="I232" t="s">
        <v>987</v>
      </c>
      <c r="J232" t="s">
        <v>206</v>
      </c>
      <c r="K232" t="s">
        <v>988</v>
      </c>
      <c r="L232" t="s">
        <v>175</v>
      </c>
      <c r="M232" t="s">
        <v>176</v>
      </c>
      <c r="N232" t="s">
        <v>1884</v>
      </c>
      <c r="P232" s="336">
        <v>1</v>
      </c>
      <c r="Q232" s="336"/>
      <c r="R232" s="336">
        <v>0</v>
      </c>
      <c r="S232" s="335" t="s">
        <v>67</v>
      </c>
      <c r="T232" s="336" t="s">
        <v>2096</v>
      </c>
      <c r="U232">
        <v>920</v>
      </c>
    </row>
    <row r="233" spans="1:21" x14ac:dyDescent="0.35">
      <c r="A233">
        <v>248</v>
      </c>
      <c r="B233" t="s">
        <v>1296</v>
      </c>
      <c r="C233" t="s">
        <v>1297</v>
      </c>
      <c r="D233" t="s">
        <v>208</v>
      </c>
      <c r="E233" t="s">
        <v>209</v>
      </c>
      <c r="F233" t="s">
        <v>1298</v>
      </c>
      <c r="G233" t="s">
        <v>1299</v>
      </c>
      <c r="H233" t="s">
        <v>204</v>
      </c>
      <c r="I233" t="s">
        <v>1300</v>
      </c>
      <c r="J233" t="s">
        <v>206</v>
      </c>
      <c r="K233" t="s">
        <v>1301</v>
      </c>
      <c r="L233" t="s">
        <v>179</v>
      </c>
      <c r="M233" t="s">
        <v>1882</v>
      </c>
      <c r="N233" t="s">
        <v>1883</v>
      </c>
      <c r="P233" s="336">
        <v>14</v>
      </c>
      <c r="Q233" s="336"/>
      <c r="R233" s="336">
        <v>70</v>
      </c>
      <c r="S233" s="335" t="s">
        <v>67</v>
      </c>
      <c r="T233" s="336" t="s">
        <v>1917</v>
      </c>
      <c r="U233">
        <v>546</v>
      </c>
    </row>
    <row r="234" spans="1:21" x14ac:dyDescent="0.35">
      <c r="A234">
        <v>249</v>
      </c>
      <c r="B234" t="s">
        <v>1302</v>
      </c>
      <c r="C234" t="s">
        <v>1303</v>
      </c>
      <c r="D234" t="s">
        <v>208</v>
      </c>
      <c r="E234" t="s">
        <v>209</v>
      </c>
      <c r="F234" t="s">
        <v>1304</v>
      </c>
      <c r="G234" t="s">
        <v>1305</v>
      </c>
      <c r="H234" t="s">
        <v>689</v>
      </c>
      <c r="I234" t="s">
        <v>1303</v>
      </c>
      <c r="J234" t="s">
        <v>206</v>
      </c>
      <c r="K234" t="s">
        <v>573</v>
      </c>
      <c r="L234" t="s">
        <v>1873</v>
      </c>
      <c r="M234" t="s">
        <v>1874</v>
      </c>
      <c r="N234" t="s">
        <v>1875</v>
      </c>
      <c r="P234" s="336">
        <v>96</v>
      </c>
      <c r="Q234" s="336"/>
      <c r="R234" s="336">
        <v>21</v>
      </c>
      <c r="S234" s="335" t="s">
        <v>67</v>
      </c>
      <c r="T234" s="336" t="s">
        <v>2097</v>
      </c>
      <c r="U234">
        <v>1246</v>
      </c>
    </row>
    <row r="235" spans="1:21" x14ac:dyDescent="0.35">
      <c r="A235">
        <v>250</v>
      </c>
      <c r="B235" t="s">
        <v>1306</v>
      </c>
      <c r="C235" t="s">
        <v>1307</v>
      </c>
      <c r="D235" t="s">
        <v>208</v>
      </c>
      <c r="E235" t="s">
        <v>209</v>
      </c>
      <c r="F235" t="s">
        <v>1308</v>
      </c>
      <c r="G235" t="s">
        <v>1309</v>
      </c>
      <c r="H235" t="s">
        <v>204</v>
      </c>
      <c r="I235" t="s">
        <v>1307</v>
      </c>
      <c r="J235" t="s">
        <v>206</v>
      </c>
      <c r="K235" t="s">
        <v>1310</v>
      </c>
      <c r="L235" t="s">
        <v>179</v>
      </c>
      <c r="M235" t="s">
        <v>1882</v>
      </c>
      <c r="N235" t="s">
        <v>1883</v>
      </c>
      <c r="P235" s="336">
        <v>113</v>
      </c>
      <c r="Q235" s="336"/>
      <c r="R235" s="336">
        <v>89</v>
      </c>
      <c r="S235" s="335" t="s">
        <v>67</v>
      </c>
      <c r="T235" s="336" t="s">
        <v>2033</v>
      </c>
      <c r="U235">
        <v>4584</v>
      </c>
    </row>
    <row r="236" spans="1:21" x14ac:dyDescent="0.35">
      <c r="A236">
        <v>251</v>
      </c>
      <c r="B236" t="s">
        <v>1311</v>
      </c>
      <c r="C236" t="s">
        <v>1312</v>
      </c>
      <c r="D236" t="s">
        <v>208</v>
      </c>
      <c r="E236" t="s">
        <v>209</v>
      </c>
      <c r="F236" t="s">
        <v>1313</v>
      </c>
      <c r="G236" t="s">
        <v>1314</v>
      </c>
      <c r="H236" t="s">
        <v>204</v>
      </c>
      <c r="I236" t="s">
        <v>1312</v>
      </c>
      <c r="J236" t="s">
        <v>206</v>
      </c>
      <c r="K236" t="s">
        <v>1315</v>
      </c>
      <c r="L236" t="s">
        <v>177</v>
      </c>
      <c r="M236" t="s">
        <v>178</v>
      </c>
      <c r="N236" t="s">
        <v>1886</v>
      </c>
      <c r="P236" s="336">
        <v>0</v>
      </c>
      <c r="Q236" s="336"/>
      <c r="R236" s="336">
        <v>0</v>
      </c>
      <c r="S236" s="335" t="s">
        <v>73</v>
      </c>
      <c r="T236" s="336" t="s">
        <v>2098</v>
      </c>
      <c r="U236">
        <v>4043</v>
      </c>
    </row>
    <row r="237" spans="1:21" x14ac:dyDescent="0.35">
      <c r="A237">
        <v>252</v>
      </c>
      <c r="B237" t="s">
        <v>1316</v>
      </c>
      <c r="C237" t="s">
        <v>1317</v>
      </c>
      <c r="D237" t="s">
        <v>208</v>
      </c>
      <c r="E237" t="s">
        <v>209</v>
      </c>
      <c r="F237" t="s">
        <v>1318</v>
      </c>
      <c r="G237" t="s">
        <v>1319</v>
      </c>
      <c r="H237" t="s">
        <v>204</v>
      </c>
      <c r="I237" t="s">
        <v>1317</v>
      </c>
      <c r="J237" t="s">
        <v>206</v>
      </c>
      <c r="K237" t="s">
        <v>1320</v>
      </c>
      <c r="L237" t="s">
        <v>171</v>
      </c>
      <c r="M237" t="s">
        <v>172</v>
      </c>
      <c r="N237" t="s">
        <v>1876</v>
      </c>
      <c r="P237" s="336">
        <v>40</v>
      </c>
      <c r="Q237" s="336"/>
      <c r="R237" s="336">
        <v>0</v>
      </c>
      <c r="S237" s="335" t="s">
        <v>67</v>
      </c>
      <c r="T237" s="336" t="s">
        <v>2099</v>
      </c>
      <c r="U237">
        <v>523</v>
      </c>
    </row>
    <row r="238" spans="1:21" x14ac:dyDescent="0.35">
      <c r="A238">
        <v>253</v>
      </c>
      <c r="B238" t="s">
        <v>1321</v>
      </c>
      <c r="C238" t="s">
        <v>1322</v>
      </c>
      <c r="D238" t="s">
        <v>208</v>
      </c>
      <c r="E238" t="s">
        <v>209</v>
      </c>
      <c r="F238" t="s">
        <v>1323</v>
      </c>
      <c r="G238" t="s">
        <v>1324</v>
      </c>
      <c r="H238" t="s">
        <v>204</v>
      </c>
      <c r="I238" t="s">
        <v>1325</v>
      </c>
      <c r="J238" t="s">
        <v>206</v>
      </c>
      <c r="K238" t="s">
        <v>1326</v>
      </c>
      <c r="L238" t="s">
        <v>171</v>
      </c>
      <c r="M238" t="s">
        <v>172</v>
      </c>
      <c r="N238" t="s">
        <v>1876</v>
      </c>
      <c r="P238" s="336">
        <v>13</v>
      </c>
      <c r="Q238" s="336"/>
      <c r="R238" s="336">
        <v>2</v>
      </c>
      <c r="S238" s="335" t="s">
        <v>67</v>
      </c>
      <c r="T238" s="336" t="s">
        <v>2100</v>
      </c>
      <c r="U238">
        <v>3063</v>
      </c>
    </row>
    <row r="239" spans="1:21" x14ac:dyDescent="0.35">
      <c r="A239">
        <v>254</v>
      </c>
      <c r="B239" t="s">
        <v>1327</v>
      </c>
      <c r="C239" t="s">
        <v>1328</v>
      </c>
      <c r="D239" t="s">
        <v>208</v>
      </c>
      <c r="E239" t="s">
        <v>209</v>
      </c>
      <c r="F239" t="s">
        <v>2250</v>
      </c>
      <c r="G239" t="s">
        <v>1329</v>
      </c>
      <c r="H239" t="s">
        <v>204</v>
      </c>
      <c r="I239" t="s">
        <v>1328</v>
      </c>
      <c r="J239" t="s">
        <v>206</v>
      </c>
      <c r="K239" t="s">
        <v>1330</v>
      </c>
      <c r="L239" t="s">
        <v>175</v>
      </c>
      <c r="M239" t="s">
        <v>176</v>
      </c>
      <c r="N239" t="s">
        <v>1884</v>
      </c>
      <c r="P239" s="336">
        <v>92</v>
      </c>
      <c r="Q239" s="336"/>
      <c r="R239" s="336">
        <v>26</v>
      </c>
      <c r="S239" s="335" t="s">
        <v>67</v>
      </c>
      <c r="T239" s="336" t="s">
        <v>2101</v>
      </c>
      <c r="U239">
        <v>2361</v>
      </c>
    </row>
    <row r="240" spans="1:21" x14ac:dyDescent="0.35">
      <c r="A240">
        <v>255</v>
      </c>
      <c r="B240" t="s">
        <v>1331</v>
      </c>
      <c r="C240" t="s">
        <v>1332</v>
      </c>
      <c r="D240" t="s">
        <v>208</v>
      </c>
      <c r="E240" t="s">
        <v>209</v>
      </c>
      <c r="F240" t="s">
        <v>1333</v>
      </c>
      <c r="G240" t="s">
        <v>1334</v>
      </c>
      <c r="H240" t="s">
        <v>204</v>
      </c>
      <c r="I240" t="s">
        <v>1332</v>
      </c>
      <c r="J240" t="s">
        <v>206</v>
      </c>
      <c r="K240" t="s">
        <v>1335</v>
      </c>
      <c r="L240" t="s">
        <v>244</v>
      </c>
      <c r="M240" t="s">
        <v>245</v>
      </c>
      <c r="N240" t="s">
        <v>1878</v>
      </c>
      <c r="P240" s="336">
        <v>7</v>
      </c>
      <c r="Q240" s="336"/>
      <c r="R240" s="336">
        <v>0</v>
      </c>
      <c r="S240" s="335" t="s">
        <v>67</v>
      </c>
      <c r="T240" s="336" t="s">
        <v>2102</v>
      </c>
      <c r="U240">
        <v>2672</v>
      </c>
    </row>
    <row r="241" spans="1:22" x14ac:dyDescent="0.35">
      <c r="A241">
        <v>256</v>
      </c>
      <c r="B241" t="s">
        <v>1336</v>
      </c>
      <c r="C241" t="s">
        <v>1337</v>
      </c>
      <c r="D241" t="s">
        <v>208</v>
      </c>
      <c r="E241" t="s">
        <v>209</v>
      </c>
      <c r="F241" t="s">
        <v>1338</v>
      </c>
      <c r="G241" t="s">
        <v>1339</v>
      </c>
      <c r="H241" t="s">
        <v>204</v>
      </c>
      <c r="I241" t="s">
        <v>1332</v>
      </c>
      <c r="J241" t="s">
        <v>206</v>
      </c>
      <c r="K241" t="s">
        <v>1335</v>
      </c>
      <c r="L241" t="s">
        <v>177</v>
      </c>
      <c r="M241" t="s">
        <v>178</v>
      </c>
      <c r="N241" t="s">
        <v>1886</v>
      </c>
      <c r="P241" s="336">
        <v>25</v>
      </c>
      <c r="Q241" s="336"/>
      <c r="R241" s="336">
        <v>0</v>
      </c>
      <c r="S241" s="335" t="s">
        <v>73</v>
      </c>
      <c r="T241" s="336" t="s">
        <v>2103</v>
      </c>
      <c r="U241">
        <v>498</v>
      </c>
    </row>
    <row r="242" spans="1:22" x14ac:dyDescent="0.35">
      <c r="A242">
        <v>257</v>
      </c>
      <c r="B242" t="s">
        <v>1340</v>
      </c>
      <c r="C242" t="s">
        <v>1341</v>
      </c>
      <c r="D242" t="s">
        <v>208</v>
      </c>
      <c r="E242" t="s">
        <v>209</v>
      </c>
      <c r="F242" t="s">
        <v>2251</v>
      </c>
      <c r="G242" t="s">
        <v>1342</v>
      </c>
      <c r="H242" t="s">
        <v>204</v>
      </c>
      <c r="I242" t="s">
        <v>1343</v>
      </c>
      <c r="J242" t="s">
        <v>206</v>
      </c>
      <c r="K242" t="s">
        <v>1344</v>
      </c>
      <c r="L242" t="s">
        <v>173</v>
      </c>
      <c r="M242" t="s">
        <v>174</v>
      </c>
      <c r="N242" t="s">
        <v>1885</v>
      </c>
      <c r="P242" s="336">
        <v>81</v>
      </c>
      <c r="Q242" s="336"/>
      <c r="R242" s="336">
        <v>0</v>
      </c>
      <c r="S242" s="335" t="s">
        <v>67</v>
      </c>
      <c r="T242" s="336" t="s">
        <v>2104</v>
      </c>
      <c r="U242">
        <v>1389</v>
      </c>
    </row>
    <row r="243" spans="1:22" x14ac:dyDescent="0.35">
      <c r="A243">
        <v>258</v>
      </c>
      <c r="B243" t="s">
        <v>1345</v>
      </c>
      <c r="C243" t="s">
        <v>1346</v>
      </c>
      <c r="D243" t="s">
        <v>208</v>
      </c>
      <c r="E243" t="s">
        <v>209</v>
      </c>
      <c r="F243" t="s">
        <v>2251</v>
      </c>
      <c r="G243" t="s">
        <v>1342</v>
      </c>
      <c r="H243" t="s">
        <v>204</v>
      </c>
      <c r="I243" t="s">
        <v>1343</v>
      </c>
      <c r="J243" t="s">
        <v>206</v>
      </c>
      <c r="K243" t="s">
        <v>1344</v>
      </c>
      <c r="L243" t="s">
        <v>173</v>
      </c>
      <c r="M243" t="s">
        <v>174</v>
      </c>
      <c r="N243" t="s">
        <v>1885</v>
      </c>
      <c r="P243" s="336">
        <v>48</v>
      </c>
      <c r="Q243" s="336"/>
      <c r="R243" s="336">
        <v>9</v>
      </c>
      <c r="S243" s="335" t="s">
        <v>67</v>
      </c>
      <c r="T243" s="336" t="e">
        <v>#N/A</v>
      </c>
      <c r="U243">
        <v>1618</v>
      </c>
      <c r="V243" t="s">
        <v>1911</v>
      </c>
    </row>
    <row r="244" spans="1:22" x14ac:dyDescent="0.35">
      <c r="A244">
        <v>259</v>
      </c>
      <c r="B244" t="s">
        <v>1347</v>
      </c>
      <c r="C244" t="s">
        <v>1348</v>
      </c>
      <c r="D244" t="s">
        <v>208</v>
      </c>
      <c r="E244" t="s">
        <v>209</v>
      </c>
      <c r="F244" t="s">
        <v>1349</v>
      </c>
      <c r="G244" t="s">
        <v>1350</v>
      </c>
      <c r="H244" t="s">
        <v>204</v>
      </c>
      <c r="I244" t="s">
        <v>1351</v>
      </c>
      <c r="J244" t="s">
        <v>206</v>
      </c>
      <c r="K244" t="s">
        <v>1352</v>
      </c>
      <c r="L244" t="s">
        <v>180</v>
      </c>
      <c r="M244" t="s">
        <v>181</v>
      </c>
      <c r="N244" t="s">
        <v>1877</v>
      </c>
      <c r="P244" s="336">
        <v>40</v>
      </c>
      <c r="Q244" s="336"/>
      <c r="R244" s="336">
        <v>0</v>
      </c>
      <c r="S244" s="335" t="s">
        <v>73</v>
      </c>
      <c r="T244" s="336" t="s">
        <v>2105</v>
      </c>
      <c r="U244">
        <v>1965</v>
      </c>
    </row>
    <row r="245" spans="1:22" x14ac:dyDescent="0.35">
      <c r="A245">
        <v>260</v>
      </c>
      <c r="B245" t="s">
        <v>1353</v>
      </c>
      <c r="C245" t="s">
        <v>1354</v>
      </c>
      <c r="D245" t="s">
        <v>208</v>
      </c>
      <c r="E245" t="s">
        <v>209</v>
      </c>
      <c r="F245" t="s">
        <v>1355</v>
      </c>
      <c r="G245" t="s">
        <v>1356</v>
      </c>
      <c r="H245" t="s">
        <v>204</v>
      </c>
      <c r="I245" t="s">
        <v>1357</v>
      </c>
      <c r="J245" t="s">
        <v>206</v>
      </c>
      <c r="K245" t="s">
        <v>1358</v>
      </c>
      <c r="L245" t="s">
        <v>175</v>
      </c>
      <c r="M245" t="s">
        <v>176</v>
      </c>
      <c r="N245" t="s">
        <v>1884</v>
      </c>
      <c r="P245" s="336">
        <v>0</v>
      </c>
      <c r="Q245" s="336"/>
      <c r="R245" s="336">
        <v>0</v>
      </c>
      <c r="S245" s="335" t="s">
        <v>67</v>
      </c>
      <c r="T245" s="336" t="s">
        <v>2106</v>
      </c>
      <c r="U245">
        <v>1256</v>
      </c>
    </row>
    <row r="246" spans="1:22" x14ac:dyDescent="0.35">
      <c r="A246">
        <v>261</v>
      </c>
      <c r="B246" t="s">
        <v>1359</v>
      </c>
      <c r="C246" t="s">
        <v>1360</v>
      </c>
      <c r="D246" t="s">
        <v>208</v>
      </c>
      <c r="E246" t="s">
        <v>209</v>
      </c>
      <c r="F246" t="s">
        <v>1361</v>
      </c>
      <c r="G246" t="s">
        <v>1362</v>
      </c>
      <c r="H246" t="s">
        <v>204</v>
      </c>
      <c r="I246" t="s">
        <v>1303</v>
      </c>
      <c r="J246" t="s">
        <v>206</v>
      </c>
      <c r="K246" t="s">
        <v>573</v>
      </c>
      <c r="L246" t="s">
        <v>1879</v>
      </c>
      <c r="M246" t="s">
        <v>1880</v>
      </c>
      <c r="N246" t="s">
        <v>1881</v>
      </c>
      <c r="P246" s="336">
        <v>29</v>
      </c>
      <c r="Q246" s="336"/>
      <c r="R246" s="336">
        <v>9</v>
      </c>
      <c r="S246" s="335" t="s">
        <v>67</v>
      </c>
      <c r="T246" s="336" t="s">
        <v>2107</v>
      </c>
      <c r="U246">
        <v>499</v>
      </c>
    </row>
    <row r="247" spans="1:22" x14ac:dyDescent="0.35">
      <c r="A247">
        <v>262</v>
      </c>
      <c r="B247" t="s">
        <v>1363</v>
      </c>
      <c r="C247" t="s">
        <v>1364</v>
      </c>
      <c r="D247" t="s">
        <v>208</v>
      </c>
      <c r="E247" t="s">
        <v>209</v>
      </c>
      <c r="F247" t="s">
        <v>1365</v>
      </c>
      <c r="G247" t="s">
        <v>1366</v>
      </c>
      <c r="H247" t="s">
        <v>204</v>
      </c>
      <c r="I247" t="s">
        <v>1364</v>
      </c>
      <c r="J247" t="s">
        <v>206</v>
      </c>
      <c r="K247" t="s">
        <v>1367</v>
      </c>
      <c r="L247" t="s">
        <v>1873</v>
      </c>
      <c r="M247" t="s">
        <v>1874</v>
      </c>
      <c r="N247" t="s">
        <v>1875</v>
      </c>
      <c r="P247" s="336">
        <v>5</v>
      </c>
      <c r="Q247" s="336"/>
      <c r="R247" s="336">
        <v>8</v>
      </c>
      <c r="S247" s="335" t="s">
        <v>67</v>
      </c>
      <c r="T247" s="336" t="s">
        <v>2100</v>
      </c>
      <c r="U247">
        <v>2341</v>
      </c>
    </row>
    <row r="248" spans="1:22" x14ac:dyDescent="0.35">
      <c r="A248">
        <v>264</v>
      </c>
      <c r="B248" t="s">
        <v>1370</v>
      </c>
      <c r="C248" t="s">
        <v>1371</v>
      </c>
      <c r="D248" t="s">
        <v>208</v>
      </c>
      <c r="E248" t="s">
        <v>209</v>
      </c>
      <c r="F248" t="s">
        <v>1372</v>
      </c>
      <c r="G248" t="s">
        <v>1373</v>
      </c>
      <c r="H248" t="s">
        <v>1374</v>
      </c>
      <c r="I248" t="s">
        <v>1371</v>
      </c>
      <c r="J248" t="s">
        <v>206</v>
      </c>
      <c r="K248" t="s">
        <v>1375</v>
      </c>
      <c r="L248" t="s">
        <v>1873</v>
      </c>
      <c r="M248" t="s">
        <v>1874</v>
      </c>
      <c r="N248" t="s">
        <v>1875</v>
      </c>
      <c r="P248" s="336">
        <v>85</v>
      </c>
      <c r="Q248" s="336"/>
      <c r="R248" s="336">
        <v>0</v>
      </c>
      <c r="S248" s="335" t="s">
        <v>73</v>
      </c>
      <c r="T248" s="336" t="s">
        <v>2087</v>
      </c>
      <c r="U248">
        <v>3429</v>
      </c>
    </row>
    <row r="249" spans="1:22" x14ac:dyDescent="0.35">
      <c r="A249">
        <v>265</v>
      </c>
      <c r="B249" t="s">
        <v>1376</v>
      </c>
      <c r="C249" t="s">
        <v>1377</v>
      </c>
      <c r="D249" t="s">
        <v>208</v>
      </c>
      <c r="E249" t="s">
        <v>209</v>
      </c>
      <c r="F249" t="s">
        <v>698</v>
      </c>
      <c r="G249" t="s">
        <v>699</v>
      </c>
      <c r="H249" t="s">
        <v>204</v>
      </c>
      <c r="I249" t="s">
        <v>700</v>
      </c>
      <c r="J249" t="s">
        <v>206</v>
      </c>
      <c r="K249" t="s">
        <v>701</v>
      </c>
      <c r="L249" t="s">
        <v>180</v>
      </c>
      <c r="M249" t="s">
        <v>181</v>
      </c>
      <c r="N249" t="s">
        <v>1877</v>
      </c>
      <c r="P249" s="336">
        <v>1</v>
      </c>
      <c r="Q249" s="336"/>
      <c r="R249" s="336">
        <v>0</v>
      </c>
      <c r="S249" s="335" t="s">
        <v>73</v>
      </c>
      <c r="T249" s="336" t="e">
        <v>#N/A</v>
      </c>
      <c r="U249">
        <v>417</v>
      </c>
      <c r="V249" t="s">
        <v>1911</v>
      </c>
    </row>
    <row r="250" spans="1:22" x14ac:dyDescent="0.35">
      <c r="A250">
        <v>266</v>
      </c>
      <c r="B250" t="s">
        <v>1378</v>
      </c>
      <c r="C250" t="s">
        <v>1379</v>
      </c>
      <c r="D250" t="s">
        <v>208</v>
      </c>
      <c r="E250" t="s">
        <v>209</v>
      </c>
      <c r="F250" t="s">
        <v>1380</v>
      </c>
      <c r="G250" t="s">
        <v>1381</v>
      </c>
      <c r="H250" t="s">
        <v>204</v>
      </c>
      <c r="I250" t="s">
        <v>1382</v>
      </c>
      <c r="J250" t="s">
        <v>206</v>
      </c>
      <c r="K250" t="s">
        <v>1383</v>
      </c>
      <c r="L250" t="s">
        <v>1873</v>
      </c>
      <c r="M250" t="s">
        <v>1874</v>
      </c>
      <c r="N250" t="s">
        <v>1875</v>
      </c>
      <c r="P250" s="336">
        <v>0</v>
      </c>
      <c r="Q250" s="336"/>
      <c r="R250" s="336">
        <v>4</v>
      </c>
      <c r="S250" s="335" t="s">
        <v>67</v>
      </c>
      <c r="T250" s="336" t="s">
        <v>1922</v>
      </c>
      <c r="U250">
        <v>547</v>
      </c>
    </row>
    <row r="251" spans="1:22" x14ac:dyDescent="0.35">
      <c r="A251">
        <v>268</v>
      </c>
      <c r="B251" t="s">
        <v>1384</v>
      </c>
      <c r="C251" t="s">
        <v>1385</v>
      </c>
      <c r="D251" t="s">
        <v>200</v>
      </c>
      <c r="E251" t="s">
        <v>201</v>
      </c>
      <c r="F251" t="s">
        <v>2252</v>
      </c>
      <c r="G251" t="s">
        <v>1386</v>
      </c>
      <c r="H251" t="s">
        <v>204</v>
      </c>
      <c r="I251" t="s">
        <v>1387</v>
      </c>
      <c r="J251" t="s">
        <v>206</v>
      </c>
      <c r="K251" t="s">
        <v>1388</v>
      </c>
      <c r="L251" t="s">
        <v>1873</v>
      </c>
      <c r="M251" t="s">
        <v>1874</v>
      </c>
      <c r="N251" t="s">
        <v>1875</v>
      </c>
      <c r="P251" s="336">
        <v>9</v>
      </c>
      <c r="Q251" s="336"/>
      <c r="R251" s="336">
        <v>65</v>
      </c>
      <c r="S251" s="335" t="s">
        <v>73</v>
      </c>
      <c r="T251" s="336" t="s">
        <v>2108</v>
      </c>
      <c r="U251">
        <v>240</v>
      </c>
    </row>
    <row r="252" spans="1:22" x14ac:dyDescent="0.35">
      <c r="A252">
        <v>269</v>
      </c>
      <c r="B252" t="s">
        <v>1389</v>
      </c>
      <c r="C252" t="s">
        <v>1390</v>
      </c>
      <c r="D252" t="s">
        <v>208</v>
      </c>
      <c r="E252" t="s">
        <v>209</v>
      </c>
      <c r="F252" t="s">
        <v>1391</v>
      </c>
      <c r="G252" t="s">
        <v>1392</v>
      </c>
      <c r="H252" t="s">
        <v>1393</v>
      </c>
      <c r="I252" t="s">
        <v>1390</v>
      </c>
      <c r="J252" t="s">
        <v>206</v>
      </c>
      <c r="K252" t="s">
        <v>1394</v>
      </c>
      <c r="L252" t="s">
        <v>177</v>
      </c>
      <c r="M252" t="s">
        <v>178</v>
      </c>
      <c r="N252" t="s">
        <v>1886</v>
      </c>
      <c r="P252" s="336">
        <v>15</v>
      </c>
      <c r="Q252" s="336"/>
      <c r="R252" s="336">
        <v>1</v>
      </c>
      <c r="S252" s="335" t="s">
        <v>73</v>
      </c>
      <c r="T252" s="336" t="s">
        <v>2109</v>
      </c>
      <c r="U252">
        <v>520</v>
      </c>
    </row>
    <row r="253" spans="1:22" x14ac:dyDescent="0.35">
      <c r="A253">
        <v>270</v>
      </c>
      <c r="B253" t="s">
        <v>1395</v>
      </c>
      <c r="C253" t="s">
        <v>465</v>
      </c>
      <c r="D253" t="s">
        <v>208</v>
      </c>
      <c r="E253" t="s">
        <v>209</v>
      </c>
      <c r="F253" t="s">
        <v>463</v>
      </c>
      <c r="G253" t="s">
        <v>464</v>
      </c>
      <c r="H253" t="s">
        <v>204</v>
      </c>
      <c r="I253" t="s">
        <v>465</v>
      </c>
      <c r="J253" t="s">
        <v>206</v>
      </c>
      <c r="K253" t="s">
        <v>466</v>
      </c>
      <c r="L253" t="s">
        <v>177</v>
      </c>
      <c r="M253" t="s">
        <v>178</v>
      </c>
      <c r="N253" t="s">
        <v>1886</v>
      </c>
      <c r="P253" s="336">
        <v>8</v>
      </c>
      <c r="Q253" s="336"/>
      <c r="R253" s="336">
        <v>15</v>
      </c>
      <c r="S253" s="335" t="s">
        <v>67</v>
      </c>
      <c r="T253" s="336" t="e">
        <v>#N/A</v>
      </c>
      <c r="U253">
        <v>198</v>
      </c>
      <c r="V253" t="s">
        <v>1911</v>
      </c>
    </row>
    <row r="254" spans="1:22" x14ac:dyDescent="0.35">
      <c r="A254">
        <v>271</v>
      </c>
      <c r="B254" t="s">
        <v>1396</v>
      </c>
      <c r="C254" t="s">
        <v>1397</v>
      </c>
      <c r="D254" t="s">
        <v>208</v>
      </c>
      <c r="E254" t="s">
        <v>209</v>
      </c>
      <c r="F254" t="s">
        <v>674</v>
      </c>
      <c r="G254" t="s">
        <v>1398</v>
      </c>
      <c r="H254" t="s">
        <v>204</v>
      </c>
      <c r="I254" t="s">
        <v>1397</v>
      </c>
      <c r="J254" t="s">
        <v>206</v>
      </c>
      <c r="K254" t="s">
        <v>1399</v>
      </c>
      <c r="L254" t="s">
        <v>171</v>
      </c>
      <c r="M254" t="s">
        <v>172</v>
      </c>
      <c r="N254" t="s">
        <v>1876</v>
      </c>
      <c r="P254" s="336">
        <v>34</v>
      </c>
      <c r="Q254" s="336"/>
      <c r="R254" s="336">
        <v>30</v>
      </c>
      <c r="S254" s="335" t="s">
        <v>67</v>
      </c>
      <c r="T254" s="336" t="s">
        <v>2110</v>
      </c>
      <c r="U254">
        <v>1537</v>
      </c>
    </row>
    <row r="255" spans="1:22" x14ac:dyDescent="0.35">
      <c r="A255">
        <v>272</v>
      </c>
      <c r="B255" t="s">
        <v>1400</v>
      </c>
      <c r="C255" t="s">
        <v>1401</v>
      </c>
      <c r="D255" t="s">
        <v>208</v>
      </c>
      <c r="E255" t="s">
        <v>209</v>
      </c>
      <c r="F255" t="s">
        <v>1402</v>
      </c>
      <c r="G255" t="s">
        <v>1403</v>
      </c>
      <c r="H255" t="s">
        <v>204</v>
      </c>
      <c r="I255" t="s">
        <v>1401</v>
      </c>
      <c r="J255" t="s">
        <v>206</v>
      </c>
      <c r="K255" t="s">
        <v>1404</v>
      </c>
      <c r="L255" t="s">
        <v>175</v>
      </c>
      <c r="M255" t="s">
        <v>176</v>
      </c>
      <c r="N255" t="s">
        <v>1884</v>
      </c>
      <c r="P255" s="336">
        <v>0</v>
      </c>
      <c r="Q255" s="336"/>
      <c r="R255" s="336">
        <v>0</v>
      </c>
      <c r="S255" s="335" t="s">
        <v>67</v>
      </c>
      <c r="T255" s="336" t="s">
        <v>2111</v>
      </c>
      <c r="U255">
        <v>1249</v>
      </c>
    </row>
    <row r="256" spans="1:22" x14ac:dyDescent="0.35">
      <c r="A256">
        <v>273</v>
      </c>
      <c r="B256" t="s">
        <v>1405</v>
      </c>
      <c r="C256" t="s">
        <v>1406</v>
      </c>
      <c r="D256" t="s">
        <v>208</v>
      </c>
      <c r="E256" t="s">
        <v>209</v>
      </c>
      <c r="F256" t="s">
        <v>1407</v>
      </c>
      <c r="G256" t="s">
        <v>1408</v>
      </c>
      <c r="H256" t="s">
        <v>204</v>
      </c>
      <c r="I256" t="s">
        <v>1401</v>
      </c>
      <c r="J256" t="s">
        <v>206</v>
      </c>
      <c r="K256" t="s">
        <v>1404</v>
      </c>
      <c r="L256" t="s">
        <v>1879</v>
      </c>
      <c r="M256" t="s">
        <v>1880</v>
      </c>
      <c r="N256" t="s">
        <v>1881</v>
      </c>
      <c r="P256" s="336">
        <v>29</v>
      </c>
      <c r="Q256" s="336"/>
      <c r="R256" s="336">
        <v>0</v>
      </c>
      <c r="S256" s="335" t="s">
        <v>67</v>
      </c>
      <c r="T256" s="336" t="s">
        <v>2112</v>
      </c>
      <c r="U256">
        <v>615</v>
      </c>
    </row>
    <row r="257" spans="1:21" x14ac:dyDescent="0.35">
      <c r="A257">
        <v>274</v>
      </c>
      <c r="B257" t="s">
        <v>1409</v>
      </c>
      <c r="C257" t="s">
        <v>1410</v>
      </c>
      <c r="D257" t="s">
        <v>200</v>
      </c>
      <c r="E257" t="s">
        <v>201</v>
      </c>
      <c r="F257" t="s">
        <v>1411</v>
      </c>
      <c r="G257" t="s">
        <v>2253</v>
      </c>
      <c r="H257" t="s">
        <v>204</v>
      </c>
      <c r="I257" t="s">
        <v>555</v>
      </c>
      <c r="J257" t="s">
        <v>206</v>
      </c>
      <c r="K257" t="s">
        <v>2282</v>
      </c>
      <c r="L257" t="s">
        <v>177</v>
      </c>
      <c r="M257" t="s">
        <v>178</v>
      </c>
      <c r="N257" t="s">
        <v>1886</v>
      </c>
      <c r="P257" s="336">
        <v>533</v>
      </c>
      <c r="Q257" s="336"/>
      <c r="R257" s="336">
        <v>112</v>
      </c>
      <c r="S257" s="335" t="s">
        <v>67</v>
      </c>
      <c r="T257" s="336" t="s">
        <v>2113</v>
      </c>
      <c r="U257">
        <v>275</v>
      </c>
    </row>
    <row r="258" spans="1:21" x14ac:dyDescent="0.35">
      <c r="A258">
        <v>275</v>
      </c>
      <c r="B258" t="s">
        <v>1412</v>
      </c>
      <c r="C258" t="s">
        <v>1413</v>
      </c>
      <c r="D258" t="s">
        <v>208</v>
      </c>
      <c r="E258" t="s">
        <v>209</v>
      </c>
      <c r="F258" t="s">
        <v>2254</v>
      </c>
      <c r="G258" t="s">
        <v>1414</v>
      </c>
      <c r="H258" t="s">
        <v>204</v>
      </c>
      <c r="I258" t="s">
        <v>1413</v>
      </c>
      <c r="J258" t="s">
        <v>206</v>
      </c>
      <c r="K258" t="s">
        <v>1415</v>
      </c>
      <c r="L258" t="s">
        <v>180</v>
      </c>
      <c r="M258" t="s">
        <v>181</v>
      </c>
      <c r="N258" t="s">
        <v>1877</v>
      </c>
      <c r="P258" s="336">
        <v>28</v>
      </c>
      <c r="Q258" s="336"/>
      <c r="R258" s="336">
        <v>6</v>
      </c>
      <c r="S258" s="335" t="s">
        <v>67</v>
      </c>
      <c r="T258" s="336" t="s">
        <v>2114</v>
      </c>
      <c r="U258">
        <v>5832</v>
      </c>
    </row>
    <row r="259" spans="1:21" x14ac:dyDescent="0.35">
      <c r="A259">
        <v>276</v>
      </c>
      <c r="B259" s="438" t="s">
        <v>2189</v>
      </c>
      <c r="C259" t="s">
        <v>2190</v>
      </c>
      <c r="D259" t="s">
        <v>208</v>
      </c>
      <c r="E259" t="s">
        <v>209</v>
      </c>
      <c r="F259" t="s">
        <v>257</v>
      </c>
      <c r="G259" t="s">
        <v>258</v>
      </c>
      <c r="H259" t="s">
        <v>2255</v>
      </c>
      <c r="I259" t="s">
        <v>256</v>
      </c>
      <c r="J259" t="s">
        <v>206</v>
      </c>
      <c r="K259" t="s">
        <v>259</v>
      </c>
      <c r="L259" t="s">
        <v>175</v>
      </c>
      <c r="M259" t="s">
        <v>176</v>
      </c>
      <c r="N259" t="s">
        <v>1884</v>
      </c>
      <c r="P259" s="336"/>
      <c r="Q259" s="336"/>
      <c r="R259" s="336"/>
      <c r="T259" s="336"/>
      <c r="U259">
        <v>123</v>
      </c>
    </row>
    <row r="260" spans="1:21" x14ac:dyDescent="0.35">
      <c r="A260">
        <v>278</v>
      </c>
      <c r="B260" t="s">
        <v>1416</v>
      </c>
      <c r="C260" t="s">
        <v>1417</v>
      </c>
      <c r="D260" t="s">
        <v>208</v>
      </c>
      <c r="E260" t="s">
        <v>209</v>
      </c>
      <c r="F260" t="s">
        <v>1418</v>
      </c>
      <c r="G260" t="s">
        <v>1419</v>
      </c>
      <c r="H260" t="s">
        <v>204</v>
      </c>
      <c r="I260" t="s">
        <v>1420</v>
      </c>
      <c r="J260" t="s">
        <v>206</v>
      </c>
      <c r="K260" t="s">
        <v>1421</v>
      </c>
      <c r="L260" t="s">
        <v>1873</v>
      </c>
      <c r="M260" t="s">
        <v>1874</v>
      </c>
      <c r="N260" t="s">
        <v>1875</v>
      </c>
      <c r="P260" s="336">
        <v>38</v>
      </c>
      <c r="Q260" s="336"/>
      <c r="R260" s="336">
        <v>0</v>
      </c>
      <c r="S260" s="335" t="s">
        <v>73</v>
      </c>
      <c r="T260" s="336" t="s">
        <v>2115</v>
      </c>
      <c r="U260">
        <v>2321</v>
      </c>
    </row>
    <row r="261" spans="1:21" x14ac:dyDescent="0.35">
      <c r="A261">
        <v>279</v>
      </c>
      <c r="B261" s="438" t="s">
        <v>2191</v>
      </c>
      <c r="C261" t="s">
        <v>2192</v>
      </c>
      <c r="D261" t="s">
        <v>208</v>
      </c>
      <c r="E261" t="s">
        <v>209</v>
      </c>
      <c r="F261" t="s">
        <v>1391</v>
      </c>
      <c r="G261" t="s">
        <v>2256</v>
      </c>
      <c r="H261" t="s">
        <v>204</v>
      </c>
      <c r="I261" t="s">
        <v>2192</v>
      </c>
      <c r="J261" t="s">
        <v>206</v>
      </c>
      <c r="K261" t="s">
        <v>2283</v>
      </c>
      <c r="L261" t="s">
        <v>177</v>
      </c>
      <c r="M261" t="s">
        <v>178</v>
      </c>
      <c r="N261" t="s">
        <v>1886</v>
      </c>
      <c r="P261" s="336"/>
      <c r="Q261" s="336"/>
      <c r="R261" s="336"/>
      <c r="T261" s="336"/>
      <c r="U261">
        <v>133</v>
      </c>
    </row>
    <row r="262" spans="1:21" x14ac:dyDescent="0.35">
      <c r="A262">
        <v>280</v>
      </c>
      <c r="B262" t="s">
        <v>1422</v>
      </c>
      <c r="C262" t="s">
        <v>1423</v>
      </c>
      <c r="D262" t="s">
        <v>200</v>
      </c>
      <c r="E262" t="s">
        <v>201</v>
      </c>
      <c r="F262" t="s">
        <v>1424</v>
      </c>
      <c r="G262" t="s">
        <v>1425</v>
      </c>
      <c r="H262" t="s">
        <v>204</v>
      </c>
      <c r="I262" t="s">
        <v>601</v>
      </c>
      <c r="J262" t="s">
        <v>206</v>
      </c>
      <c r="K262" t="s">
        <v>602</v>
      </c>
      <c r="L262" t="s">
        <v>175</v>
      </c>
      <c r="M262" t="s">
        <v>176</v>
      </c>
      <c r="N262" t="s">
        <v>1884</v>
      </c>
      <c r="P262" s="336">
        <v>41</v>
      </c>
      <c r="Q262" s="336"/>
      <c r="R262" s="336">
        <v>0</v>
      </c>
      <c r="S262" s="335" t="s">
        <v>73</v>
      </c>
      <c r="T262" s="336" t="s">
        <v>2116</v>
      </c>
      <c r="U262">
        <v>171</v>
      </c>
    </row>
    <row r="263" spans="1:21" x14ac:dyDescent="0.35">
      <c r="A263">
        <v>281</v>
      </c>
      <c r="B263" t="s">
        <v>1426</v>
      </c>
      <c r="C263" t="s">
        <v>1427</v>
      </c>
      <c r="D263" t="s">
        <v>200</v>
      </c>
      <c r="E263" t="s">
        <v>201</v>
      </c>
      <c r="F263" t="s">
        <v>1424</v>
      </c>
      <c r="G263" t="s">
        <v>1428</v>
      </c>
      <c r="H263" t="s">
        <v>204</v>
      </c>
      <c r="I263" t="s">
        <v>334</v>
      </c>
      <c r="J263" t="s">
        <v>206</v>
      </c>
      <c r="K263" t="s">
        <v>1429</v>
      </c>
      <c r="L263" t="s">
        <v>175</v>
      </c>
      <c r="M263" t="s">
        <v>176</v>
      </c>
      <c r="N263" t="s">
        <v>1884</v>
      </c>
      <c r="P263" s="336">
        <v>123</v>
      </c>
      <c r="Q263" s="336"/>
      <c r="R263" s="336">
        <v>64</v>
      </c>
      <c r="S263" s="335" t="s">
        <v>73</v>
      </c>
      <c r="T263" s="336" t="s">
        <v>2117</v>
      </c>
      <c r="U263">
        <v>193</v>
      </c>
    </row>
    <row r="264" spans="1:21" x14ac:dyDescent="0.35">
      <c r="A264">
        <v>282</v>
      </c>
      <c r="B264" t="s">
        <v>1430</v>
      </c>
      <c r="C264" t="s">
        <v>1431</v>
      </c>
      <c r="D264" t="s">
        <v>200</v>
      </c>
      <c r="E264" t="s">
        <v>201</v>
      </c>
      <c r="F264" t="s">
        <v>1424</v>
      </c>
      <c r="G264" t="s">
        <v>1432</v>
      </c>
      <c r="H264" t="s">
        <v>204</v>
      </c>
      <c r="I264" t="s">
        <v>551</v>
      </c>
      <c r="J264" t="s">
        <v>206</v>
      </c>
      <c r="K264" t="s">
        <v>552</v>
      </c>
      <c r="L264" t="s">
        <v>175</v>
      </c>
      <c r="M264" t="s">
        <v>176</v>
      </c>
      <c r="N264" t="s">
        <v>1884</v>
      </c>
      <c r="P264" s="336">
        <v>213</v>
      </c>
      <c r="Q264" s="336"/>
      <c r="R264" s="336">
        <v>0</v>
      </c>
      <c r="S264" s="335" t="s">
        <v>73</v>
      </c>
      <c r="T264" s="336" t="s">
        <v>1972</v>
      </c>
      <c r="U264">
        <v>204</v>
      </c>
    </row>
    <row r="265" spans="1:21" x14ac:dyDescent="0.35">
      <c r="A265">
        <v>283</v>
      </c>
      <c r="B265" t="s">
        <v>1433</v>
      </c>
      <c r="C265" t="s">
        <v>1434</v>
      </c>
      <c r="D265" t="s">
        <v>200</v>
      </c>
      <c r="E265" t="s">
        <v>201</v>
      </c>
      <c r="F265" t="s">
        <v>1435</v>
      </c>
      <c r="G265" t="s">
        <v>1436</v>
      </c>
      <c r="H265" t="s">
        <v>204</v>
      </c>
      <c r="I265" t="s">
        <v>720</v>
      </c>
      <c r="J265" t="s">
        <v>206</v>
      </c>
      <c r="K265" t="s">
        <v>722</v>
      </c>
      <c r="L265" t="s">
        <v>1873</v>
      </c>
      <c r="M265" t="s">
        <v>1874</v>
      </c>
      <c r="N265" t="s">
        <v>1875</v>
      </c>
      <c r="P265" s="336">
        <v>87</v>
      </c>
      <c r="Q265" s="336"/>
      <c r="R265" s="336">
        <v>0</v>
      </c>
      <c r="S265" s="335" t="s">
        <v>67</v>
      </c>
      <c r="T265" s="336" t="s">
        <v>2025</v>
      </c>
      <c r="U265">
        <v>783</v>
      </c>
    </row>
    <row r="266" spans="1:21" x14ac:dyDescent="0.35">
      <c r="A266">
        <v>284</v>
      </c>
      <c r="B266" t="s">
        <v>1437</v>
      </c>
      <c r="C266" t="s">
        <v>1438</v>
      </c>
      <c r="D266" t="s">
        <v>200</v>
      </c>
      <c r="E266" t="s">
        <v>201</v>
      </c>
      <c r="F266" t="s">
        <v>1435</v>
      </c>
      <c r="G266" t="s">
        <v>1439</v>
      </c>
      <c r="H266" t="s">
        <v>204</v>
      </c>
      <c r="I266" t="s">
        <v>1440</v>
      </c>
      <c r="J266" t="s">
        <v>206</v>
      </c>
      <c r="K266" t="s">
        <v>1441</v>
      </c>
      <c r="L266" t="s">
        <v>1873</v>
      </c>
      <c r="M266" t="s">
        <v>1874</v>
      </c>
      <c r="N266" t="s">
        <v>1875</v>
      </c>
      <c r="P266" s="336">
        <v>1</v>
      </c>
      <c r="Q266" s="336"/>
      <c r="R266" s="336">
        <v>0</v>
      </c>
      <c r="S266" s="335" t="s">
        <v>67</v>
      </c>
      <c r="T266" s="336" t="s">
        <v>2025</v>
      </c>
      <c r="U266">
        <v>359</v>
      </c>
    </row>
    <row r="267" spans="1:21" x14ac:dyDescent="0.35">
      <c r="A267">
        <v>285</v>
      </c>
      <c r="B267" t="s">
        <v>1442</v>
      </c>
      <c r="C267" t="s">
        <v>1443</v>
      </c>
      <c r="D267" t="s">
        <v>208</v>
      </c>
      <c r="E267" t="s">
        <v>209</v>
      </c>
      <c r="F267" t="s">
        <v>1444</v>
      </c>
      <c r="G267" t="s">
        <v>1445</v>
      </c>
      <c r="H267" t="s">
        <v>204</v>
      </c>
      <c r="I267" t="s">
        <v>1446</v>
      </c>
      <c r="J267" t="s">
        <v>206</v>
      </c>
      <c r="K267" t="s">
        <v>1447</v>
      </c>
      <c r="L267" t="s">
        <v>244</v>
      </c>
      <c r="M267" t="s">
        <v>245</v>
      </c>
      <c r="N267" t="s">
        <v>1878</v>
      </c>
      <c r="P267" s="336">
        <v>15</v>
      </c>
      <c r="Q267" s="336"/>
      <c r="R267" s="336">
        <v>0</v>
      </c>
      <c r="S267" s="335" t="s">
        <v>73</v>
      </c>
      <c r="T267" s="336" t="e">
        <v>#N/A</v>
      </c>
      <c r="U267">
        <v>661</v>
      </c>
    </row>
    <row r="268" spans="1:21" x14ac:dyDescent="0.35">
      <c r="A268">
        <v>286</v>
      </c>
      <c r="B268" t="s">
        <v>1448</v>
      </c>
      <c r="C268" t="s">
        <v>1449</v>
      </c>
      <c r="D268" t="s">
        <v>200</v>
      </c>
      <c r="E268" t="s">
        <v>201</v>
      </c>
      <c r="F268" t="s">
        <v>1450</v>
      </c>
      <c r="G268" t="s">
        <v>1451</v>
      </c>
      <c r="H268" t="s">
        <v>204</v>
      </c>
      <c r="I268" t="s">
        <v>870</v>
      </c>
      <c r="J268" t="s">
        <v>206</v>
      </c>
      <c r="K268" t="s">
        <v>873</v>
      </c>
      <c r="L268" t="s">
        <v>173</v>
      </c>
      <c r="M268" t="s">
        <v>174</v>
      </c>
      <c r="N268" t="s">
        <v>1885</v>
      </c>
      <c r="P268" s="336">
        <v>2</v>
      </c>
      <c r="Q268" s="336"/>
      <c r="R268" s="336">
        <v>0</v>
      </c>
      <c r="S268" s="335" t="s">
        <v>73</v>
      </c>
      <c r="T268" s="336" t="s">
        <v>2116</v>
      </c>
      <c r="U268">
        <v>534</v>
      </c>
    </row>
    <row r="269" spans="1:21" x14ac:dyDescent="0.35">
      <c r="A269">
        <v>287</v>
      </c>
      <c r="B269" t="s">
        <v>1452</v>
      </c>
      <c r="C269" t="s">
        <v>1453</v>
      </c>
      <c r="D269" t="s">
        <v>200</v>
      </c>
      <c r="E269" t="s">
        <v>201</v>
      </c>
      <c r="F269" t="s">
        <v>1454</v>
      </c>
      <c r="G269" t="s">
        <v>1455</v>
      </c>
      <c r="H269" t="s">
        <v>204</v>
      </c>
      <c r="I269" t="s">
        <v>1456</v>
      </c>
      <c r="J269" t="s">
        <v>206</v>
      </c>
      <c r="K269" t="s">
        <v>1457</v>
      </c>
      <c r="L269" t="s">
        <v>173</v>
      </c>
      <c r="M269" t="s">
        <v>174</v>
      </c>
      <c r="N269" t="s">
        <v>1885</v>
      </c>
      <c r="P269" s="336">
        <v>237</v>
      </c>
      <c r="Q269" s="336"/>
      <c r="R269" s="336">
        <v>0</v>
      </c>
      <c r="S269" s="335" t="s">
        <v>67</v>
      </c>
      <c r="T269" s="336" t="s">
        <v>1958</v>
      </c>
      <c r="U269">
        <v>394</v>
      </c>
    </row>
    <row r="270" spans="1:21" x14ac:dyDescent="0.35">
      <c r="A270">
        <v>288</v>
      </c>
      <c r="B270" t="s">
        <v>1458</v>
      </c>
      <c r="C270" t="s">
        <v>1459</v>
      </c>
      <c r="D270" t="s">
        <v>208</v>
      </c>
      <c r="E270" t="s">
        <v>209</v>
      </c>
      <c r="F270" t="s">
        <v>1460</v>
      </c>
      <c r="G270" t="s">
        <v>1461</v>
      </c>
      <c r="H270" t="s">
        <v>204</v>
      </c>
      <c r="I270" t="s">
        <v>1459</v>
      </c>
      <c r="J270" t="s">
        <v>206</v>
      </c>
      <c r="K270" t="s">
        <v>1462</v>
      </c>
      <c r="L270" t="s">
        <v>173</v>
      </c>
      <c r="M270" t="s">
        <v>174</v>
      </c>
      <c r="N270" t="s">
        <v>1885</v>
      </c>
      <c r="P270" s="336">
        <v>29</v>
      </c>
      <c r="Q270" s="336"/>
      <c r="R270" s="336">
        <v>1</v>
      </c>
      <c r="S270" s="335" t="s">
        <v>73</v>
      </c>
      <c r="T270" s="336" t="s">
        <v>2118</v>
      </c>
      <c r="U270">
        <v>5180</v>
      </c>
    </row>
    <row r="271" spans="1:21" x14ac:dyDescent="0.35">
      <c r="A271">
        <v>289</v>
      </c>
      <c r="B271" t="s">
        <v>1463</v>
      </c>
      <c r="C271" t="s">
        <v>1464</v>
      </c>
      <c r="D271" t="s">
        <v>208</v>
      </c>
      <c r="E271" t="s">
        <v>209</v>
      </c>
      <c r="F271" t="s">
        <v>1465</v>
      </c>
      <c r="G271" t="s">
        <v>1466</v>
      </c>
      <c r="H271" t="s">
        <v>204</v>
      </c>
      <c r="I271" t="s">
        <v>1464</v>
      </c>
      <c r="J271" t="s">
        <v>206</v>
      </c>
      <c r="K271" t="s">
        <v>1467</v>
      </c>
      <c r="L271" t="s">
        <v>180</v>
      </c>
      <c r="M271" t="s">
        <v>181</v>
      </c>
      <c r="N271" t="s">
        <v>1877</v>
      </c>
      <c r="P271" s="336">
        <v>137</v>
      </c>
      <c r="Q271" s="336"/>
      <c r="R271" s="336">
        <v>86</v>
      </c>
      <c r="S271" s="335" t="s">
        <v>67</v>
      </c>
      <c r="T271" s="336" t="s">
        <v>2119</v>
      </c>
      <c r="U271">
        <v>662</v>
      </c>
    </row>
    <row r="272" spans="1:21" x14ac:dyDescent="0.35">
      <c r="A272">
        <v>292</v>
      </c>
      <c r="B272" t="s">
        <v>1468</v>
      </c>
      <c r="C272" t="s">
        <v>1469</v>
      </c>
      <c r="D272" t="s">
        <v>200</v>
      </c>
      <c r="E272" t="s">
        <v>201</v>
      </c>
      <c r="F272" t="s">
        <v>1470</v>
      </c>
      <c r="G272" t="s">
        <v>1471</v>
      </c>
      <c r="H272" t="s">
        <v>204</v>
      </c>
      <c r="I272" t="s">
        <v>359</v>
      </c>
      <c r="J272" t="s">
        <v>206</v>
      </c>
      <c r="K272" t="s">
        <v>1472</v>
      </c>
      <c r="L272" t="s">
        <v>171</v>
      </c>
      <c r="M272" t="s">
        <v>172</v>
      </c>
      <c r="N272" t="s">
        <v>1876</v>
      </c>
      <c r="P272" s="336">
        <v>22</v>
      </c>
      <c r="Q272" s="336"/>
      <c r="R272" s="336">
        <v>22</v>
      </c>
      <c r="S272" s="335" t="s">
        <v>73</v>
      </c>
      <c r="T272" s="336" t="s">
        <v>2120</v>
      </c>
      <c r="U272">
        <v>1100</v>
      </c>
    </row>
    <row r="273" spans="1:22" x14ac:dyDescent="0.35">
      <c r="A273">
        <v>293</v>
      </c>
      <c r="B273" t="s">
        <v>1473</v>
      </c>
      <c r="C273" t="s">
        <v>1474</v>
      </c>
      <c r="D273" t="s">
        <v>208</v>
      </c>
      <c r="E273" t="s">
        <v>209</v>
      </c>
      <c r="F273" t="s">
        <v>2257</v>
      </c>
      <c r="G273" t="s">
        <v>2258</v>
      </c>
      <c r="H273" t="s">
        <v>204</v>
      </c>
      <c r="I273" t="s">
        <v>1474</v>
      </c>
      <c r="J273" t="s">
        <v>206</v>
      </c>
      <c r="K273" t="s">
        <v>1475</v>
      </c>
      <c r="L273" t="s">
        <v>1873</v>
      </c>
      <c r="M273" t="s">
        <v>1874</v>
      </c>
      <c r="N273" t="s">
        <v>1875</v>
      </c>
      <c r="P273" s="336">
        <v>6</v>
      </c>
      <c r="Q273" s="336"/>
      <c r="R273" s="336">
        <v>0</v>
      </c>
      <c r="S273" s="335" t="s">
        <v>67</v>
      </c>
      <c r="T273" s="336" t="s">
        <v>2028</v>
      </c>
      <c r="U273">
        <v>111</v>
      </c>
    </row>
    <row r="274" spans="1:22" x14ac:dyDescent="0.35">
      <c r="A274">
        <v>294</v>
      </c>
      <c r="B274" t="s">
        <v>1476</v>
      </c>
      <c r="C274" t="s">
        <v>1477</v>
      </c>
      <c r="D274" t="s">
        <v>208</v>
      </c>
      <c r="E274" t="s">
        <v>209</v>
      </c>
      <c r="F274" t="s">
        <v>1478</v>
      </c>
      <c r="G274" t="s">
        <v>1479</v>
      </c>
      <c r="H274" t="s">
        <v>204</v>
      </c>
      <c r="I274" t="s">
        <v>1480</v>
      </c>
      <c r="J274" t="s">
        <v>206</v>
      </c>
      <c r="K274" t="s">
        <v>1481</v>
      </c>
      <c r="L274" t="s">
        <v>179</v>
      </c>
      <c r="M274" t="s">
        <v>1882</v>
      </c>
      <c r="N274" t="s">
        <v>1883</v>
      </c>
      <c r="P274" s="336">
        <v>12</v>
      </c>
      <c r="Q274" s="336"/>
      <c r="R274" s="336">
        <v>5</v>
      </c>
      <c r="S274" s="335" t="s">
        <v>67</v>
      </c>
      <c r="T274" s="336" t="s">
        <v>1948</v>
      </c>
      <c r="U274">
        <v>2103</v>
      </c>
    </row>
    <row r="275" spans="1:22" x14ac:dyDescent="0.35">
      <c r="A275">
        <v>295</v>
      </c>
      <c r="B275" t="s">
        <v>1482</v>
      </c>
      <c r="C275" t="s">
        <v>1483</v>
      </c>
      <c r="D275" t="s">
        <v>208</v>
      </c>
      <c r="E275" t="s">
        <v>209</v>
      </c>
      <c r="F275" t="s">
        <v>1484</v>
      </c>
      <c r="G275" t="s">
        <v>1485</v>
      </c>
      <c r="H275" t="s">
        <v>1486</v>
      </c>
      <c r="I275" t="s">
        <v>1487</v>
      </c>
      <c r="J275" t="s">
        <v>206</v>
      </c>
      <c r="K275" t="s">
        <v>1488</v>
      </c>
      <c r="L275" t="s">
        <v>180</v>
      </c>
      <c r="M275" t="s">
        <v>181</v>
      </c>
      <c r="N275" t="s">
        <v>1877</v>
      </c>
      <c r="P275" s="336">
        <v>1546</v>
      </c>
      <c r="Q275" s="336"/>
      <c r="R275" s="336">
        <v>0</v>
      </c>
      <c r="S275" s="335" t="s">
        <v>67</v>
      </c>
      <c r="T275" s="336" t="s">
        <v>2019</v>
      </c>
      <c r="U275">
        <v>1186</v>
      </c>
    </row>
    <row r="276" spans="1:22" x14ac:dyDescent="0.35">
      <c r="A276">
        <v>296</v>
      </c>
      <c r="B276" t="s">
        <v>1489</v>
      </c>
      <c r="C276" t="s">
        <v>1490</v>
      </c>
      <c r="D276" t="s">
        <v>208</v>
      </c>
      <c r="E276" t="s">
        <v>209</v>
      </c>
      <c r="F276" t="s">
        <v>1491</v>
      </c>
      <c r="G276" t="s">
        <v>1492</v>
      </c>
      <c r="H276" t="s">
        <v>204</v>
      </c>
      <c r="I276" t="s">
        <v>1490</v>
      </c>
      <c r="J276" t="s">
        <v>206</v>
      </c>
      <c r="K276" t="s">
        <v>1493</v>
      </c>
      <c r="L276" t="s">
        <v>244</v>
      </c>
      <c r="M276" t="s">
        <v>245</v>
      </c>
      <c r="N276" t="s">
        <v>1878</v>
      </c>
      <c r="P276" s="336">
        <v>6</v>
      </c>
      <c r="Q276" s="336"/>
      <c r="R276" s="336">
        <v>3</v>
      </c>
      <c r="S276" s="335" t="s">
        <v>67</v>
      </c>
      <c r="T276" s="336" t="s">
        <v>2121</v>
      </c>
      <c r="U276">
        <v>9417</v>
      </c>
    </row>
    <row r="277" spans="1:22" x14ac:dyDescent="0.35">
      <c r="A277">
        <v>297</v>
      </c>
      <c r="B277" t="s">
        <v>1494</v>
      </c>
      <c r="C277" t="s">
        <v>1495</v>
      </c>
      <c r="D277" t="s">
        <v>208</v>
      </c>
      <c r="E277" t="s">
        <v>209</v>
      </c>
      <c r="F277" t="s">
        <v>1391</v>
      </c>
      <c r="G277" t="s">
        <v>1496</v>
      </c>
      <c r="H277" t="s">
        <v>204</v>
      </c>
      <c r="I277" t="s">
        <v>1390</v>
      </c>
      <c r="J277" t="s">
        <v>206</v>
      </c>
      <c r="K277" t="s">
        <v>1394</v>
      </c>
      <c r="L277" t="s">
        <v>177</v>
      </c>
      <c r="M277" t="s">
        <v>178</v>
      </c>
      <c r="N277" t="s">
        <v>1886</v>
      </c>
      <c r="P277" s="336">
        <v>442</v>
      </c>
      <c r="Q277" s="336"/>
      <c r="R277" s="336">
        <v>0</v>
      </c>
      <c r="S277" s="335" t="s">
        <v>67</v>
      </c>
      <c r="T277" s="336" t="s">
        <v>2122</v>
      </c>
      <c r="U277">
        <v>651</v>
      </c>
    </row>
    <row r="278" spans="1:22" x14ac:dyDescent="0.35">
      <c r="A278">
        <v>298</v>
      </c>
      <c r="B278" t="s">
        <v>1497</v>
      </c>
      <c r="C278" t="s">
        <v>1498</v>
      </c>
      <c r="D278" t="s">
        <v>208</v>
      </c>
      <c r="E278" t="s">
        <v>209</v>
      </c>
      <c r="F278" t="s">
        <v>1499</v>
      </c>
      <c r="G278" t="s">
        <v>1500</v>
      </c>
      <c r="H278" t="s">
        <v>204</v>
      </c>
      <c r="I278" t="s">
        <v>1498</v>
      </c>
      <c r="J278" t="s">
        <v>206</v>
      </c>
      <c r="K278" t="s">
        <v>1501</v>
      </c>
      <c r="L278" t="s">
        <v>179</v>
      </c>
      <c r="M278" t="s">
        <v>1882</v>
      </c>
      <c r="N278" t="s">
        <v>1883</v>
      </c>
      <c r="P278" s="336">
        <v>42</v>
      </c>
      <c r="Q278" s="336"/>
      <c r="R278" s="336">
        <v>0</v>
      </c>
      <c r="S278" s="335" t="s">
        <v>67</v>
      </c>
      <c r="T278" s="336" t="s">
        <v>2123</v>
      </c>
      <c r="U278">
        <v>2745</v>
      </c>
    </row>
    <row r="279" spans="1:22" x14ac:dyDescent="0.35">
      <c r="A279">
        <v>299</v>
      </c>
      <c r="B279" t="s">
        <v>1502</v>
      </c>
      <c r="C279" t="s">
        <v>1503</v>
      </c>
      <c r="D279" t="s">
        <v>208</v>
      </c>
      <c r="E279" t="s">
        <v>209</v>
      </c>
      <c r="F279" t="s">
        <v>1504</v>
      </c>
      <c r="G279" t="s">
        <v>1505</v>
      </c>
      <c r="H279" t="s">
        <v>204</v>
      </c>
      <c r="I279" t="s">
        <v>1503</v>
      </c>
      <c r="J279" t="s">
        <v>206</v>
      </c>
      <c r="K279" t="s">
        <v>1506</v>
      </c>
      <c r="L279" t="s">
        <v>177</v>
      </c>
      <c r="M279" t="s">
        <v>178</v>
      </c>
      <c r="N279" t="s">
        <v>1886</v>
      </c>
      <c r="P279" s="336">
        <v>1677</v>
      </c>
      <c r="Q279" s="336"/>
      <c r="R279" s="336">
        <v>174</v>
      </c>
      <c r="S279" s="335" t="s">
        <v>67</v>
      </c>
      <c r="T279" s="336" t="s">
        <v>2124</v>
      </c>
      <c r="U279">
        <v>4087</v>
      </c>
    </row>
    <row r="280" spans="1:22" x14ac:dyDescent="0.35">
      <c r="A280">
        <v>300</v>
      </c>
      <c r="B280" t="s">
        <v>1507</v>
      </c>
      <c r="C280" t="s">
        <v>1508</v>
      </c>
      <c r="D280" t="s">
        <v>208</v>
      </c>
      <c r="E280" t="s">
        <v>209</v>
      </c>
      <c r="F280" t="s">
        <v>1509</v>
      </c>
      <c r="G280" t="s">
        <v>1510</v>
      </c>
      <c r="H280" t="s">
        <v>204</v>
      </c>
      <c r="I280" t="s">
        <v>1508</v>
      </c>
      <c r="J280" t="s">
        <v>206</v>
      </c>
      <c r="K280" t="s">
        <v>1511</v>
      </c>
      <c r="L280" t="s">
        <v>173</v>
      </c>
      <c r="M280" t="s">
        <v>174</v>
      </c>
      <c r="N280" t="s">
        <v>1885</v>
      </c>
      <c r="P280" s="336">
        <v>3</v>
      </c>
      <c r="Q280" s="336"/>
      <c r="R280" s="336">
        <v>0</v>
      </c>
      <c r="S280" s="335" t="s">
        <v>73</v>
      </c>
      <c r="T280" s="336" t="s">
        <v>2125</v>
      </c>
      <c r="U280">
        <v>7429</v>
      </c>
    </row>
    <row r="281" spans="1:22" x14ac:dyDescent="0.35">
      <c r="A281">
        <v>301</v>
      </c>
      <c r="B281" s="438" t="s">
        <v>2193</v>
      </c>
      <c r="C281" t="s">
        <v>2194</v>
      </c>
      <c r="D281" t="s">
        <v>208</v>
      </c>
      <c r="E281" t="s">
        <v>209</v>
      </c>
      <c r="F281" t="s">
        <v>382</v>
      </c>
      <c r="G281" t="s">
        <v>2259</v>
      </c>
      <c r="H281" t="s">
        <v>204</v>
      </c>
      <c r="I281" t="s">
        <v>2194</v>
      </c>
      <c r="J281" t="s">
        <v>206</v>
      </c>
      <c r="K281" t="s">
        <v>2280</v>
      </c>
      <c r="L281" t="s">
        <v>177</v>
      </c>
      <c r="M281" t="s">
        <v>178</v>
      </c>
      <c r="N281" t="s">
        <v>1886</v>
      </c>
      <c r="P281" s="336"/>
      <c r="Q281" s="336"/>
      <c r="R281" s="336"/>
      <c r="T281" s="336"/>
      <c r="U281">
        <v>155</v>
      </c>
    </row>
    <row r="282" spans="1:22" x14ac:dyDescent="0.35">
      <c r="A282">
        <v>302</v>
      </c>
      <c r="B282" t="s">
        <v>1512</v>
      </c>
      <c r="C282" t="s">
        <v>1513</v>
      </c>
      <c r="D282" t="s">
        <v>200</v>
      </c>
      <c r="E282" t="s">
        <v>201</v>
      </c>
      <c r="F282" t="s">
        <v>1514</v>
      </c>
      <c r="G282" t="s">
        <v>1515</v>
      </c>
      <c r="H282" t="s">
        <v>204</v>
      </c>
      <c r="I282" t="s">
        <v>1109</v>
      </c>
      <c r="J282" t="s">
        <v>206</v>
      </c>
      <c r="K282" t="s">
        <v>1110</v>
      </c>
      <c r="L282" t="s">
        <v>1873</v>
      </c>
      <c r="M282" t="s">
        <v>1874</v>
      </c>
      <c r="N282" t="s">
        <v>1875</v>
      </c>
      <c r="P282" s="336">
        <v>1</v>
      </c>
      <c r="Q282" s="336"/>
      <c r="R282" s="336">
        <v>0</v>
      </c>
      <c r="S282" s="335" t="s">
        <v>73</v>
      </c>
      <c r="T282" s="336" t="s">
        <v>2006</v>
      </c>
      <c r="U282">
        <v>642</v>
      </c>
    </row>
    <row r="283" spans="1:22" x14ac:dyDescent="0.35">
      <c r="A283">
        <v>303</v>
      </c>
      <c r="B283" t="s">
        <v>1516</v>
      </c>
      <c r="C283" t="s">
        <v>1517</v>
      </c>
      <c r="D283" t="s">
        <v>200</v>
      </c>
      <c r="E283" t="s">
        <v>201</v>
      </c>
      <c r="F283" t="s">
        <v>2260</v>
      </c>
      <c r="G283" t="s">
        <v>1518</v>
      </c>
      <c r="H283" t="s">
        <v>204</v>
      </c>
      <c r="I283" t="s">
        <v>1283</v>
      </c>
      <c r="J283" t="s">
        <v>206</v>
      </c>
      <c r="K283" t="s">
        <v>1286</v>
      </c>
      <c r="L283" t="s">
        <v>175</v>
      </c>
      <c r="M283" t="s">
        <v>176</v>
      </c>
      <c r="N283" t="s">
        <v>1884</v>
      </c>
      <c r="P283" s="336">
        <v>2</v>
      </c>
      <c r="Q283" s="336"/>
      <c r="R283" s="336">
        <v>0</v>
      </c>
      <c r="S283" s="335" t="s">
        <v>67</v>
      </c>
      <c r="T283" s="336" t="s">
        <v>2126</v>
      </c>
      <c r="U283">
        <v>288</v>
      </c>
    </row>
    <row r="284" spans="1:22" x14ac:dyDescent="0.35">
      <c r="A284">
        <v>306</v>
      </c>
      <c r="B284" t="s">
        <v>1519</v>
      </c>
      <c r="C284" t="s">
        <v>1520</v>
      </c>
      <c r="D284" t="s">
        <v>208</v>
      </c>
      <c r="E284" t="s">
        <v>209</v>
      </c>
      <c r="F284" t="s">
        <v>1521</v>
      </c>
      <c r="G284" t="s">
        <v>1522</v>
      </c>
      <c r="H284" t="s">
        <v>204</v>
      </c>
      <c r="I284" t="s">
        <v>1520</v>
      </c>
      <c r="J284" t="s">
        <v>206</v>
      </c>
      <c r="K284" t="s">
        <v>1523</v>
      </c>
      <c r="L284" t="s">
        <v>1873</v>
      </c>
      <c r="M284" t="s">
        <v>1874</v>
      </c>
      <c r="N284" t="s">
        <v>1875</v>
      </c>
      <c r="P284" s="336">
        <v>0</v>
      </c>
      <c r="Q284" s="336"/>
      <c r="R284" s="336">
        <v>0</v>
      </c>
      <c r="S284" s="335" t="s">
        <v>73</v>
      </c>
      <c r="T284" s="336" t="s">
        <v>2127</v>
      </c>
      <c r="U284">
        <v>840</v>
      </c>
    </row>
    <row r="285" spans="1:22" x14ac:dyDescent="0.35">
      <c r="A285">
        <v>307</v>
      </c>
      <c r="B285" t="s">
        <v>1524</v>
      </c>
      <c r="C285" t="s">
        <v>1525</v>
      </c>
      <c r="D285" t="s">
        <v>208</v>
      </c>
      <c r="E285" t="s">
        <v>209</v>
      </c>
      <c r="F285" t="s">
        <v>1526</v>
      </c>
      <c r="G285" t="s">
        <v>1527</v>
      </c>
      <c r="H285" t="s">
        <v>204</v>
      </c>
      <c r="I285" t="s">
        <v>1525</v>
      </c>
      <c r="J285" t="s">
        <v>206</v>
      </c>
      <c r="K285" t="s">
        <v>1528</v>
      </c>
      <c r="L285" t="s">
        <v>180</v>
      </c>
      <c r="M285" t="s">
        <v>181</v>
      </c>
      <c r="N285" t="s">
        <v>1877</v>
      </c>
      <c r="P285" s="336">
        <v>305</v>
      </c>
      <c r="Q285" s="336"/>
      <c r="R285" s="336">
        <v>0</v>
      </c>
      <c r="S285" s="335" t="s">
        <v>73</v>
      </c>
      <c r="T285" s="336" t="e">
        <v>#N/A</v>
      </c>
      <c r="U285">
        <v>63</v>
      </c>
      <c r="V285" t="s">
        <v>1911</v>
      </c>
    </row>
    <row r="286" spans="1:22" x14ac:dyDescent="0.35">
      <c r="A286">
        <v>308</v>
      </c>
      <c r="B286" t="s">
        <v>1529</v>
      </c>
      <c r="C286" t="s">
        <v>1530</v>
      </c>
      <c r="D286" t="s">
        <v>200</v>
      </c>
      <c r="E286" t="s">
        <v>201</v>
      </c>
      <c r="F286" t="s">
        <v>2261</v>
      </c>
      <c r="G286" t="s">
        <v>1531</v>
      </c>
      <c r="H286" t="s">
        <v>204</v>
      </c>
      <c r="I286" t="s">
        <v>420</v>
      </c>
      <c r="J286" t="s">
        <v>206</v>
      </c>
      <c r="K286" t="s">
        <v>1532</v>
      </c>
      <c r="L286" t="s">
        <v>244</v>
      </c>
      <c r="M286" t="s">
        <v>245</v>
      </c>
      <c r="N286" t="s">
        <v>1878</v>
      </c>
      <c r="P286" s="336">
        <v>96</v>
      </c>
      <c r="Q286" s="336"/>
      <c r="R286" s="336">
        <v>0</v>
      </c>
      <c r="S286" s="335" t="s">
        <v>73</v>
      </c>
      <c r="T286" s="336" t="s">
        <v>2128</v>
      </c>
      <c r="U286">
        <v>1525</v>
      </c>
    </row>
    <row r="287" spans="1:22" x14ac:dyDescent="0.35">
      <c r="A287">
        <v>309</v>
      </c>
      <c r="B287" t="s">
        <v>1533</v>
      </c>
      <c r="C287" t="s">
        <v>1534</v>
      </c>
      <c r="D287" t="s">
        <v>200</v>
      </c>
      <c r="E287" t="s">
        <v>201</v>
      </c>
      <c r="F287" t="s">
        <v>2262</v>
      </c>
      <c r="G287" t="s">
        <v>1535</v>
      </c>
      <c r="H287" t="s">
        <v>204</v>
      </c>
      <c r="I287" t="s">
        <v>334</v>
      </c>
      <c r="J287" t="s">
        <v>206</v>
      </c>
      <c r="K287" t="s">
        <v>1536</v>
      </c>
      <c r="L287" t="s">
        <v>171</v>
      </c>
      <c r="M287" t="s">
        <v>172</v>
      </c>
      <c r="N287" t="s">
        <v>1876</v>
      </c>
      <c r="P287" s="336">
        <v>483</v>
      </c>
      <c r="Q287" s="336"/>
      <c r="R287" s="336">
        <v>230</v>
      </c>
      <c r="S287" s="335" t="s">
        <v>67</v>
      </c>
      <c r="T287" s="336" t="s">
        <v>2129</v>
      </c>
      <c r="U287">
        <v>1572</v>
      </c>
    </row>
    <row r="288" spans="1:22" x14ac:dyDescent="0.35">
      <c r="A288">
        <v>310</v>
      </c>
      <c r="B288" t="s">
        <v>1537</v>
      </c>
      <c r="C288" t="s">
        <v>366</v>
      </c>
      <c r="D288" t="s">
        <v>208</v>
      </c>
      <c r="E288" t="s">
        <v>209</v>
      </c>
      <c r="F288" t="s">
        <v>496</v>
      </c>
      <c r="G288" t="s">
        <v>1538</v>
      </c>
      <c r="H288" t="s">
        <v>204</v>
      </c>
      <c r="I288" t="s">
        <v>366</v>
      </c>
      <c r="J288" t="s">
        <v>206</v>
      </c>
      <c r="K288" t="s">
        <v>367</v>
      </c>
      <c r="L288" t="s">
        <v>1873</v>
      </c>
      <c r="M288" t="s">
        <v>1874</v>
      </c>
      <c r="N288" t="s">
        <v>1875</v>
      </c>
      <c r="P288" s="336">
        <v>21</v>
      </c>
      <c r="Q288" s="336"/>
      <c r="R288" s="336">
        <v>0</v>
      </c>
      <c r="S288" s="335" t="s">
        <v>67</v>
      </c>
      <c r="T288" s="336" t="s">
        <v>2130</v>
      </c>
      <c r="U288">
        <v>3578</v>
      </c>
    </row>
    <row r="289" spans="1:22" x14ac:dyDescent="0.35">
      <c r="A289">
        <v>311</v>
      </c>
      <c r="B289" t="s">
        <v>1539</v>
      </c>
      <c r="C289" t="s">
        <v>1540</v>
      </c>
      <c r="D289" t="s">
        <v>200</v>
      </c>
      <c r="E289" t="s">
        <v>201</v>
      </c>
      <c r="F289" t="s">
        <v>1541</v>
      </c>
      <c r="G289" t="s">
        <v>1542</v>
      </c>
      <c r="H289" t="s">
        <v>1543</v>
      </c>
      <c r="I289" t="s">
        <v>366</v>
      </c>
      <c r="J289" t="s">
        <v>206</v>
      </c>
      <c r="K289" t="s">
        <v>367</v>
      </c>
      <c r="L289" t="s">
        <v>1873</v>
      </c>
      <c r="M289" t="s">
        <v>1874</v>
      </c>
      <c r="N289" t="s">
        <v>1875</v>
      </c>
      <c r="P289" s="336">
        <v>30</v>
      </c>
      <c r="Q289" s="336"/>
      <c r="R289" s="336">
        <v>13</v>
      </c>
      <c r="S289" s="335" t="s">
        <v>67</v>
      </c>
      <c r="T289" s="336" t="s">
        <v>1964</v>
      </c>
      <c r="U289">
        <v>491</v>
      </c>
    </row>
    <row r="290" spans="1:22" x14ac:dyDescent="0.35">
      <c r="A290">
        <v>312</v>
      </c>
      <c r="B290" t="s">
        <v>1544</v>
      </c>
      <c r="C290" t="s">
        <v>1545</v>
      </c>
      <c r="D290" t="s">
        <v>208</v>
      </c>
      <c r="E290" t="s">
        <v>209</v>
      </c>
      <c r="F290" t="s">
        <v>1546</v>
      </c>
      <c r="G290" t="s">
        <v>1547</v>
      </c>
      <c r="H290" t="s">
        <v>204</v>
      </c>
      <c r="I290" t="s">
        <v>1545</v>
      </c>
      <c r="J290" t="s">
        <v>206</v>
      </c>
      <c r="K290" t="s">
        <v>1548</v>
      </c>
      <c r="L290" t="s">
        <v>177</v>
      </c>
      <c r="M290" t="s">
        <v>178</v>
      </c>
      <c r="N290" t="s">
        <v>1886</v>
      </c>
      <c r="P290" s="336">
        <v>168</v>
      </c>
      <c r="Q290" s="336"/>
      <c r="R290" s="336">
        <v>24</v>
      </c>
      <c r="S290" s="335" t="s">
        <v>67</v>
      </c>
      <c r="T290" s="336" t="s">
        <v>2131</v>
      </c>
      <c r="U290">
        <v>2449</v>
      </c>
    </row>
    <row r="291" spans="1:22" x14ac:dyDescent="0.35">
      <c r="A291">
        <v>313</v>
      </c>
      <c r="B291" t="s">
        <v>1549</v>
      </c>
      <c r="C291" t="s">
        <v>1440</v>
      </c>
      <c r="D291" t="s">
        <v>208</v>
      </c>
      <c r="E291" t="s">
        <v>209</v>
      </c>
      <c r="F291" t="s">
        <v>1550</v>
      </c>
      <c r="G291" t="s">
        <v>1551</v>
      </c>
      <c r="H291" t="s">
        <v>204</v>
      </c>
      <c r="I291" t="s">
        <v>1440</v>
      </c>
      <c r="J291" t="s">
        <v>206</v>
      </c>
      <c r="K291" t="s">
        <v>1441</v>
      </c>
      <c r="L291" t="s">
        <v>173</v>
      </c>
      <c r="M291" t="s">
        <v>174</v>
      </c>
      <c r="N291" t="s">
        <v>1885</v>
      </c>
      <c r="P291" s="336">
        <v>0</v>
      </c>
      <c r="Q291" s="336"/>
      <c r="R291" s="336">
        <v>0</v>
      </c>
      <c r="S291" s="335" t="s">
        <v>73</v>
      </c>
      <c r="T291" s="336" t="s">
        <v>2132</v>
      </c>
      <c r="U291">
        <v>2525</v>
      </c>
    </row>
    <row r="292" spans="1:22" x14ac:dyDescent="0.35">
      <c r="A292">
        <v>314</v>
      </c>
      <c r="B292" t="s">
        <v>1552</v>
      </c>
      <c r="C292" t="s">
        <v>1553</v>
      </c>
      <c r="D292" t="s">
        <v>208</v>
      </c>
      <c r="E292" t="s">
        <v>209</v>
      </c>
      <c r="F292" t="s">
        <v>1526</v>
      </c>
      <c r="G292" t="s">
        <v>1554</v>
      </c>
      <c r="H292" t="s">
        <v>204</v>
      </c>
      <c r="I292" t="s">
        <v>1553</v>
      </c>
      <c r="J292" t="s">
        <v>206</v>
      </c>
      <c r="K292" t="s">
        <v>1555</v>
      </c>
      <c r="L292" t="s">
        <v>180</v>
      </c>
      <c r="M292" t="s">
        <v>181</v>
      </c>
      <c r="N292" t="s">
        <v>1877</v>
      </c>
      <c r="P292" s="336">
        <v>13</v>
      </c>
      <c r="Q292" s="336"/>
      <c r="R292" s="336">
        <v>10</v>
      </c>
      <c r="S292" s="335" t="s">
        <v>67</v>
      </c>
      <c r="T292" s="336" t="e">
        <v>#N/A</v>
      </c>
      <c r="U292">
        <v>47</v>
      </c>
      <c r="V292" t="s">
        <v>1911</v>
      </c>
    </row>
    <row r="293" spans="1:22" x14ac:dyDescent="0.35">
      <c r="A293">
        <v>316</v>
      </c>
      <c r="B293" t="s">
        <v>1556</v>
      </c>
      <c r="C293" t="s">
        <v>1557</v>
      </c>
      <c r="D293" t="s">
        <v>208</v>
      </c>
      <c r="E293" t="s">
        <v>209</v>
      </c>
      <c r="F293" t="s">
        <v>1558</v>
      </c>
      <c r="G293" t="s">
        <v>1559</v>
      </c>
      <c r="H293" t="s">
        <v>204</v>
      </c>
      <c r="I293" t="s">
        <v>1557</v>
      </c>
      <c r="J293" t="s">
        <v>206</v>
      </c>
      <c r="K293" t="s">
        <v>1560</v>
      </c>
      <c r="L293" t="s">
        <v>175</v>
      </c>
      <c r="M293" t="s">
        <v>176</v>
      </c>
      <c r="N293" t="s">
        <v>1884</v>
      </c>
      <c r="P293" s="336">
        <v>180</v>
      </c>
      <c r="Q293" s="336"/>
      <c r="R293" s="336">
        <v>9</v>
      </c>
      <c r="S293" s="335" t="s">
        <v>73</v>
      </c>
      <c r="T293" s="336" t="s">
        <v>2133</v>
      </c>
      <c r="U293">
        <v>2060</v>
      </c>
    </row>
    <row r="294" spans="1:22" x14ac:dyDescent="0.35">
      <c r="A294">
        <v>317</v>
      </c>
      <c r="B294" t="s">
        <v>1564</v>
      </c>
      <c r="C294" t="s">
        <v>1565</v>
      </c>
      <c r="D294" t="s">
        <v>208</v>
      </c>
      <c r="E294" t="s">
        <v>209</v>
      </c>
      <c r="F294" t="s">
        <v>1566</v>
      </c>
      <c r="G294" t="s">
        <v>1567</v>
      </c>
      <c r="H294" t="s">
        <v>204</v>
      </c>
      <c r="I294" t="s">
        <v>1565</v>
      </c>
      <c r="J294" t="s">
        <v>206</v>
      </c>
      <c r="K294" t="s">
        <v>1568</v>
      </c>
      <c r="L294" t="s">
        <v>1873</v>
      </c>
      <c r="M294" t="s">
        <v>1874</v>
      </c>
      <c r="N294" t="s">
        <v>1875</v>
      </c>
      <c r="P294" s="336">
        <v>145</v>
      </c>
      <c r="Q294" s="336"/>
      <c r="R294" s="336">
        <v>9</v>
      </c>
      <c r="S294" s="335" t="s">
        <v>67</v>
      </c>
      <c r="T294" s="336" t="s">
        <v>2059</v>
      </c>
      <c r="U294">
        <v>3628</v>
      </c>
    </row>
    <row r="295" spans="1:22" x14ac:dyDescent="0.35">
      <c r="A295">
        <v>318</v>
      </c>
      <c r="B295" t="s">
        <v>1569</v>
      </c>
      <c r="C295" t="s">
        <v>1570</v>
      </c>
      <c r="D295" t="s">
        <v>208</v>
      </c>
      <c r="E295" t="s">
        <v>209</v>
      </c>
      <c r="F295" t="s">
        <v>1571</v>
      </c>
      <c r="G295" t="s">
        <v>1572</v>
      </c>
      <c r="H295" t="s">
        <v>204</v>
      </c>
      <c r="I295" t="s">
        <v>398</v>
      </c>
      <c r="J295" t="s">
        <v>206</v>
      </c>
      <c r="K295" t="s">
        <v>401</v>
      </c>
      <c r="L295" t="s">
        <v>1879</v>
      </c>
      <c r="M295" t="s">
        <v>1880</v>
      </c>
      <c r="N295" t="s">
        <v>1881</v>
      </c>
      <c r="P295" s="336">
        <v>1</v>
      </c>
      <c r="Q295" s="336"/>
      <c r="R295" s="336">
        <v>6</v>
      </c>
      <c r="S295" s="335" t="s">
        <v>67</v>
      </c>
      <c r="T295" s="336" t="s">
        <v>2134</v>
      </c>
      <c r="U295">
        <v>1256</v>
      </c>
    </row>
    <row r="296" spans="1:22" x14ac:dyDescent="0.35">
      <c r="A296">
        <v>319</v>
      </c>
      <c r="B296" t="s">
        <v>1573</v>
      </c>
      <c r="C296" t="s">
        <v>1574</v>
      </c>
      <c r="D296" t="s">
        <v>208</v>
      </c>
      <c r="E296" t="s">
        <v>209</v>
      </c>
      <c r="F296" t="s">
        <v>658</v>
      </c>
      <c r="G296" t="s">
        <v>659</v>
      </c>
      <c r="H296" t="s">
        <v>204</v>
      </c>
      <c r="I296" t="s">
        <v>657</v>
      </c>
      <c r="J296" t="s">
        <v>206</v>
      </c>
      <c r="K296" t="s">
        <v>660</v>
      </c>
      <c r="L296" t="s">
        <v>173</v>
      </c>
      <c r="M296" t="s">
        <v>174</v>
      </c>
      <c r="N296" t="s">
        <v>1885</v>
      </c>
      <c r="P296" s="336">
        <v>11</v>
      </c>
      <c r="Q296" s="336"/>
      <c r="R296" s="336">
        <v>0</v>
      </c>
      <c r="S296" s="335" t="s">
        <v>73</v>
      </c>
      <c r="T296" s="336" t="s">
        <v>2135</v>
      </c>
      <c r="U296">
        <v>383</v>
      </c>
    </row>
    <row r="297" spans="1:22" x14ac:dyDescent="0.35">
      <c r="A297">
        <v>320</v>
      </c>
      <c r="B297" t="s">
        <v>1575</v>
      </c>
      <c r="C297" t="s">
        <v>1576</v>
      </c>
      <c r="D297" t="s">
        <v>208</v>
      </c>
      <c r="E297" t="s">
        <v>209</v>
      </c>
      <c r="F297" t="s">
        <v>1577</v>
      </c>
      <c r="G297" t="s">
        <v>1578</v>
      </c>
      <c r="H297" t="s">
        <v>204</v>
      </c>
      <c r="I297" t="s">
        <v>1576</v>
      </c>
      <c r="J297" t="s">
        <v>206</v>
      </c>
      <c r="K297" t="s">
        <v>1579</v>
      </c>
      <c r="L297" t="s">
        <v>179</v>
      </c>
      <c r="M297" t="s">
        <v>1882</v>
      </c>
      <c r="N297" t="s">
        <v>1883</v>
      </c>
      <c r="P297" s="336">
        <v>169</v>
      </c>
      <c r="Q297" s="336"/>
      <c r="R297" s="336">
        <v>18</v>
      </c>
      <c r="S297" s="335" t="s">
        <v>67</v>
      </c>
      <c r="T297" s="336" t="s">
        <v>1926</v>
      </c>
      <c r="U297">
        <v>6127</v>
      </c>
    </row>
    <row r="298" spans="1:22" x14ac:dyDescent="0.35">
      <c r="A298">
        <v>321</v>
      </c>
      <c r="B298" t="s">
        <v>1580</v>
      </c>
      <c r="C298" t="s">
        <v>1581</v>
      </c>
      <c r="D298" t="s">
        <v>208</v>
      </c>
      <c r="E298" t="s">
        <v>209</v>
      </c>
      <c r="F298" t="s">
        <v>2230</v>
      </c>
      <c r="G298" t="s">
        <v>710</v>
      </c>
      <c r="H298" t="s">
        <v>204</v>
      </c>
      <c r="I298" t="s">
        <v>709</v>
      </c>
      <c r="J298" t="s">
        <v>206</v>
      </c>
      <c r="K298" t="s">
        <v>711</v>
      </c>
      <c r="L298" t="s">
        <v>244</v>
      </c>
      <c r="M298" t="s">
        <v>245</v>
      </c>
      <c r="N298" t="s">
        <v>1878</v>
      </c>
      <c r="P298" s="336">
        <v>1</v>
      </c>
      <c r="Q298" s="336"/>
      <c r="R298" s="336">
        <v>0</v>
      </c>
      <c r="S298" s="335" t="s">
        <v>73</v>
      </c>
      <c r="T298" s="336" t="s">
        <v>2028</v>
      </c>
      <c r="U298">
        <v>109</v>
      </c>
    </row>
    <row r="299" spans="1:22" x14ac:dyDescent="0.35">
      <c r="A299">
        <v>323</v>
      </c>
      <c r="B299" t="s">
        <v>1582</v>
      </c>
      <c r="C299" t="s">
        <v>1583</v>
      </c>
      <c r="D299" t="s">
        <v>200</v>
      </c>
      <c r="E299" t="s">
        <v>201</v>
      </c>
      <c r="F299" t="s">
        <v>2263</v>
      </c>
      <c r="G299" t="s">
        <v>1584</v>
      </c>
      <c r="H299" t="s">
        <v>204</v>
      </c>
      <c r="I299" t="s">
        <v>752</v>
      </c>
      <c r="J299" t="s">
        <v>206</v>
      </c>
      <c r="K299" t="s">
        <v>755</v>
      </c>
      <c r="L299" t="s">
        <v>244</v>
      </c>
      <c r="M299" t="s">
        <v>245</v>
      </c>
      <c r="N299" t="s">
        <v>1878</v>
      </c>
      <c r="P299" s="336">
        <v>4</v>
      </c>
      <c r="Q299" s="336"/>
      <c r="R299" s="336">
        <v>15</v>
      </c>
      <c r="S299" s="335" t="s">
        <v>73</v>
      </c>
      <c r="T299" s="336" t="s">
        <v>2136</v>
      </c>
      <c r="U299">
        <v>356</v>
      </c>
    </row>
    <row r="300" spans="1:22" x14ac:dyDescent="0.35">
      <c r="A300">
        <v>324</v>
      </c>
      <c r="B300" t="s">
        <v>1585</v>
      </c>
      <c r="C300" t="s">
        <v>1586</v>
      </c>
      <c r="D300" t="s">
        <v>208</v>
      </c>
      <c r="E300" t="s">
        <v>209</v>
      </c>
      <c r="F300" t="s">
        <v>1587</v>
      </c>
      <c r="G300" t="s">
        <v>1588</v>
      </c>
      <c r="H300" t="s">
        <v>204</v>
      </c>
      <c r="I300" t="s">
        <v>1586</v>
      </c>
      <c r="J300" t="s">
        <v>206</v>
      </c>
      <c r="K300" t="s">
        <v>1589</v>
      </c>
      <c r="L300" t="s">
        <v>179</v>
      </c>
      <c r="M300" t="s">
        <v>1882</v>
      </c>
      <c r="N300" t="s">
        <v>1883</v>
      </c>
      <c r="P300" s="336">
        <v>17</v>
      </c>
      <c r="Q300" s="336"/>
      <c r="R300" s="336">
        <v>0</v>
      </c>
      <c r="S300" s="335" t="s">
        <v>67</v>
      </c>
      <c r="T300" s="336" t="s">
        <v>2034</v>
      </c>
      <c r="U300">
        <v>1714</v>
      </c>
    </row>
    <row r="301" spans="1:22" x14ac:dyDescent="0.35">
      <c r="A301">
        <v>325</v>
      </c>
      <c r="B301" t="s">
        <v>1590</v>
      </c>
      <c r="C301" t="s">
        <v>1591</v>
      </c>
      <c r="D301" t="s">
        <v>208</v>
      </c>
      <c r="E301" t="s">
        <v>209</v>
      </c>
      <c r="F301" t="s">
        <v>1587</v>
      </c>
      <c r="G301" t="s">
        <v>1592</v>
      </c>
      <c r="H301" t="s">
        <v>204</v>
      </c>
      <c r="I301" t="s">
        <v>1586</v>
      </c>
      <c r="J301" t="s">
        <v>206</v>
      </c>
      <c r="K301" t="s">
        <v>1589</v>
      </c>
      <c r="L301" t="s">
        <v>179</v>
      </c>
      <c r="M301" t="s">
        <v>1882</v>
      </c>
      <c r="N301" t="s">
        <v>1883</v>
      </c>
      <c r="P301" s="336">
        <v>2</v>
      </c>
      <c r="Q301" s="336"/>
      <c r="R301" s="336">
        <v>0</v>
      </c>
      <c r="S301" s="335" t="s">
        <v>67</v>
      </c>
      <c r="T301" s="336" t="s">
        <v>2098</v>
      </c>
      <c r="U301">
        <v>1029</v>
      </c>
    </row>
    <row r="302" spans="1:22" x14ac:dyDescent="0.35">
      <c r="A302">
        <v>326</v>
      </c>
      <c r="B302" t="s">
        <v>1593</v>
      </c>
      <c r="C302" t="s">
        <v>1594</v>
      </c>
      <c r="D302" t="s">
        <v>208</v>
      </c>
      <c r="E302" t="s">
        <v>209</v>
      </c>
      <c r="F302" t="s">
        <v>1595</v>
      </c>
      <c r="G302" t="s">
        <v>1596</v>
      </c>
      <c r="H302" t="s">
        <v>204</v>
      </c>
      <c r="I302" t="s">
        <v>1594</v>
      </c>
      <c r="J302" t="s">
        <v>206</v>
      </c>
      <c r="K302" t="s">
        <v>1597</v>
      </c>
      <c r="L302" t="s">
        <v>1873</v>
      </c>
      <c r="M302" t="s">
        <v>1874</v>
      </c>
      <c r="N302" t="s">
        <v>1875</v>
      </c>
      <c r="P302" s="336">
        <v>930</v>
      </c>
      <c r="Q302" s="336"/>
      <c r="R302" s="336">
        <v>0</v>
      </c>
      <c r="S302" s="335" t="s">
        <v>67</v>
      </c>
      <c r="T302" s="336" t="s">
        <v>2137</v>
      </c>
      <c r="U302">
        <v>4647</v>
      </c>
    </row>
    <row r="303" spans="1:22" x14ac:dyDescent="0.35">
      <c r="A303">
        <v>327</v>
      </c>
      <c r="B303" t="s">
        <v>1598</v>
      </c>
      <c r="C303" t="s">
        <v>1456</v>
      </c>
      <c r="D303" t="s">
        <v>208</v>
      </c>
      <c r="E303" t="s">
        <v>209</v>
      </c>
      <c r="F303" t="s">
        <v>2264</v>
      </c>
      <c r="G303" t="s">
        <v>1599</v>
      </c>
      <c r="H303" t="s">
        <v>204</v>
      </c>
      <c r="I303" t="s">
        <v>1456</v>
      </c>
      <c r="J303" t="s">
        <v>206</v>
      </c>
      <c r="K303" t="s">
        <v>1457</v>
      </c>
      <c r="L303" t="s">
        <v>244</v>
      </c>
      <c r="M303" t="s">
        <v>245</v>
      </c>
      <c r="N303" t="s">
        <v>1878</v>
      </c>
      <c r="P303" s="336">
        <v>78</v>
      </c>
      <c r="Q303" s="336"/>
      <c r="R303" s="336">
        <v>28</v>
      </c>
      <c r="S303" s="335" t="s">
        <v>67</v>
      </c>
      <c r="T303" s="336" t="s">
        <v>2138</v>
      </c>
      <c r="U303">
        <v>1843</v>
      </c>
    </row>
    <row r="304" spans="1:22" x14ac:dyDescent="0.35">
      <c r="A304">
        <v>328</v>
      </c>
      <c r="B304" t="s">
        <v>1600</v>
      </c>
      <c r="C304" t="s">
        <v>1601</v>
      </c>
      <c r="D304" t="s">
        <v>208</v>
      </c>
      <c r="E304" t="s">
        <v>209</v>
      </c>
      <c r="F304" t="s">
        <v>1602</v>
      </c>
      <c r="G304" t="s">
        <v>1603</v>
      </c>
      <c r="H304" t="s">
        <v>204</v>
      </c>
      <c r="I304" t="s">
        <v>561</v>
      </c>
      <c r="J304" t="s">
        <v>206</v>
      </c>
      <c r="K304" t="s">
        <v>780</v>
      </c>
      <c r="L304" t="s">
        <v>179</v>
      </c>
      <c r="M304" t="s">
        <v>1882</v>
      </c>
      <c r="N304" t="s">
        <v>1883</v>
      </c>
      <c r="P304" s="336">
        <v>102</v>
      </c>
      <c r="Q304" s="336"/>
      <c r="R304" s="336">
        <v>11</v>
      </c>
      <c r="S304" s="335" t="s">
        <v>73</v>
      </c>
      <c r="T304" s="336" t="s">
        <v>2139</v>
      </c>
      <c r="U304">
        <v>781</v>
      </c>
    </row>
    <row r="305" spans="1:22" x14ac:dyDescent="0.35">
      <c r="A305">
        <v>329</v>
      </c>
      <c r="B305" t="s">
        <v>1604</v>
      </c>
      <c r="C305" t="s">
        <v>1605</v>
      </c>
      <c r="D305" t="s">
        <v>200</v>
      </c>
      <c r="E305" t="s">
        <v>201</v>
      </c>
      <c r="F305" t="s">
        <v>1606</v>
      </c>
      <c r="G305" t="s">
        <v>1607</v>
      </c>
      <c r="H305" t="s">
        <v>204</v>
      </c>
      <c r="I305" t="s">
        <v>1368</v>
      </c>
      <c r="J305" t="s">
        <v>206</v>
      </c>
      <c r="K305" t="s">
        <v>1369</v>
      </c>
      <c r="L305" t="s">
        <v>180</v>
      </c>
      <c r="M305" t="s">
        <v>181</v>
      </c>
      <c r="N305" t="s">
        <v>1877</v>
      </c>
      <c r="P305" s="336">
        <v>141</v>
      </c>
      <c r="Q305" s="336"/>
      <c r="R305" s="336">
        <v>0</v>
      </c>
      <c r="S305" s="335" t="s">
        <v>73</v>
      </c>
      <c r="T305" s="336" t="s">
        <v>2140</v>
      </c>
      <c r="U305">
        <v>1001</v>
      </c>
    </row>
    <row r="306" spans="1:22" x14ac:dyDescent="0.35">
      <c r="A306">
        <v>330</v>
      </c>
      <c r="B306" t="s">
        <v>1608</v>
      </c>
      <c r="C306" t="s">
        <v>1609</v>
      </c>
      <c r="D306" t="s">
        <v>208</v>
      </c>
      <c r="E306" t="s">
        <v>209</v>
      </c>
      <c r="F306" t="s">
        <v>1610</v>
      </c>
      <c r="G306" t="s">
        <v>1611</v>
      </c>
      <c r="H306" t="s">
        <v>204</v>
      </c>
      <c r="I306" t="s">
        <v>900</v>
      </c>
      <c r="J306" t="s">
        <v>206</v>
      </c>
      <c r="K306" t="s">
        <v>901</v>
      </c>
      <c r="L306" t="s">
        <v>173</v>
      </c>
      <c r="M306" t="s">
        <v>174</v>
      </c>
      <c r="N306" t="s">
        <v>1885</v>
      </c>
      <c r="P306" s="336">
        <v>3</v>
      </c>
      <c r="Q306" s="336"/>
      <c r="R306" s="336">
        <v>0</v>
      </c>
      <c r="S306" s="335" t="s">
        <v>67</v>
      </c>
      <c r="T306" s="336" t="s">
        <v>1922</v>
      </c>
      <c r="U306">
        <v>632</v>
      </c>
    </row>
    <row r="307" spans="1:22" x14ac:dyDescent="0.35">
      <c r="A307">
        <v>331</v>
      </c>
      <c r="B307" t="s">
        <v>1612</v>
      </c>
      <c r="C307" t="s">
        <v>1613</v>
      </c>
      <c r="D307" t="s">
        <v>208</v>
      </c>
      <c r="E307" t="s">
        <v>209</v>
      </c>
      <c r="F307" t="s">
        <v>553</v>
      </c>
      <c r="G307" t="s">
        <v>898</v>
      </c>
      <c r="H307" t="s">
        <v>204</v>
      </c>
      <c r="I307" t="s">
        <v>899</v>
      </c>
      <c r="J307" t="s">
        <v>206</v>
      </c>
      <c r="K307" t="s">
        <v>690</v>
      </c>
      <c r="L307" t="s">
        <v>244</v>
      </c>
      <c r="M307" t="s">
        <v>245</v>
      </c>
      <c r="N307" t="s">
        <v>1878</v>
      </c>
      <c r="P307" s="336">
        <v>10</v>
      </c>
      <c r="Q307" s="336"/>
      <c r="R307" s="336">
        <v>0</v>
      </c>
      <c r="S307" s="335" t="s">
        <v>67</v>
      </c>
      <c r="T307" s="336" t="e">
        <v>#N/A</v>
      </c>
      <c r="U307">
        <v>448</v>
      </c>
      <c r="V307" t="s">
        <v>1911</v>
      </c>
    </row>
    <row r="308" spans="1:22" x14ac:dyDescent="0.35">
      <c r="A308">
        <v>332</v>
      </c>
      <c r="B308" t="s">
        <v>1614</v>
      </c>
      <c r="C308" t="s">
        <v>1343</v>
      </c>
      <c r="D308" t="s">
        <v>208</v>
      </c>
      <c r="E308" t="s">
        <v>209</v>
      </c>
      <c r="F308" t="s">
        <v>2251</v>
      </c>
      <c r="G308" t="s">
        <v>1342</v>
      </c>
      <c r="H308" t="s">
        <v>204</v>
      </c>
      <c r="I308" t="s">
        <v>1343</v>
      </c>
      <c r="J308" t="s">
        <v>206</v>
      </c>
      <c r="K308" t="s">
        <v>1344</v>
      </c>
      <c r="L308" t="s">
        <v>173</v>
      </c>
      <c r="M308" t="s">
        <v>174</v>
      </c>
      <c r="N308" t="s">
        <v>1885</v>
      </c>
      <c r="P308" s="336">
        <v>76</v>
      </c>
      <c r="Q308" s="336"/>
      <c r="R308" s="336">
        <v>0</v>
      </c>
      <c r="S308" s="335" t="s">
        <v>67</v>
      </c>
      <c r="T308" s="336" t="e">
        <v>#N/A</v>
      </c>
      <c r="U308">
        <v>1214</v>
      </c>
      <c r="V308" t="s">
        <v>1911</v>
      </c>
    </row>
    <row r="309" spans="1:22" x14ac:dyDescent="0.35">
      <c r="A309">
        <v>333</v>
      </c>
      <c r="B309" t="s">
        <v>1615</v>
      </c>
      <c r="C309" t="s">
        <v>1616</v>
      </c>
      <c r="D309" t="s">
        <v>208</v>
      </c>
      <c r="E309" t="s">
        <v>209</v>
      </c>
      <c r="F309" t="s">
        <v>1617</v>
      </c>
      <c r="G309" t="s">
        <v>1618</v>
      </c>
      <c r="H309" t="s">
        <v>204</v>
      </c>
      <c r="I309" t="s">
        <v>1616</v>
      </c>
      <c r="J309" t="s">
        <v>206</v>
      </c>
      <c r="K309" t="s">
        <v>1619</v>
      </c>
      <c r="L309" t="s">
        <v>175</v>
      </c>
      <c r="M309" t="s">
        <v>176</v>
      </c>
      <c r="N309" t="s">
        <v>1884</v>
      </c>
      <c r="P309" s="336">
        <v>444</v>
      </c>
      <c r="Q309" s="336"/>
      <c r="R309" s="336">
        <v>55</v>
      </c>
      <c r="S309" s="335" t="s">
        <v>67</v>
      </c>
      <c r="T309" s="336" t="s">
        <v>2141</v>
      </c>
      <c r="U309">
        <v>1857</v>
      </c>
    </row>
    <row r="310" spans="1:22" x14ac:dyDescent="0.35">
      <c r="A310">
        <v>334</v>
      </c>
      <c r="B310" t="s">
        <v>1620</v>
      </c>
      <c r="C310" t="s">
        <v>1621</v>
      </c>
      <c r="D310" t="s">
        <v>208</v>
      </c>
      <c r="E310" t="s">
        <v>209</v>
      </c>
      <c r="F310" t="s">
        <v>1622</v>
      </c>
      <c r="G310" t="s">
        <v>1623</v>
      </c>
      <c r="H310" t="s">
        <v>204</v>
      </c>
      <c r="I310" t="s">
        <v>1624</v>
      </c>
      <c r="J310" t="s">
        <v>206</v>
      </c>
      <c r="K310" t="s">
        <v>1625</v>
      </c>
      <c r="L310" t="s">
        <v>177</v>
      </c>
      <c r="M310" t="s">
        <v>178</v>
      </c>
      <c r="N310" t="s">
        <v>1886</v>
      </c>
      <c r="P310" s="336">
        <v>15</v>
      </c>
      <c r="Q310" s="336"/>
      <c r="R310" s="336">
        <v>8</v>
      </c>
      <c r="S310" s="335" t="s">
        <v>73</v>
      </c>
      <c r="T310" s="336" t="s">
        <v>2142</v>
      </c>
      <c r="U310">
        <v>1442</v>
      </c>
    </row>
    <row r="311" spans="1:22" x14ac:dyDescent="0.35">
      <c r="A311">
        <v>335</v>
      </c>
      <c r="B311" t="s">
        <v>1626</v>
      </c>
      <c r="C311" t="s">
        <v>1627</v>
      </c>
      <c r="D311" t="s">
        <v>208</v>
      </c>
      <c r="E311" t="s">
        <v>209</v>
      </c>
      <c r="F311" t="s">
        <v>1628</v>
      </c>
      <c r="G311" t="s">
        <v>1629</v>
      </c>
      <c r="H311" t="s">
        <v>204</v>
      </c>
      <c r="I311" t="s">
        <v>1630</v>
      </c>
      <c r="J311" t="s">
        <v>206</v>
      </c>
      <c r="K311" t="s">
        <v>1631</v>
      </c>
      <c r="L311" t="s">
        <v>171</v>
      </c>
      <c r="M311" t="s">
        <v>172</v>
      </c>
      <c r="N311" t="s">
        <v>1876</v>
      </c>
      <c r="P311" s="336">
        <v>11</v>
      </c>
      <c r="Q311" s="336"/>
      <c r="R311" s="336">
        <v>6</v>
      </c>
      <c r="S311" s="335" t="s">
        <v>67</v>
      </c>
      <c r="T311" s="336" t="s">
        <v>1958</v>
      </c>
      <c r="U311">
        <v>629</v>
      </c>
    </row>
    <row r="312" spans="1:22" x14ac:dyDescent="0.35">
      <c r="A312">
        <v>336</v>
      </c>
      <c r="B312" t="s">
        <v>1632</v>
      </c>
      <c r="C312" t="s">
        <v>1633</v>
      </c>
      <c r="D312" t="s">
        <v>208</v>
      </c>
      <c r="E312" t="s">
        <v>209</v>
      </c>
      <c r="F312" t="s">
        <v>1634</v>
      </c>
      <c r="G312" t="s">
        <v>1635</v>
      </c>
      <c r="H312" t="s">
        <v>204</v>
      </c>
      <c r="I312" t="s">
        <v>1636</v>
      </c>
      <c r="J312" t="s">
        <v>206</v>
      </c>
      <c r="K312" t="s">
        <v>1637</v>
      </c>
      <c r="L312" t="s">
        <v>1879</v>
      </c>
      <c r="M312" t="s">
        <v>1880</v>
      </c>
      <c r="N312" t="s">
        <v>1881</v>
      </c>
      <c r="P312" s="336">
        <v>6</v>
      </c>
      <c r="Q312" s="336"/>
      <c r="R312" s="336">
        <v>0</v>
      </c>
      <c r="S312" s="335" t="s">
        <v>67</v>
      </c>
      <c r="T312" s="336" t="s">
        <v>2143</v>
      </c>
      <c r="U312">
        <v>1119</v>
      </c>
    </row>
    <row r="313" spans="1:22" x14ac:dyDescent="0.35">
      <c r="A313">
        <v>337</v>
      </c>
      <c r="B313" t="s">
        <v>1638</v>
      </c>
      <c r="C313" t="s">
        <v>1639</v>
      </c>
      <c r="D313" t="s">
        <v>208</v>
      </c>
      <c r="E313" t="s">
        <v>209</v>
      </c>
      <c r="F313" t="s">
        <v>1640</v>
      </c>
      <c r="G313" t="s">
        <v>1641</v>
      </c>
      <c r="H313" t="s">
        <v>204</v>
      </c>
      <c r="I313" t="s">
        <v>1642</v>
      </c>
      <c r="J313" t="s">
        <v>206</v>
      </c>
      <c r="K313" t="s">
        <v>1643</v>
      </c>
      <c r="L313" t="s">
        <v>175</v>
      </c>
      <c r="M313" t="s">
        <v>176</v>
      </c>
      <c r="N313" t="s">
        <v>1884</v>
      </c>
      <c r="P313" s="336">
        <v>49</v>
      </c>
      <c r="Q313" s="336"/>
      <c r="R313" s="336">
        <v>0</v>
      </c>
      <c r="S313" s="335" t="s">
        <v>67</v>
      </c>
      <c r="T313" s="336" t="s">
        <v>2144</v>
      </c>
      <c r="U313">
        <v>1448</v>
      </c>
    </row>
    <row r="314" spans="1:22" x14ac:dyDescent="0.35">
      <c r="A314">
        <v>338</v>
      </c>
      <c r="B314" t="s">
        <v>1644</v>
      </c>
      <c r="C314" t="s">
        <v>1645</v>
      </c>
      <c r="D314" t="s">
        <v>208</v>
      </c>
      <c r="E314" t="s">
        <v>209</v>
      </c>
      <c r="F314" t="s">
        <v>1646</v>
      </c>
      <c r="G314" t="s">
        <v>1647</v>
      </c>
      <c r="H314" t="s">
        <v>204</v>
      </c>
      <c r="I314" t="s">
        <v>1648</v>
      </c>
      <c r="J314" t="s">
        <v>206</v>
      </c>
      <c r="K314" t="s">
        <v>1649</v>
      </c>
      <c r="L314" t="s">
        <v>1873</v>
      </c>
      <c r="M314" t="s">
        <v>1874</v>
      </c>
      <c r="N314" t="s">
        <v>1875</v>
      </c>
      <c r="P314" s="336">
        <v>61</v>
      </c>
      <c r="Q314" s="336"/>
      <c r="R314" s="336">
        <v>15</v>
      </c>
      <c r="S314" s="335" t="s">
        <v>67</v>
      </c>
      <c r="T314" s="336" t="s">
        <v>2145</v>
      </c>
      <c r="U314">
        <v>1354</v>
      </c>
    </row>
    <row r="315" spans="1:22" x14ac:dyDescent="0.35">
      <c r="A315">
        <v>339</v>
      </c>
      <c r="B315" t="s">
        <v>1650</v>
      </c>
      <c r="C315" t="s">
        <v>334</v>
      </c>
      <c r="D315" t="s">
        <v>208</v>
      </c>
      <c r="E315" t="s">
        <v>209</v>
      </c>
      <c r="F315" t="s">
        <v>1651</v>
      </c>
      <c r="G315" t="s">
        <v>1652</v>
      </c>
      <c r="H315" t="s">
        <v>204</v>
      </c>
      <c r="I315" t="s">
        <v>334</v>
      </c>
      <c r="J315" t="s">
        <v>206</v>
      </c>
      <c r="K315" t="s">
        <v>1036</v>
      </c>
      <c r="L315" t="s">
        <v>171</v>
      </c>
      <c r="M315" t="s">
        <v>172</v>
      </c>
      <c r="N315" t="s">
        <v>1876</v>
      </c>
      <c r="P315" s="336">
        <v>4101</v>
      </c>
      <c r="Q315" s="336"/>
      <c r="R315" s="336">
        <v>1398</v>
      </c>
      <c r="S315" s="335" t="s">
        <v>67</v>
      </c>
      <c r="T315" s="336" t="s">
        <v>2146</v>
      </c>
      <c r="U315">
        <v>23408</v>
      </c>
    </row>
    <row r="316" spans="1:22" x14ac:dyDescent="0.35">
      <c r="A316">
        <v>340</v>
      </c>
      <c r="B316" t="s">
        <v>1653</v>
      </c>
      <c r="C316" t="s">
        <v>1654</v>
      </c>
      <c r="D316" t="s">
        <v>200</v>
      </c>
      <c r="E316" t="s">
        <v>201</v>
      </c>
      <c r="F316" t="s">
        <v>1655</v>
      </c>
      <c r="G316" t="s">
        <v>1656</v>
      </c>
      <c r="H316" t="s">
        <v>204</v>
      </c>
      <c r="I316" t="s">
        <v>1054</v>
      </c>
      <c r="J316" t="s">
        <v>206</v>
      </c>
      <c r="K316" t="s">
        <v>1057</v>
      </c>
      <c r="L316" t="s">
        <v>173</v>
      </c>
      <c r="M316" t="s">
        <v>174</v>
      </c>
      <c r="N316" t="s">
        <v>1885</v>
      </c>
      <c r="P316" s="336">
        <v>55</v>
      </c>
      <c r="Q316" s="336"/>
      <c r="R316" s="336">
        <v>0</v>
      </c>
      <c r="S316" s="335" t="s">
        <v>67</v>
      </c>
      <c r="T316" s="336" t="s">
        <v>2147</v>
      </c>
      <c r="U316">
        <v>325</v>
      </c>
    </row>
    <row r="317" spans="1:22" x14ac:dyDescent="0.35">
      <c r="A317">
        <v>341</v>
      </c>
      <c r="B317" t="s">
        <v>1657</v>
      </c>
      <c r="C317" t="s">
        <v>1658</v>
      </c>
      <c r="D317" t="s">
        <v>208</v>
      </c>
      <c r="E317" t="s">
        <v>209</v>
      </c>
      <c r="F317" t="s">
        <v>1659</v>
      </c>
      <c r="G317" t="s">
        <v>1660</v>
      </c>
      <c r="H317" t="s">
        <v>204</v>
      </c>
      <c r="I317" t="s">
        <v>1658</v>
      </c>
      <c r="J317" t="s">
        <v>206</v>
      </c>
      <c r="K317" t="s">
        <v>1661</v>
      </c>
      <c r="L317" t="s">
        <v>177</v>
      </c>
      <c r="M317" t="s">
        <v>178</v>
      </c>
      <c r="N317" t="s">
        <v>1886</v>
      </c>
      <c r="P317" s="336">
        <v>85</v>
      </c>
      <c r="Q317" s="336"/>
      <c r="R317" s="336">
        <v>8</v>
      </c>
      <c r="S317" s="335" t="s">
        <v>67</v>
      </c>
      <c r="T317" s="336" t="s">
        <v>2148</v>
      </c>
      <c r="U317">
        <v>2302</v>
      </c>
    </row>
    <row r="318" spans="1:22" x14ac:dyDescent="0.35">
      <c r="A318">
        <v>342</v>
      </c>
      <c r="B318" t="s">
        <v>1662</v>
      </c>
      <c r="C318" t="s">
        <v>1663</v>
      </c>
      <c r="D318" t="s">
        <v>208</v>
      </c>
      <c r="E318" t="s">
        <v>209</v>
      </c>
      <c r="F318" t="s">
        <v>2265</v>
      </c>
      <c r="G318" t="s">
        <v>1664</v>
      </c>
      <c r="H318" t="s">
        <v>204</v>
      </c>
      <c r="I318" t="s">
        <v>1663</v>
      </c>
      <c r="J318" t="s">
        <v>206</v>
      </c>
      <c r="K318" t="s">
        <v>1665</v>
      </c>
      <c r="L318" t="s">
        <v>173</v>
      </c>
      <c r="M318" t="s">
        <v>174</v>
      </c>
      <c r="N318" t="s">
        <v>1885</v>
      </c>
      <c r="P318" s="336">
        <v>257</v>
      </c>
      <c r="Q318" s="336"/>
      <c r="R318" s="336">
        <v>50</v>
      </c>
      <c r="S318" s="335" t="s">
        <v>67</v>
      </c>
      <c r="T318" s="336" t="s">
        <v>2103</v>
      </c>
      <c r="U318">
        <v>3424</v>
      </c>
    </row>
    <row r="319" spans="1:22" x14ac:dyDescent="0.35">
      <c r="A319">
        <v>343</v>
      </c>
      <c r="B319" t="s">
        <v>1666</v>
      </c>
      <c r="C319" t="s">
        <v>1387</v>
      </c>
      <c r="D319" t="s">
        <v>208</v>
      </c>
      <c r="E319" t="s">
        <v>209</v>
      </c>
      <c r="F319" t="s">
        <v>479</v>
      </c>
      <c r="G319" t="s">
        <v>506</v>
      </c>
      <c r="H319" t="s">
        <v>204</v>
      </c>
      <c r="I319" t="s">
        <v>481</v>
      </c>
      <c r="J319" t="s">
        <v>206</v>
      </c>
      <c r="K319" t="s">
        <v>482</v>
      </c>
      <c r="L319" t="s">
        <v>179</v>
      </c>
      <c r="M319" t="s">
        <v>1882</v>
      </c>
      <c r="N319" t="s">
        <v>1883</v>
      </c>
      <c r="P319" s="336">
        <v>12</v>
      </c>
      <c r="Q319" s="336"/>
      <c r="R319" s="336">
        <v>3</v>
      </c>
      <c r="S319" s="335" t="s">
        <v>67</v>
      </c>
      <c r="T319" s="336" t="e">
        <v>#N/A</v>
      </c>
      <c r="U319">
        <v>820</v>
      </c>
      <c r="V319" t="s">
        <v>1911</v>
      </c>
    </row>
    <row r="320" spans="1:22" x14ac:dyDescent="0.35">
      <c r="A320">
        <v>344</v>
      </c>
      <c r="B320" s="438" t="s">
        <v>2204</v>
      </c>
      <c r="C320" t="s">
        <v>2205</v>
      </c>
      <c r="D320" t="s">
        <v>200</v>
      </c>
      <c r="E320" t="s">
        <v>201</v>
      </c>
      <c r="F320" t="s">
        <v>2266</v>
      </c>
      <c r="G320" t="s">
        <v>2267</v>
      </c>
      <c r="H320" t="s">
        <v>204</v>
      </c>
      <c r="I320" t="s">
        <v>328</v>
      </c>
      <c r="J320" t="s">
        <v>206</v>
      </c>
      <c r="K320" t="s">
        <v>329</v>
      </c>
      <c r="L320" t="s">
        <v>171</v>
      </c>
      <c r="M320" t="s">
        <v>172</v>
      </c>
      <c r="N320" t="s">
        <v>1876</v>
      </c>
      <c r="P320" s="336"/>
      <c r="Q320" s="336"/>
      <c r="R320" s="336"/>
      <c r="T320" s="336"/>
      <c r="U320">
        <v>846</v>
      </c>
    </row>
    <row r="321" spans="1:22" x14ac:dyDescent="0.35">
      <c r="A321">
        <v>345</v>
      </c>
      <c r="B321" t="s">
        <v>1667</v>
      </c>
      <c r="C321" t="s">
        <v>1046</v>
      </c>
      <c r="D321" t="s">
        <v>208</v>
      </c>
      <c r="E321" t="s">
        <v>209</v>
      </c>
      <c r="F321" t="s">
        <v>1668</v>
      </c>
      <c r="G321" t="s">
        <v>1669</v>
      </c>
      <c r="H321" t="s">
        <v>204</v>
      </c>
      <c r="I321" t="s">
        <v>1046</v>
      </c>
      <c r="J321" t="s">
        <v>206</v>
      </c>
      <c r="K321" t="s">
        <v>1047</v>
      </c>
      <c r="L321" t="s">
        <v>171</v>
      </c>
      <c r="M321" t="s">
        <v>172</v>
      </c>
      <c r="N321" t="s">
        <v>1876</v>
      </c>
      <c r="P321" s="336">
        <v>58</v>
      </c>
      <c r="Q321" s="336"/>
      <c r="R321" s="336">
        <v>0</v>
      </c>
      <c r="S321" s="335" t="s">
        <v>67</v>
      </c>
      <c r="T321" s="336" t="s">
        <v>2149</v>
      </c>
      <c r="U321">
        <v>2653</v>
      </c>
    </row>
    <row r="322" spans="1:22" x14ac:dyDescent="0.35">
      <c r="A322">
        <v>346</v>
      </c>
      <c r="B322" t="s">
        <v>1670</v>
      </c>
      <c r="C322" t="s">
        <v>1671</v>
      </c>
      <c r="D322" t="s">
        <v>208</v>
      </c>
      <c r="E322" t="s">
        <v>209</v>
      </c>
      <c r="F322" t="s">
        <v>618</v>
      </c>
      <c r="G322" t="s">
        <v>619</v>
      </c>
      <c r="H322" t="s">
        <v>204</v>
      </c>
      <c r="I322" t="s">
        <v>620</v>
      </c>
      <c r="J322" t="s">
        <v>206</v>
      </c>
      <c r="K322" t="s">
        <v>621</v>
      </c>
      <c r="L322" t="s">
        <v>171</v>
      </c>
      <c r="M322" t="s">
        <v>172</v>
      </c>
      <c r="N322" t="s">
        <v>1876</v>
      </c>
      <c r="P322" s="336">
        <v>16</v>
      </c>
      <c r="Q322" s="336"/>
      <c r="R322" s="336">
        <v>0</v>
      </c>
      <c r="S322" s="335" t="s">
        <v>67</v>
      </c>
      <c r="T322" s="336" t="e">
        <v>#N/A</v>
      </c>
      <c r="U322">
        <v>202</v>
      </c>
      <c r="V322" t="s">
        <v>1911</v>
      </c>
    </row>
    <row r="323" spans="1:22" x14ac:dyDescent="0.35">
      <c r="A323">
        <v>347</v>
      </c>
      <c r="B323" t="s">
        <v>1672</v>
      </c>
      <c r="C323" t="s">
        <v>1673</v>
      </c>
      <c r="D323" t="s">
        <v>208</v>
      </c>
      <c r="E323" t="s">
        <v>209</v>
      </c>
      <c r="F323" t="s">
        <v>1674</v>
      </c>
      <c r="G323" t="s">
        <v>1675</v>
      </c>
      <c r="H323" t="s">
        <v>204</v>
      </c>
      <c r="I323" t="s">
        <v>1673</v>
      </c>
      <c r="J323" t="s">
        <v>206</v>
      </c>
      <c r="K323" t="s">
        <v>1676</v>
      </c>
      <c r="L323" t="s">
        <v>179</v>
      </c>
      <c r="M323" t="s">
        <v>1882</v>
      </c>
      <c r="N323" t="s">
        <v>1883</v>
      </c>
      <c r="P323" s="336">
        <v>14</v>
      </c>
      <c r="Q323" s="336"/>
      <c r="R323" s="336">
        <v>2</v>
      </c>
      <c r="S323" s="335" t="s">
        <v>67</v>
      </c>
      <c r="T323" s="336" t="s">
        <v>2150</v>
      </c>
      <c r="U323">
        <v>1339</v>
      </c>
    </row>
    <row r="324" spans="1:22" x14ac:dyDescent="0.35">
      <c r="A324">
        <v>348</v>
      </c>
      <c r="B324" t="s">
        <v>1677</v>
      </c>
      <c r="C324" t="s">
        <v>1678</v>
      </c>
      <c r="D324" t="s">
        <v>208</v>
      </c>
      <c r="E324" t="s">
        <v>209</v>
      </c>
      <c r="F324" t="s">
        <v>1679</v>
      </c>
      <c r="G324" t="s">
        <v>1680</v>
      </c>
      <c r="H324" t="s">
        <v>204</v>
      </c>
      <c r="I324" t="s">
        <v>1678</v>
      </c>
      <c r="J324" t="s">
        <v>206</v>
      </c>
      <c r="K324" t="s">
        <v>1681</v>
      </c>
      <c r="L324" t="s">
        <v>244</v>
      </c>
      <c r="M324" t="s">
        <v>245</v>
      </c>
      <c r="N324" t="s">
        <v>1878</v>
      </c>
      <c r="P324" s="336">
        <v>119</v>
      </c>
      <c r="Q324" s="336"/>
      <c r="R324" s="336">
        <v>8</v>
      </c>
      <c r="S324" s="335" t="s">
        <v>67</v>
      </c>
      <c r="T324" s="336" t="s">
        <v>1980</v>
      </c>
      <c r="U324">
        <v>2175</v>
      </c>
    </row>
    <row r="325" spans="1:22" x14ac:dyDescent="0.35">
      <c r="A325">
        <v>349</v>
      </c>
      <c r="B325" t="s">
        <v>1682</v>
      </c>
      <c r="C325" t="s">
        <v>1683</v>
      </c>
      <c r="D325" t="s">
        <v>208</v>
      </c>
      <c r="E325" t="s">
        <v>209</v>
      </c>
      <c r="F325" t="s">
        <v>1684</v>
      </c>
      <c r="G325" t="s">
        <v>1685</v>
      </c>
      <c r="H325" t="s">
        <v>204</v>
      </c>
      <c r="I325" t="s">
        <v>1683</v>
      </c>
      <c r="J325" t="s">
        <v>206</v>
      </c>
      <c r="K325" t="s">
        <v>1686</v>
      </c>
      <c r="L325" t="s">
        <v>179</v>
      </c>
      <c r="M325" t="s">
        <v>1882</v>
      </c>
      <c r="N325" t="s">
        <v>1883</v>
      </c>
      <c r="P325" s="336">
        <v>7</v>
      </c>
      <c r="Q325" s="336"/>
      <c r="R325" s="336">
        <v>16</v>
      </c>
      <c r="S325" s="335" t="s">
        <v>67</v>
      </c>
      <c r="T325" s="336" t="s">
        <v>2151</v>
      </c>
      <c r="U325">
        <v>2046</v>
      </c>
    </row>
    <row r="326" spans="1:22" x14ac:dyDescent="0.35">
      <c r="A326">
        <v>350</v>
      </c>
      <c r="B326" t="s">
        <v>1687</v>
      </c>
      <c r="C326" t="s">
        <v>1688</v>
      </c>
      <c r="D326" t="s">
        <v>208</v>
      </c>
      <c r="E326" t="s">
        <v>209</v>
      </c>
      <c r="F326" t="s">
        <v>479</v>
      </c>
      <c r="G326" t="s">
        <v>480</v>
      </c>
      <c r="H326" t="s">
        <v>204</v>
      </c>
      <c r="I326" t="s">
        <v>481</v>
      </c>
      <c r="J326" t="s">
        <v>206</v>
      </c>
      <c r="K326" t="s">
        <v>482</v>
      </c>
      <c r="L326" t="s">
        <v>179</v>
      </c>
      <c r="M326" t="s">
        <v>1882</v>
      </c>
      <c r="N326" t="s">
        <v>1883</v>
      </c>
      <c r="P326" s="336">
        <v>7</v>
      </c>
      <c r="Q326" s="336"/>
      <c r="R326" s="336">
        <v>13</v>
      </c>
      <c r="S326" s="335" t="s">
        <v>67</v>
      </c>
      <c r="T326" s="336" t="s">
        <v>2152</v>
      </c>
      <c r="U326">
        <v>1781</v>
      </c>
    </row>
    <row r="327" spans="1:22" x14ac:dyDescent="0.35">
      <c r="A327">
        <v>351</v>
      </c>
      <c r="B327" t="s">
        <v>1689</v>
      </c>
      <c r="C327" t="s">
        <v>493</v>
      </c>
      <c r="D327" t="s">
        <v>208</v>
      </c>
      <c r="E327" t="s">
        <v>209</v>
      </c>
      <c r="F327" t="s">
        <v>1690</v>
      </c>
      <c r="G327" t="s">
        <v>1691</v>
      </c>
      <c r="H327" t="s">
        <v>204</v>
      </c>
      <c r="I327" t="s">
        <v>493</v>
      </c>
      <c r="J327" t="s">
        <v>206</v>
      </c>
      <c r="K327" t="s">
        <v>494</v>
      </c>
      <c r="L327" t="s">
        <v>177</v>
      </c>
      <c r="M327" t="s">
        <v>178</v>
      </c>
      <c r="N327" t="s">
        <v>1886</v>
      </c>
      <c r="P327" s="336">
        <v>413</v>
      </c>
      <c r="Q327" s="336"/>
      <c r="R327" s="336">
        <v>138</v>
      </c>
      <c r="S327" s="335" t="s">
        <v>67</v>
      </c>
      <c r="T327" s="336" t="s">
        <v>2153</v>
      </c>
      <c r="U327">
        <v>7851</v>
      </c>
    </row>
    <row r="328" spans="1:22" x14ac:dyDescent="0.35">
      <c r="A328">
        <v>352</v>
      </c>
      <c r="B328" t="s">
        <v>1692</v>
      </c>
      <c r="C328" t="s">
        <v>1693</v>
      </c>
      <c r="D328" t="s">
        <v>208</v>
      </c>
      <c r="E328" t="s">
        <v>209</v>
      </c>
      <c r="F328" t="s">
        <v>2268</v>
      </c>
      <c r="G328" t="s">
        <v>1694</v>
      </c>
      <c r="H328" t="s">
        <v>204</v>
      </c>
      <c r="I328" t="s">
        <v>1695</v>
      </c>
      <c r="J328" t="s">
        <v>206</v>
      </c>
      <c r="K328" t="s">
        <v>1696</v>
      </c>
      <c r="L328" t="s">
        <v>179</v>
      </c>
      <c r="M328" t="s">
        <v>1882</v>
      </c>
      <c r="N328" t="s">
        <v>1883</v>
      </c>
      <c r="P328" s="336">
        <v>40</v>
      </c>
      <c r="Q328" s="336"/>
      <c r="R328" s="336">
        <v>0</v>
      </c>
      <c r="S328" s="335" t="s">
        <v>67</v>
      </c>
      <c r="T328" s="336" t="s">
        <v>2154</v>
      </c>
      <c r="U328">
        <v>2294</v>
      </c>
    </row>
    <row r="329" spans="1:22" x14ac:dyDescent="0.35">
      <c r="A329">
        <v>353</v>
      </c>
      <c r="B329" t="s">
        <v>1697</v>
      </c>
      <c r="C329" t="s">
        <v>1698</v>
      </c>
      <c r="D329" t="s">
        <v>208</v>
      </c>
      <c r="E329" t="s">
        <v>209</v>
      </c>
      <c r="F329" t="s">
        <v>1699</v>
      </c>
      <c r="G329" t="s">
        <v>1700</v>
      </c>
      <c r="H329" t="s">
        <v>204</v>
      </c>
      <c r="I329" t="s">
        <v>1698</v>
      </c>
      <c r="J329" t="s">
        <v>206</v>
      </c>
      <c r="K329" t="s">
        <v>1701</v>
      </c>
      <c r="L329" t="s">
        <v>173</v>
      </c>
      <c r="M329" t="s">
        <v>174</v>
      </c>
      <c r="N329" t="s">
        <v>1885</v>
      </c>
      <c r="P329" s="336">
        <v>57</v>
      </c>
      <c r="Q329" s="336"/>
      <c r="R329" s="336">
        <v>16</v>
      </c>
      <c r="S329" s="335" t="s">
        <v>67</v>
      </c>
      <c r="T329" s="336" t="s">
        <v>2155</v>
      </c>
      <c r="U329">
        <v>3208</v>
      </c>
    </row>
    <row r="330" spans="1:22" x14ac:dyDescent="0.35">
      <c r="A330">
        <v>354</v>
      </c>
      <c r="B330" t="s">
        <v>1702</v>
      </c>
      <c r="C330" t="s">
        <v>1703</v>
      </c>
      <c r="D330" t="s">
        <v>208</v>
      </c>
      <c r="E330" t="s">
        <v>209</v>
      </c>
      <c r="F330" t="s">
        <v>698</v>
      </c>
      <c r="G330" t="s">
        <v>699</v>
      </c>
      <c r="H330" t="s">
        <v>204</v>
      </c>
      <c r="I330" t="s">
        <v>700</v>
      </c>
      <c r="J330" t="s">
        <v>206</v>
      </c>
      <c r="K330" t="s">
        <v>701</v>
      </c>
      <c r="L330" t="s">
        <v>180</v>
      </c>
      <c r="M330" t="s">
        <v>181</v>
      </c>
      <c r="N330" t="s">
        <v>1877</v>
      </c>
      <c r="P330" s="336">
        <v>63</v>
      </c>
      <c r="Q330" s="336"/>
      <c r="R330" s="336">
        <v>0</v>
      </c>
      <c r="S330" s="335" t="s">
        <v>73</v>
      </c>
      <c r="T330" s="336" t="e">
        <v>#N/A</v>
      </c>
      <c r="U330">
        <v>290</v>
      </c>
      <c r="V330" t="s">
        <v>1911</v>
      </c>
    </row>
    <row r="331" spans="1:22" x14ac:dyDescent="0.35">
      <c r="A331">
        <v>355</v>
      </c>
      <c r="B331" t="s">
        <v>1704</v>
      </c>
      <c r="C331" t="s">
        <v>1705</v>
      </c>
      <c r="D331" t="s">
        <v>208</v>
      </c>
      <c r="E331" t="s">
        <v>209</v>
      </c>
      <c r="F331" t="s">
        <v>453</v>
      </c>
      <c r="G331" t="s">
        <v>454</v>
      </c>
      <c r="H331" t="s">
        <v>204</v>
      </c>
      <c r="I331" t="s">
        <v>452</v>
      </c>
      <c r="J331" t="s">
        <v>206</v>
      </c>
      <c r="K331" t="s">
        <v>455</v>
      </c>
      <c r="L331" t="s">
        <v>179</v>
      </c>
      <c r="M331" t="s">
        <v>1882</v>
      </c>
      <c r="N331" t="s">
        <v>1883</v>
      </c>
      <c r="P331" s="336">
        <v>2</v>
      </c>
      <c r="Q331" s="336"/>
      <c r="R331" s="336">
        <v>0</v>
      </c>
      <c r="S331" s="335" t="s">
        <v>67</v>
      </c>
      <c r="T331" s="336" t="s">
        <v>2068</v>
      </c>
      <c r="U331">
        <v>605</v>
      </c>
    </row>
    <row r="332" spans="1:22" x14ac:dyDescent="0.35">
      <c r="A332">
        <v>356</v>
      </c>
      <c r="B332" t="s">
        <v>1706</v>
      </c>
      <c r="C332" t="s">
        <v>1707</v>
      </c>
      <c r="D332" t="s">
        <v>208</v>
      </c>
      <c r="E332" t="s">
        <v>209</v>
      </c>
      <c r="F332" t="s">
        <v>1708</v>
      </c>
      <c r="G332" t="s">
        <v>1709</v>
      </c>
      <c r="H332" t="s">
        <v>204</v>
      </c>
      <c r="I332" t="s">
        <v>364</v>
      </c>
      <c r="J332" t="s">
        <v>206</v>
      </c>
      <c r="K332" t="s">
        <v>365</v>
      </c>
      <c r="L332" t="s">
        <v>171</v>
      </c>
      <c r="M332" t="s">
        <v>172</v>
      </c>
      <c r="N332" t="s">
        <v>1876</v>
      </c>
      <c r="P332" s="336">
        <v>1</v>
      </c>
      <c r="Q332" s="336"/>
      <c r="R332" s="336">
        <v>11</v>
      </c>
      <c r="S332" s="335" t="s">
        <v>73</v>
      </c>
      <c r="T332" s="336" t="s">
        <v>2134</v>
      </c>
      <c r="U332">
        <v>958</v>
      </c>
    </row>
    <row r="333" spans="1:22" x14ac:dyDescent="0.35">
      <c r="A333">
        <v>357</v>
      </c>
      <c r="B333" t="s">
        <v>1710</v>
      </c>
      <c r="C333" t="s">
        <v>1711</v>
      </c>
      <c r="D333" t="s">
        <v>208</v>
      </c>
      <c r="E333" t="s">
        <v>209</v>
      </c>
      <c r="F333" t="s">
        <v>1712</v>
      </c>
      <c r="G333" t="s">
        <v>1713</v>
      </c>
      <c r="H333" t="s">
        <v>204</v>
      </c>
      <c r="I333" t="s">
        <v>1714</v>
      </c>
      <c r="J333" t="s">
        <v>206</v>
      </c>
      <c r="K333" t="s">
        <v>1715</v>
      </c>
      <c r="L333" t="s">
        <v>179</v>
      </c>
      <c r="M333" t="s">
        <v>1882</v>
      </c>
      <c r="N333" t="s">
        <v>1883</v>
      </c>
      <c r="P333" s="336">
        <v>26</v>
      </c>
      <c r="Q333" s="336"/>
      <c r="R333" s="336">
        <v>225</v>
      </c>
      <c r="S333" s="335" t="s">
        <v>67</v>
      </c>
      <c r="T333" s="336" t="s">
        <v>2156</v>
      </c>
      <c r="U333">
        <v>2264</v>
      </c>
    </row>
    <row r="334" spans="1:22" x14ac:dyDescent="0.35">
      <c r="A334">
        <v>358</v>
      </c>
      <c r="B334" t="s">
        <v>1716</v>
      </c>
      <c r="C334" t="s">
        <v>1717</v>
      </c>
      <c r="D334" t="s">
        <v>208</v>
      </c>
      <c r="E334" t="s">
        <v>209</v>
      </c>
      <c r="F334" t="s">
        <v>1718</v>
      </c>
      <c r="G334" t="s">
        <v>1719</v>
      </c>
      <c r="H334" t="s">
        <v>204</v>
      </c>
      <c r="I334" t="s">
        <v>1717</v>
      </c>
      <c r="J334" t="s">
        <v>206</v>
      </c>
      <c r="K334" t="s">
        <v>1720</v>
      </c>
      <c r="L334" t="s">
        <v>175</v>
      </c>
      <c r="M334" t="s">
        <v>176</v>
      </c>
      <c r="N334" t="s">
        <v>1884</v>
      </c>
      <c r="P334" s="336">
        <v>0</v>
      </c>
      <c r="Q334" s="336"/>
      <c r="R334" s="336">
        <v>0</v>
      </c>
      <c r="S334" s="335" t="s">
        <v>73</v>
      </c>
      <c r="T334" s="336" t="s">
        <v>2157</v>
      </c>
      <c r="U334">
        <v>95</v>
      </c>
    </row>
    <row r="335" spans="1:22" x14ac:dyDescent="0.35">
      <c r="A335">
        <v>359</v>
      </c>
      <c r="B335" t="s">
        <v>1721</v>
      </c>
      <c r="C335" t="s">
        <v>849</v>
      </c>
      <c r="D335" t="s">
        <v>208</v>
      </c>
      <c r="E335" t="s">
        <v>209</v>
      </c>
      <c r="F335" t="s">
        <v>1722</v>
      </c>
      <c r="G335" t="s">
        <v>1723</v>
      </c>
      <c r="H335" t="s">
        <v>204</v>
      </c>
      <c r="I335" t="s">
        <v>849</v>
      </c>
      <c r="J335" t="s">
        <v>206</v>
      </c>
      <c r="K335" t="s">
        <v>850</v>
      </c>
      <c r="L335" t="s">
        <v>1873</v>
      </c>
      <c r="M335" t="s">
        <v>1874</v>
      </c>
      <c r="N335" t="s">
        <v>1875</v>
      </c>
      <c r="P335" s="336">
        <v>41</v>
      </c>
      <c r="Q335" s="336"/>
      <c r="R335" s="336">
        <v>5</v>
      </c>
      <c r="S335" s="335" t="s">
        <v>67</v>
      </c>
      <c r="T335" s="336" t="s">
        <v>1944</v>
      </c>
      <c r="U335">
        <v>1606</v>
      </c>
    </row>
    <row r="336" spans="1:22" x14ac:dyDescent="0.35">
      <c r="A336">
        <v>360</v>
      </c>
      <c r="B336" t="s">
        <v>1724</v>
      </c>
      <c r="C336" t="s">
        <v>1725</v>
      </c>
      <c r="D336" t="s">
        <v>200</v>
      </c>
      <c r="E336" t="s">
        <v>201</v>
      </c>
      <c r="F336" t="s">
        <v>1726</v>
      </c>
      <c r="G336" t="s">
        <v>1727</v>
      </c>
      <c r="H336" t="s">
        <v>204</v>
      </c>
      <c r="I336" t="s">
        <v>419</v>
      </c>
      <c r="J336" t="s">
        <v>206</v>
      </c>
      <c r="K336" t="s">
        <v>1728</v>
      </c>
      <c r="L336" t="s">
        <v>175</v>
      </c>
      <c r="M336" t="s">
        <v>176</v>
      </c>
      <c r="N336" t="s">
        <v>1884</v>
      </c>
      <c r="P336" s="336">
        <v>150</v>
      </c>
      <c r="Q336" s="336"/>
      <c r="R336" s="336">
        <v>0</v>
      </c>
      <c r="S336" s="335" t="s">
        <v>67</v>
      </c>
      <c r="T336" s="336" t="s">
        <v>2158</v>
      </c>
      <c r="U336">
        <v>404</v>
      </c>
    </row>
    <row r="337" spans="1:22" x14ac:dyDescent="0.35">
      <c r="A337">
        <v>361</v>
      </c>
      <c r="B337" t="s">
        <v>1729</v>
      </c>
      <c r="C337" t="s">
        <v>1730</v>
      </c>
      <c r="D337" t="s">
        <v>200</v>
      </c>
      <c r="E337" t="s">
        <v>201</v>
      </c>
      <c r="F337" t="s">
        <v>1731</v>
      </c>
      <c r="G337" t="s">
        <v>1732</v>
      </c>
      <c r="H337" t="s">
        <v>204</v>
      </c>
      <c r="I337" t="s">
        <v>419</v>
      </c>
      <c r="J337" t="s">
        <v>206</v>
      </c>
      <c r="K337" t="s">
        <v>583</v>
      </c>
      <c r="L337" t="s">
        <v>175</v>
      </c>
      <c r="M337" t="s">
        <v>176</v>
      </c>
      <c r="N337" t="s">
        <v>1884</v>
      </c>
      <c r="P337" s="336">
        <v>206</v>
      </c>
      <c r="Q337" s="336"/>
      <c r="R337" s="336">
        <v>0</v>
      </c>
      <c r="S337" s="335" t="s">
        <v>73</v>
      </c>
      <c r="T337" s="336" t="s">
        <v>2120</v>
      </c>
      <c r="U337">
        <v>636</v>
      </c>
    </row>
    <row r="338" spans="1:22" x14ac:dyDescent="0.35">
      <c r="A338">
        <v>362</v>
      </c>
      <c r="B338" t="s">
        <v>1733</v>
      </c>
      <c r="C338" t="s">
        <v>1734</v>
      </c>
      <c r="D338" t="s">
        <v>208</v>
      </c>
      <c r="E338" t="s">
        <v>209</v>
      </c>
      <c r="F338" t="s">
        <v>698</v>
      </c>
      <c r="G338" t="s">
        <v>699</v>
      </c>
      <c r="H338" t="s">
        <v>204</v>
      </c>
      <c r="I338" t="s">
        <v>700</v>
      </c>
      <c r="J338" t="s">
        <v>206</v>
      </c>
      <c r="K338" t="s">
        <v>701</v>
      </c>
      <c r="L338" t="s">
        <v>180</v>
      </c>
      <c r="M338" t="s">
        <v>181</v>
      </c>
      <c r="N338" t="s">
        <v>1877</v>
      </c>
      <c r="P338" s="336">
        <v>23</v>
      </c>
      <c r="Q338" s="336"/>
      <c r="R338" s="336">
        <v>0</v>
      </c>
      <c r="S338" s="335" t="s">
        <v>67</v>
      </c>
      <c r="T338" s="336" t="e">
        <v>#N/A</v>
      </c>
      <c r="U338">
        <v>395</v>
      </c>
      <c r="V338" t="s">
        <v>1911</v>
      </c>
    </row>
    <row r="339" spans="1:22" x14ac:dyDescent="0.35">
      <c r="A339">
        <v>363</v>
      </c>
      <c r="B339" t="s">
        <v>1735</v>
      </c>
      <c r="C339" t="s">
        <v>1736</v>
      </c>
      <c r="D339" t="s">
        <v>208</v>
      </c>
      <c r="E339" t="s">
        <v>209</v>
      </c>
      <c r="F339" t="s">
        <v>1737</v>
      </c>
      <c r="G339" t="s">
        <v>1738</v>
      </c>
      <c r="H339" t="s">
        <v>204</v>
      </c>
      <c r="I339" t="s">
        <v>447</v>
      </c>
      <c r="J339" t="s">
        <v>206</v>
      </c>
      <c r="K339" t="s">
        <v>450</v>
      </c>
      <c r="L339" t="s">
        <v>175</v>
      </c>
      <c r="M339" t="s">
        <v>176</v>
      </c>
      <c r="N339" t="s">
        <v>1884</v>
      </c>
      <c r="P339" s="336">
        <v>0</v>
      </c>
      <c r="Q339" s="336"/>
      <c r="R339" s="336">
        <v>5</v>
      </c>
      <c r="S339" s="335" t="s">
        <v>73</v>
      </c>
      <c r="T339" s="336" t="e">
        <v>#N/A</v>
      </c>
      <c r="U339">
        <v>693</v>
      </c>
      <c r="V339" t="s">
        <v>1911</v>
      </c>
    </row>
    <row r="340" spans="1:22" x14ac:dyDescent="0.35">
      <c r="A340">
        <v>364</v>
      </c>
      <c r="B340" t="s">
        <v>1739</v>
      </c>
      <c r="C340" t="s">
        <v>1740</v>
      </c>
      <c r="D340" t="s">
        <v>208</v>
      </c>
      <c r="E340" t="s">
        <v>209</v>
      </c>
      <c r="F340" t="s">
        <v>1741</v>
      </c>
      <c r="G340" t="s">
        <v>1742</v>
      </c>
      <c r="H340" t="s">
        <v>204</v>
      </c>
      <c r="I340" t="s">
        <v>1740</v>
      </c>
      <c r="J340" t="s">
        <v>206</v>
      </c>
      <c r="K340" t="s">
        <v>1743</v>
      </c>
      <c r="L340" t="s">
        <v>244</v>
      </c>
      <c r="M340" t="s">
        <v>245</v>
      </c>
      <c r="N340" t="s">
        <v>1878</v>
      </c>
      <c r="P340" s="336">
        <v>28</v>
      </c>
      <c r="Q340" s="336"/>
      <c r="R340" s="336">
        <v>0</v>
      </c>
      <c r="S340" s="335" t="s">
        <v>67</v>
      </c>
      <c r="T340" s="336" t="s">
        <v>1980</v>
      </c>
      <c r="U340">
        <v>1650</v>
      </c>
    </row>
    <row r="341" spans="1:22" x14ac:dyDescent="0.35">
      <c r="A341">
        <v>365</v>
      </c>
      <c r="B341" t="s">
        <v>1744</v>
      </c>
      <c r="C341" t="s">
        <v>1745</v>
      </c>
      <c r="D341" t="s">
        <v>200</v>
      </c>
      <c r="E341" t="s">
        <v>201</v>
      </c>
      <c r="F341" t="s">
        <v>1746</v>
      </c>
      <c r="G341" t="s">
        <v>1747</v>
      </c>
      <c r="H341" t="s">
        <v>204</v>
      </c>
      <c r="I341" t="s">
        <v>334</v>
      </c>
      <c r="J341" t="s">
        <v>206</v>
      </c>
      <c r="K341" t="s">
        <v>1429</v>
      </c>
      <c r="L341" t="s">
        <v>180</v>
      </c>
      <c r="M341" t="s">
        <v>181</v>
      </c>
      <c r="N341" t="s">
        <v>1877</v>
      </c>
      <c r="P341" s="336">
        <v>27</v>
      </c>
      <c r="Q341" s="336"/>
      <c r="R341" s="336">
        <v>0</v>
      </c>
      <c r="S341" s="335" t="s">
        <v>67</v>
      </c>
      <c r="T341" s="336" t="s">
        <v>2159</v>
      </c>
      <c r="U341">
        <v>371</v>
      </c>
    </row>
    <row r="342" spans="1:22" x14ac:dyDescent="0.35">
      <c r="A342">
        <v>366</v>
      </c>
      <c r="B342" t="s">
        <v>1748</v>
      </c>
      <c r="C342" t="s">
        <v>1749</v>
      </c>
      <c r="D342" t="s">
        <v>208</v>
      </c>
      <c r="E342" t="s">
        <v>209</v>
      </c>
      <c r="F342" t="s">
        <v>1750</v>
      </c>
      <c r="G342" t="s">
        <v>1751</v>
      </c>
      <c r="H342" t="s">
        <v>1752</v>
      </c>
      <c r="I342" t="s">
        <v>1753</v>
      </c>
      <c r="J342" t="s">
        <v>206</v>
      </c>
      <c r="K342" t="s">
        <v>1754</v>
      </c>
      <c r="L342" t="s">
        <v>173</v>
      </c>
      <c r="M342" t="s">
        <v>174</v>
      </c>
      <c r="N342" t="s">
        <v>1885</v>
      </c>
      <c r="P342" s="336">
        <v>122</v>
      </c>
      <c r="Q342" s="336"/>
      <c r="R342" s="336">
        <v>7</v>
      </c>
      <c r="S342" s="335" t="s">
        <v>67</v>
      </c>
      <c r="T342" s="336" t="s">
        <v>2160</v>
      </c>
      <c r="U342">
        <v>6929</v>
      </c>
    </row>
    <row r="343" spans="1:22" x14ac:dyDescent="0.35">
      <c r="A343">
        <v>367</v>
      </c>
      <c r="B343" t="s">
        <v>1755</v>
      </c>
      <c r="C343" t="s">
        <v>1357</v>
      </c>
      <c r="D343" t="s">
        <v>208</v>
      </c>
      <c r="E343" t="s">
        <v>209</v>
      </c>
      <c r="F343" t="s">
        <v>1756</v>
      </c>
      <c r="G343" t="s">
        <v>1757</v>
      </c>
      <c r="H343" t="s">
        <v>204</v>
      </c>
      <c r="I343" t="s">
        <v>1357</v>
      </c>
      <c r="J343" t="s">
        <v>206</v>
      </c>
      <c r="K343" t="s">
        <v>1358</v>
      </c>
      <c r="L343" t="s">
        <v>179</v>
      </c>
      <c r="M343" t="s">
        <v>1882</v>
      </c>
      <c r="N343" t="s">
        <v>1883</v>
      </c>
      <c r="P343" s="336">
        <v>78</v>
      </c>
      <c r="Q343" s="336"/>
      <c r="R343" s="336">
        <v>0</v>
      </c>
      <c r="S343" s="335" t="s">
        <v>67</v>
      </c>
      <c r="T343" s="336" t="s">
        <v>2161</v>
      </c>
      <c r="U343">
        <v>3372</v>
      </c>
    </row>
    <row r="344" spans="1:22" x14ac:dyDescent="0.35">
      <c r="A344">
        <v>368</v>
      </c>
      <c r="B344" t="s">
        <v>1758</v>
      </c>
      <c r="C344" t="s">
        <v>1759</v>
      </c>
      <c r="D344" t="s">
        <v>208</v>
      </c>
      <c r="E344" t="s">
        <v>209</v>
      </c>
      <c r="F344" t="s">
        <v>479</v>
      </c>
      <c r="G344" t="s">
        <v>506</v>
      </c>
      <c r="H344" t="s">
        <v>204</v>
      </c>
      <c r="I344" t="s">
        <v>481</v>
      </c>
      <c r="J344" t="s">
        <v>206</v>
      </c>
      <c r="K344" t="s">
        <v>482</v>
      </c>
      <c r="L344" t="s">
        <v>179</v>
      </c>
      <c r="M344" t="s">
        <v>1882</v>
      </c>
      <c r="N344" t="s">
        <v>1883</v>
      </c>
      <c r="P344" s="336">
        <v>0</v>
      </c>
      <c r="Q344" s="336"/>
      <c r="R344" s="336">
        <v>1</v>
      </c>
      <c r="S344" s="335" t="s">
        <v>67</v>
      </c>
      <c r="T344" s="336" t="e">
        <v>#N/A</v>
      </c>
      <c r="U344">
        <v>122</v>
      </c>
      <c r="V344" t="s">
        <v>1911</v>
      </c>
    </row>
    <row r="345" spans="1:22" x14ac:dyDescent="0.35">
      <c r="A345">
        <v>369</v>
      </c>
      <c r="B345" t="s">
        <v>1760</v>
      </c>
      <c r="C345" t="s">
        <v>1300</v>
      </c>
      <c r="D345" t="s">
        <v>208</v>
      </c>
      <c r="E345" t="s">
        <v>209</v>
      </c>
      <c r="F345" t="s">
        <v>2269</v>
      </c>
      <c r="G345" t="s">
        <v>1761</v>
      </c>
      <c r="H345" t="s">
        <v>204</v>
      </c>
      <c r="I345" t="s">
        <v>1300</v>
      </c>
      <c r="J345" t="s">
        <v>206</v>
      </c>
      <c r="K345" t="s">
        <v>1301</v>
      </c>
      <c r="L345" t="s">
        <v>173</v>
      </c>
      <c r="M345" t="s">
        <v>174</v>
      </c>
      <c r="N345" t="s">
        <v>1885</v>
      </c>
      <c r="P345" s="336">
        <v>118</v>
      </c>
      <c r="Q345" s="336"/>
      <c r="R345" s="336">
        <v>0</v>
      </c>
      <c r="S345" s="335" t="s">
        <v>67</v>
      </c>
      <c r="T345" s="336" t="s">
        <v>2162</v>
      </c>
      <c r="U345">
        <v>3669</v>
      </c>
    </row>
    <row r="346" spans="1:22" x14ac:dyDescent="0.35">
      <c r="A346">
        <v>370</v>
      </c>
      <c r="B346" t="s">
        <v>1762</v>
      </c>
      <c r="C346" t="s">
        <v>1763</v>
      </c>
      <c r="D346" t="s">
        <v>208</v>
      </c>
      <c r="E346" t="s">
        <v>209</v>
      </c>
      <c r="F346" t="s">
        <v>1764</v>
      </c>
      <c r="G346" t="s">
        <v>1765</v>
      </c>
      <c r="H346" t="s">
        <v>204</v>
      </c>
      <c r="I346" t="s">
        <v>1763</v>
      </c>
      <c r="J346" t="s">
        <v>206</v>
      </c>
      <c r="K346" t="s">
        <v>1766</v>
      </c>
      <c r="L346" t="s">
        <v>180</v>
      </c>
      <c r="M346" t="s">
        <v>181</v>
      </c>
      <c r="N346" t="s">
        <v>1877</v>
      </c>
      <c r="P346" s="336">
        <v>1312</v>
      </c>
      <c r="Q346" s="336"/>
      <c r="R346" s="336">
        <v>0</v>
      </c>
      <c r="S346" s="335" t="s">
        <v>67</v>
      </c>
      <c r="T346" s="336" t="s">
        <v>2163</v>
      </c>
      <c r="U346">
        <v>5702</v>
      </c>
    </row>
    <row r="347" spans="1:22" x14ac:dyDescent="0.35">
      <c r="A347">
        <v>371</v>
      </c>
      <c r="B347" t="s">
        <v>1767</v>
      </c>
      <c r="C347" t="s">
        <v>1768</v>
      </c>
      <c r="D347" t="s">
        <v>208</v>
      </c>
      <c r="E347" t="s">
        <v>209</v>
      </c>
      <c r="F347" t="s">
        <v>1769</v>
      </c>
      <c r="G347" t="s">
        <v>1770</v>
      </c>
      <c r="H347" t="s">
        <v>204</v>
      </c>
      <c r="I347" t="s">
        <v>1768</v>
      </c>
      <c r="J347" t="s">
        <v>206</v>
      </c>
      <c r="K347" t="s">
        <v>1771</v>
      </c>
      <c r="L347" t="s">
        <v>171</v>
      </c>
      <c r="M347" t="s">
        <v>172</v>
      </c>
      <c r="N347" t="s">
        <v>1876</v>
      </c>
      <c r="P347" s="336">
        <v>12</v>
      </c>
      <c r="Q347" s="336"/>
      <c r="R347" s="336">
        <v>0</v>
      </c>
      <c r="S347" s="335" t="s">
        <v>67</v>
      </c>
      <c r="T347" s="336" t="s">
        <v>2164</v>
      </c>
      <c r="U347">
        <v>1103</v>
      </c>
    </row>
    <row r="348" spans="1:22" x14ac:dyDescent="0.35">
      <c r="A348">
        <v>373</v>
      </c>
      <c r="B348" t="s">
        <v>1772</v>
      </c>
      <c r="C348" t="s">
        <v>1773</v>
      </c>
      <c r="D348" t="s">
        <v>208</v>
      </c>
      <c r="E348" t="s">
        <v>209</v>
      </c>
      <c r="F348" t="s">
        <v>1774</v>
      </c>
      <c r="G348" t="s">
        <v>1775</v>
      </c>
      <c r="H348" t="s">
        <v>204</v>
      </c>
      <c r="I348" t="s">
        <v>1773</v>
      </c>
      <c r="J348" t="s">
        <v>206</v>
      </c>
      <c r="K348" t="s">
        <v>1776</v>
      </c>
      <c r="L348" t="s">
        <v>1873</v>
      </c>
      <c r="M348" t="s">
        <v>1874</v>
      </c>
      <c r="N348" t="s">
        <v>1875</v>
      </c>
      <c r="P348" s="336">
        <v>337</v>
      </c>
      <c r="Q348" s="336"/>
      <c r="R348" s="336">
        <v>9</v>
      </c>
      <c r="S348" s="335" t="s">
        <v>67</v>
      </c>
      <c r="T348" s="336" t="s">
        <v>2165</v>
      </c>
      <c r="U348">
        <v>2568</v>
      </c>
    </row>
    <row r="349" spans="1:22" x14ac:dyDescent="0.35">
      <c r="A349">
        <v>374</v>
      </c>
      <c r="B349" t="s">
        <v>1777</v>
      </c>
      <c r="C349" t="s">
        <v>1778</v>
      </c>
      <c r="D349" t="s">
        <v>208</v>
      </c>
      <c r="E349" t="s">
        <v>209</v>
      </c>
      <c r="F349" t="s">
        <v>1779</v>
      </c>
      <c r="G349" t="s">
        <v>1780</v>
      </c>
      <c r="H349" t="s">
        <v>204</v>
      </c>
      <c r="I349" t="s">
        <v>1778</v>
      </c>
      <c r="J349" t="s">
        <v>206</v>
      </c>
      <c r="K349" t="s">
        <v>1781</v>
      </c>
      <c r="L349" t="s">
        <v>244</v>
      </c>
      <c r="M349" t="s">
        <v>245</v>
      </c>
      <c r="N349" t="s">
        <v>1878</v>
      </c>
      <c r="P349" s="336">
        <v>109</v>
      </c>
      <c r="Q349" s="336"/>
      <c r="R349" s="336">
        <v>0</v>
      </c>
      <c r="S349" s="335" t="s">
        <v>67</v>
      </c>
      <c r="T349" s="336" t="s">
        <v>2027</v>
      </c>
      <c r="U349">
        <v>2737</v>
      </c>
    </row>
    <row r="350" spans="1:22" x14ac:dyDescent="0.35">
      <c r="A350">
        <v>375</v>
      </c>
      <c r="B350" t="s">
        <v>1782</v>
      </c>
      <c r="C350" t="s">
        <v>1783</v>
      </c>
      <c r="D350" t="s">
        <v>208</v>
      </c>
      <c r="E350" t="s">
        <v>209</v>
      </c>
      <c r="F350" t="s">
        <v>1784</v>
      </c>
      <c r="G350" t="s">
        <v>1785</v>
      </c>
      <c r="H350" t="s">
        <v>204</v>
      </c>
      <c r="I350" t="s">
        <v>1783</v>
      </c>
      <c r="J350" t="s">
        <v>206</v>
      </c>
      <c r="K350" t="s">
        <v>1786</v>
      </c>
      <c r="L350" t="s">
        <v>179</v>
      </c>
      <c r="M350" t="s">
        <v>1882</v>
      </c>
      <c r="N350" t="s">
        <v>1883</v>
      </c>
      <c r="P350" s="336">
        <v>168</v>
      </c>
      <c r="Q350" s="336"/>
      <c r="R350" s="336">
        <v>45</v>
      </c>
      <c r="S350" s="335" t="s">
        <v>67</v>
      </c>
      <c r="T350" s="336" t="s">
        <v>2166</v>
      </c>
      <c r="U350">
        <v>1780</v>
      </c>
    </row>
    <row r="351" spans="1:22" x14ac:dyDescent="0.35">
      <c r="A351">
        <v>376</v>
      </c>
      <c r="B351" t="s">
        <v>1787</v>
      </c>
      <c r="C351" t="s">
        <v>1788</v>
      </c>
      <c r="D351" t="s">
        <v>208</v>
      </c>
      <c r="E351" t="s">
        <v>209</v>
      </c>
      <c r="F351" t="s">
        <v>1789</v>
      </c>
      <c r="G351" t="s">
        <v>1790</v>
      </c>
      <c r="H351" t="s">
        <v>204</v>
      </c>
      <c r="I351" t="s">
        <v>1788</v>
      </c>
      <c r="J351" t="s">
        <v>206</v>
      </c>
      <c r="K351" t="s">
        <v>1791</v>
      </c>
      <c r="L351" t="s">
        <v>177</v>
      </c>
      <c r="M351" t="s">
        <v>178</v>
      </c>
      <c r="N351" t="s">
        <v>1886</v>
      </c>
      <c r="P351" s="336">
        <v>116</v>
      </c>
      <c r="Q351" s="336"/>
      <c r="R351" s="336">
        <v>8</v>
      </c>
      <c r="S351" s="335" t="s">
        <v>67</v>
      </c>
      <c r="T351" s="336" t="s">
        <v>2167</v>
      </c>
      <c r="U351">
        <v>4821</v>
      </c>
    </row>
    <row r="352" spans="1:22" x14ac:dyDescent="0.35">
      <c r="A352">
        <v>377</v>
      </c>
      <c r="B352" t="s">
        <v>1792</v>
      </c>
      <c r="C352" t="s">
        <v>1793</v>
      </c>
      <c r="D352" t="s">
        <v>208</v>
      </c>
      <c r="E352" t="s">
        <v>209</v>
      </c>
      <c r="F352" t="s">
        <v>463</v>
      </c>
      <c r="G352" t="s">
        <v>464</v>
      </c>
      <c r="H352" t="s">
        <v>204</v>
      </c>
      <c r="I352" t="s">
        <v>465</v>
      </c>
      <c r="J352" t="s">
        <v>206</v>
      </c>
      <c r="K352" t="s">
        <v>466</v>
      </c>
      <c r="L352" t="s">
        <v>177</v>
      </c>
      <c r="M352" t="s">
        <v>178</v>
      </c>
      <c r="N352" t="s">
        <v>1886</v>
      </c>
      <c r="P352" s="336">
        <v>1</v>
      </c>
      <c r="Q352" s="336"/>
      <c r="R352" s="336">
        <v>1</v>
      </c>
      <c r="S352" s="335" t="s">
        <v>67</v>
      </c>
      <c r="T352" s="336" t="e">
        <v>#N/A</v>
      </c>
      <c r="U352">
        <v>105</v>
      </c>
      <c r="V352" t="s">
        <v>1911</v>
      </c>
    </row>
    <row r="353" spans="1:22" x14ac:dyDescent="0.35">
      <c r="A353">
        <v>378</v>
      </c>
      <c r="B353" t="s">
        <v>1794</v>
      </c>
      <c r="C353" t="s">
        <v>1795</v>
      </c>
      <c r="D353" t="s">
        <v>208</v>
      </c>
      <c r="E353" t="s">
        <v>209</v>
      </c>
      <c r="F353" t="s">
        <v>1796</v>
      </c>
      <c r="G353" t="s">
        <v>1797</v>
      </c>
      <c r="H353" t="s">
        <v>204</v>
      </c>
      <c r="I353" t="s">
        <v>1795</v>
      </c>
      <c r="J353" t="s">
        <v>206</v>
      </c>
      <c r="K353" t="s">
        <v>1798</v>
      </c>
      <c r="L353" t="s">
        <v>171</v>
      </c>
      <c r="M353" t="s">
        <v>172</v>
      </c>
      <c r="N353" t="s">
        <v>1876</v>
      </c>
      <c r="P353" s="336">
        <v>30</v>
      </c>
      <c r="Q353" s="336"/>
      <c r="R353" s="336">
        <v>0</v>
      </c>
      <c r="S353" s="335" t="s">
        <v>67</v>
      </c>
      <c r="T353" s="336" t="s">
        <v>1972</v>
      </c>
      <c r="U353">
        <v>880</v>
      </c>
    </row>
    <row r="354" spans="1:22" x14ac:dyDescent="0.35">
      <c r="A354">
        <v>380</v>
      </c>
      <c r="B354" t="s">
        <v>1799</v>
      </c>
      <c r="C354" t="s">
        <v>888</v>
      </c>
      <c r="D354" t="s">
        <v>208</v>
      </c>
      <c r="E354" t="s">
        <v>209</v>
      </c>
      <c r="F354" t="s">
        <v>2270</v>
      </c>
      <c r="G354" t="s">
        <v>1801</v>
      </c>
      <c r="H354" t="s">
        <v>204</v>
      </c>
      <c r="I354" t="s">
        <v>888</v>
      </c>
      <c r="J354" t="s">
        <v>206</v>
      </c>
      <c r="K354" t="s">
        <v>889</v>
      </c>
      <c r="L354" t="s">
        <v>171</v>
      </c>
      <c r="M354" t="s">
        <v>172</v>
      </c>
      <c r="N354" t="s">
        <v>1876</v>
      </c>
      <c r="P354" s="336">
        <v>436</v>
      </c>
      <c r="Q354" s="336"/>
      <c r="R354" s="336">
        <v>176</v>
      </c>
      <c r="S354" s="335" t="s">
        <v>67</v>
      </c>
      <c r="T354" s="336" t="s">
        <v>2168</v>
      </c>
      <c r="U354">
        <v>3984</v>
      </c>
    </row>
    <row r="355" spans="1:22" x14ac:dyDescent="0.35">
      <c r="A355">
        <v>381</v>
      </c>
      <c r="B355" t="s">
        <v>1802</v>
      </c>
      <c r="C355" t="s">
        <v>1803</v>
      </c>
      <c r="D355" t="s">
        <v>208</v>
      </c>
      <c r="E355" t="s">
        <v>209</v>
      </c>
      <c r="F355" t="s">
        <v>1804</v>
      </c>
      <c r="G355" t="s">
        <v>1805</v>
      </c>
      <c r="H355" t="s">
        <v>204</v>
      </c>
      <c r="I355" t="s">
        <v>1803</v>
      </c>
      <c r="J355" t="s">
        <v>206</v>
      </c>
      <c r="K355" t="s">
        <v>1806</v>
      </c>
      <c r="L355" t="s">
        <v>180</v>
      </c>
      <c r="M355" t="s">
        <v>181</v>
      </c>
      <c r="N355" t="s">
        <v>1877</v>
      </c>
      <c r="P355" s="336">
        <v>406</v>
      </c>
      <c r="Q355" s="336"/>
      <c r="R355" s="336">
        <v>0</v>
      </c>
      <c r="S355" s="335" t="s">
        <v>67</v>
      </c>
      <c r="T355" s="336" t="s">
        <v>2144</v>
      </c>
      <c r="U355">
        <v>3849</v>
      </c>
    </row>
    <row r="356" spans="1:22" x14ac:dyDescent="0.35">
      <c r="A356">
        <v>382</v>
      </c>
      <c r="B356" t="s">
        <v>1807</v>
      </c>
      <c r="C356" t="s">
        <v>1808</v>
      </c>
      <c r="D356" t="s">
        <v>208</v>
      </c>
      <c r="E356" t="s">
        <v>209</v>
      </c>
      <c r="F356" t="s">
        <v>1809</v>
      </c>
      <c r="G356" t="s">
        <v>1810</v>
      </c>
      <c r="H356" t="s">
        <v>1811</v>
      </c>
      <c r="I356" t="s">
        <v>1808</v>
      </c>
      <c r="J356" t="s">
        <v>206</v>
      </c>
      <c r="K356" t="s">
        <v>1812</v>
      </c>
      <c r="L356" t="s">
        <v>171</v>
      </c>
      <c r="M356" t="s">
        <v>172</v>
      </c>
      <c r="N356" t="s">
        <v>1876</v>
      </c>
      <c r="P356" s="336">
        <v>311</v>
      </c>
      <c r="Q356" s="336"/>
      <c r="R356" s="336">
        <v>78</v>
      </c>
      <c r="S356" s="335" t="s">
        <v>67</v>
      </c>
      <c r="T356" s="336" t="s">
        <v>2169</v>
      </c>
      <c r="U356">
        <v>5116</v>
      </c>
    </row>
    <row r="357" spans="1:22" x14ac:dyDescent="0.35">
      <c r="A357">
        <v>383</v>
      </c>
      <c r="B357" s="438" t="s">
        <v>2195</v>
      </c>
      <c r="C357" t="s">
        <v>1253</v>
      </c>
      <c r="D357" t="s">
        <v>208</v>
      </c>
      <c r="E357" t="s">
        <v>209</v>
      </c>
      <c r="F357" t="s">
        <v>2271</v>
      </c>
      <c r="G357" t="s">
        <v>2272</v>
      </c>
      <c r="H357" t="s">
        <v>204</v>
      </c>
      <c r="I357" t="s">
        <v>1253</v>
      </c>
      <c r="J357" t="s">
        <v>206</v>
      </c>
      <c r="K357" t="s">
        <v>1254</v>
      </c>
      <c r="L357" t="s">
        <v>244</v>
      </c>
      <c r="M357" t="s">
        <v>245</v>
      </c>
      <c r="N357" t="s">
        <v>1878</v>
      </c>
      <c r="P357" s="336"/>
      <c r="Q357" s="336"/>
      <c r="R357" s="336"/>
      <c r="T357" s="336"/>
      <c r="U357">
        <v>4874</v>
      </c>
    </row>
    <row r="358" spans="1:22" x14ac:dyDescent="0.35">
      <c r="A358">
        <v>384</v>
      </c>
      <c r="B358" s="438" t="s">
        <v>2196</v>
      </c>
      <c r="C358" t="s">
        <v>899</v>
      </c>
      <c r="D358" t="s">
        <v>208</v>
      </c>
      <c r="E358" t="s">
        <v>209</v>
      </c>
      <c r="F358" t="s">
        <v>553</v>
      </c>
      <c r="G358" t="s">
        <v>898</v>
      </c>
      <c r="H358" t="s">
        <v>204</v>
      </c>
      <c r="I358" t="s">
        <v>899</v>
      </c>
      <c r="J358" t="s">
        <v>206</v>
      </c>
      <c r="K358" t="s">
        <v>690</v>
      </c>
      <c r="L358" t="s">
        <v>244</v>
      </c>
      <c r="M358" t="s">
        <v>245</v>
      </c>
      <c r="N358" t="s">
        <v>1878</v>
      </c>
      <c r="P358" s="336"/>
      <c r="Q358" s="336"/>
      <c r="R358" s="336"/>
      <c r="T358" s="336"/>
      <c r="U358">
        <v>111</v>
      </c>
    </row>
    <row r="359" spans="1:22" x14ac:dyDescent="0.35">
      <c r="A359">
        <v>385</v>
      </c>
      <c r="B359" t="s">
        <v>1813</v>
      </c>
      <c r="C359" t="s">
        <v>1814</v>
      </c>
      <c r="D359" t="s">
        <v>208</v>
      </c>
      <c r="E359" t="s">
        <v>209</v>
      </c>
      <c r="F359" t="s">
        <v>1815</v>
      </c>
      <c r="G359" t="s">
        <v>1816</v>
      </c>
      <c r="H359" t="s">
        <v>204</v>
      </c>
      <c r="I359" t="s">
        <v>1814</v>
      </c>
      <c r="J359" t="s">
        <v>206</v>
      </c>
      <c r="K359" t="s">
        <v>1817</v>
      </c>
      <c r="L359" t="s">
        <v>177</v>
      </c>
      <c r="M359" t="s">
        <v>178</v>
      </c>
      <c r="N359" t="s">
        <v>1886</v>
      </c>
      <c r="P359" s="336">
        <v>69</v>
      </c>
      <c r="Q359" s="336"/>
      <c r="R359" s="336">
        <v>0</v>
      </c>
      <c r="S359" s="335" t="s">
        <v>67</v>
      </c>
      <c r="T359" s="336" t="s">
        <v>2028</v>
      </c>
      <c r="U359">
        <v>2020</v>
      </c>
    </row>
    <row r="360" spans="1:22" x14ac:dyDescent="0.35">
      <c r="A360">
        <v>386</v>
      </c>
      <c r="B360" t="s">
        <v>1818</v>
      </c>
      <c r="C360" t="s">
        <v>1819</v>
      </c>
      <c r="D360" t="s">
        <v>208</v>
      </c>
      <c r="E360" t="s">
        <v>209</v>
      </c>
      <c r="F360" t="s">
        <v>1820</v>
      </c>
      <c r="G360" t="s">
        <v>1821</v>
      </c>
      <c r="H360" t="s">
        <v>204</v>
      </c>
      <c r="I360" t="s">
        <v>1819</v>
      </c>
      <c r="J360" t="s">
        <v>206</v>
      </c>
      <c r="K360" t="s">
        <v>1822</v>
      </c>
      <c r="L360" t="s">
        <v>173</v>
      </c>
      <c r="M360" t="s">
        <v>174</v>
      </c>
      <c r="N360" t="s">
        <v>1885</v>
      </c>
      <c r="P360" s="336">
        <v>14</v>
      </c>
      <c r="Q360" s="336"/>
      <c r="R360" s="336">
        <v>0</v>
      </c>
      <c r="S360" s="335" t="s">
        <v>67</v>
      </c>
      <c r="T360" s="336" t="s">
        <v>2170</v>
      </c>
      <c r="U360">
        <v>1371</v>
      </c>
    </row>
    <row r="361" spans="1:22" x14ac:dyDescent="0.35">
      <c r="A361">
        <v>387</v>
      </c>
      <c r="B361" s="438" t="s">
        <v>2197</v>
      </c>
      <c r="C361" t="s">
        <v>2198</v>
      </c>
      <c r="D361" t="s">
        <v>208</v>
      </c>
      <c r="E361" t="s">
        <v>209</v>
      </c>
      <c r="F361" t="s">
        <v>2273</v>
      </c>
      <c r="G361" t="s">
        <v>2274</v>
      </c>
      <c r="H361" t="s">
        <v>204</v>
      </c>
      <c r="I361" t="s">
        <v>2198</v>
      </c>
      <c r="J361" t="s">
        <v>206</v>
      </c>
      <c r="K361" t="s">
        <v>2284</v>
      </c>
      <c r="L361" t="s">
        <v>171</v>
      </c>
      <c r="M361" t="s">
        <v>172</v>
      </c>
      <c r="N361" t="s">
        <v>1876</v>
      </c>
      <c r="P361" s="336"/>
      <c r="Q361" s="336"/>
      <c r="R361" s="336"/>
      <c r="T361" s="336"/>
      <c r="U361">
        <v>2973</v>
      </c>
    </row>
    <row r="362" spans="1:22" x14ac:dyDescent="0.35">
      <c r="A362">
        <v>388</v>
      </c>
      <c r="B362" t="s">
        <v>1823</v>
      </c>
      <c r="C362" t="s">
        <v>1824</v>
      </c>
      <c r="D362" t="s">
        <v>208</v>
      </c>
      <c r="E362" t="s">
        <v>209</v>
      </c>
      <c r="F362" t="s">
        <v>1825</v>
      </c>
      <c r="G362" t="s">
        <v>1826</v>
      </c>
      <c r="H362" t="s">
        <v>204</v>
      </c>
      <c r="I362" t="s">
        <v>1824</v>
      </c>
      <c r="J362" t="s">
        <v>206</v>
      </c>
      <c r="K362" t="s">
        <v>1827</v>
      </c>
      <c r="L362" t="s">
        <v>175</v>
      </c>
      <c r="M362" t="s">
        <v>176</v>
      </c>
      <c r="N362" t="s">
        <v>1884</v>
      </c>
      <c r="P362" s="336">
        <v>252</v>
      </c>
      <c r="Q362" s="336"/>
      <c r="R362" s="336">
        <v>120</v>
      </c>
      <c r="S362" s="335" t="s">
        <v>67</v>
      </c>
      <c r="T362" s="336" t="s">
        <v>2171</v>
      </c>
      <c r="U362">
        <v>5670</v>
      </c>
    </row>
    <row r="363" spans="1:22" x14ac:dyDescent="0.35">
      <c r="A363">
        <v>389</v>
      </c>
      <c r="B363" s="438" t="s">
        <v>2199</v>
      </c>
      <c r="C363" t="s">
        <v>2200</v>
      </c>
      <c r="D363" t="s">
        <v>208</v>
      </c>
      <c r="E363" t="s">
        <v>209</v>
      </c>
      <c r="F363" t="s">
        <v>618</v>
      </c>
      <c r="G363" t="s">
        <v>619</v>
      </c>
      <c r="H363" t="s">
        <v>204</v>
      </c>
      <c r="I363" t="s">
        <v>620</v>
      </c>
      <c r="J363" t="s">
        <v>206</v>
      </c>
      <c r="K363" t="s">
        <v>621</v>
      </c>
      <c r="L363" t="s">
        <v>171</v>
      </c>
      <c r="M363" t="s">
        <v>172</v>
      </c>
      <c r="N363" t="s">
        <v>1876</v>
      </c>
      <c r="P363" s="336"/>
      <c r="Q363" s="336"/>
      <c r="R363" s="336"/>
      <c r="T363" s="336"/>
      <c r="U363">
        <v>108</v>
      </c>
    </row>
    <row r="364" spans="1:22" x14ac:dyDescent="0.35">
      <c r="A364">
        <v>391</v>
      </c>
      <c r="B364" t="s">
        <v>1828</v>
      </c>
      <c r="C364" t="s">
        <v>1829</v>
      </c>
      <c r="D364" t="s">
        <v>208</v>
      </c>
      <c r="E364" t="s">
        <v>209</v>
      </c>
      <c r="F364" t="s">
        <v>1830</v>
      </c>
      <c r="G364" t="s">
        <v>1831</v>
      </c>
      <c r="H364" t="s">
        <v>204</v>
      </c>
      <c r="I364" t="s">
        <v>913</v>
      </c>
      <c r="J364" t="s">
        <v>206</v>
      </c>
      <c r="K364" t="s">
        <v>916</v>
      </c>
      <c r="L364" t="s">
        <v>1873</v>
      </c>
      <c r="M364" t="s">
        <v>1874</v>
      </c>
      <c r="N364" t="s">
        <v>1875</v>
      </c>
      <c r="P364" s="336">
        <v>14</v>
      </c>
      <c r="Q364" s="336"/>
      <c r="R364" s="336">
        <v>18</v>
      </c>
      <c r="S364" s="335" t="s">
        <v>67</v>
      </c>
      <c r="T364" s="336" t="s">
        <v>2172</v>
      </c>
      <c r="U364">
        <v>1246</v>
      </c>
    </row>
    <row r="365" spans="1:22" x14ac:dyDescent="0.35">
      <c r="A365">
        <v>392</v>
      </c>
      <c r="B365" t="s">
        <v>1832</v>
      </c>
      <c r="C365" t="s">
        <v>1833</v>
      </c>
      <c r="D365" t="s">
        <v>208</v>
      </c>
      <c r="E365" t="s">
        <v>209</v>
      </c>
      <c r="F365" t="s">
        <v>553</v>
      </c>
      <c r="G365" t="s">
        <v>898</v>
      </c>
      <c r="H365" t="s">
        <v>204</v>
      </c>
      <c r="I365" t="s">
        <v>899</v>
      </c>
      <c r="J365" t="s">
        <v>206</v>
      </c>
      <c r="K365" t="s">
        <v>690</v>
      </c>
      <c r="L365" t="s">
        <v>244</v>
      </c>
      <c r="M365" t="s">
        <v>245</v>
      </c>
      <c r="N365" t="s">
        <v>1878</v>
      </c>
      <c r="P365" s="336">
        <v>5</v>
      </c>
      <c r="Q365" s="336"/>
      <c r="R365" s="336">
        <v>0</v>
      </c>
      <c r="S365" s="335" t="s">
        <v>67</v>
      </c>
      <c r="T365" s="336" t="e">
        <v>#N/A</v>
      </c>
      <c r="U365">
        <v>135</v>
      </c>
      <c r="V365" t="s">
        <v>1911</v>
      </c>
    </row>
    <row r="366" spans="1:22" x14ac:dyDescent="0.35">
      <c r="A366">
        <v>393</v>
      </c>
      <c r="B366" t="s">
        <v>1834</v>
      </c>
      <c r="C366" t="s">
        <v>1835</v>
      </c>
      <c r="D366" t="s">
        <v>208</v>
      </c>
      <c r="E366" t="s">
        <v>209</v>
      </c>
      <c r="F366" t="s">
        <v>1836</v>
      </c>
      <c r="G366" t="s">
        <v>1837</v>
      </c>
      <c r="H366" t="s">
        <v>204</v>
      </c>
      <c r="I366" t="s">
        <v>1835</v>
      </c>
      <c r="J366" t="s">
        <v>206</v>
      </c>
      <c r="K366" t="s">
        <v>1838</v>
      </c>
      <c r="L366" t="s">
        <v>1879</v>
      </c>
      <c r="M366" t="s">
        <v>1880</v>
      </c>
      <c r="N366" t="s">
        <v>1881</v>
      </c>
      <c r="P366" s="336">
        <v>36</v>
      </c>
      <c r="Q366" s="336"/>
      <c r="R366" s="336">
        <v>23</v>
      </c>
      <c r="S366" s="335" t="s">
        <v>67</v>
      </c>
      <c r="T366" s="336" t="s">
        <v>2033</v>
      </c>
      <c r="U366">
        <v>3134</v>
      </c>
    </row>
    <row r="367" spans="1:22" x14ac:dyDescent="0.35">
      <c r="A367">
        <v>394</v>
      </c>
      <c r="B367" t="s">
        <v>1839</v>
      </c>
      <c r="C367" t="s">
        <v>1840</v>
      </c>
      <c r="D367" t="s">
        <v>208</v>
      </c>
      <c r="E367" t="s">
        <v>209</v>
      </c>
      <c r="F367" t="s">
        <v>1841</v>
      </c>
      <c r="G367" t="s">
        <v>1842</v>
      </c>
      <c r="H367" t="s">
        <v>204</v>
      </c>
      <c r="I367" t="s">
        <v>1840</v>
      </c>
      <c r="J367" t="s">
        <v>206</v>
      </c>
      <c r="K367" t="s">
        <v>1843</v>
      </c>
      <c r="L367" t="s">
        <v>173</v>
      </c>
      <c r="M367" t="s">
        <v>174</v>
      </c>
      <c r="N367" t="s">
        <v>1885</v>
      </c>
      <c r="P367" s="336">
        <v>8</v>
      </c>
      <c r="Q367" s="336"/>
      <c r="R367" s="336">
        <v>28</v>
      </c>
      <c r="S367" s="335" t="s">
        <v>67</v>
      </c>
      <c r="T367" s="336" t="s">
        <v>2173</v>
      </c>
      <c r="U367">
        <v>1171</v>
      </c>
    </row>
    <row r="368" spans="1:22" x14ac:dyDescent="0.35">
      <c r="A368">
        <v>395</v>
      </c>
      <c r="B368" t="s">
        <v>1844</v>
      </c>
      <c r="C368" t="s">
        <v>1845</v>
      </c>
      <c r="D368" t="s">
        <v>208</v>
      </c>
      <c r="E368" t="s">
        <v>209</v>
      </c>
      <c r="F368" t="s">
        <v>1846</v>
      </c>
      <c r="G368" t="s">
        <v>1847</v>
      </c>
      <c r="H368" t="s">
        <v>204</v>
      </c>
      <c r="I368" t="s">
        <v>1845</v>
      </c>
      <c r="J368" t="s">
        <v>206</v>
      </c>
      <c r="K368" t="s">
        <v>1848</v>
      </c>
      <c r="L368" t="s">
        <v>180</v>
      </c>
      <c r="M368" t="s">
        <v>181</v>
      </c>
      <c r="N368" t="s">
        <v>1877</v>
      </c>
      <c r="P368" s="336">
        <v>125</v>
      </c>
      <c r="Q368" s="336"/>
      <c r="R368" s="336">
        <v>16</v>
      </c>
      <c r="S368" s="335" t="s">
        <v>67</v>
      </c>
      <c r="T368" s="336" t="s">
        <v>1954</v>
      </c>
      <c r="U368">
        <v>4665</v>
      </c>
    </row>
    <row r="369" spans="1:22" x14ac:dyDescent="0.35">
      <c r="A369">
        <v>396</v>
      </c>
      <c r="B369" t="s">
        <v>1849</v>
      </c>
      <c r="C369" t="s">
        <v>1850</v>
      </c>
      <c r="D369" t="s">
        <v>208</v>
      </c>
      <c r="E369" t="s">
        <v>209</v>
      </c>
      <c r="F369" t="s">
        <v>1851</v>
      </c>
      <c r="G369" t="s">
        <v>1852</v>
      </c>
      <c r="H369" t="s">
        <v>204</v>
      </c>
      <c r="I369" t="s">
        <v>1850</v>
      </c>
      <c r="J369" t="s">
        <v>206</v>
      </c>
      <c r="K369" t="s">
        <v>1853</v>
      </c>
      <c r="L369" t="s">
        <v>171</v>
      </c>
      <c r="M369" t="s">
        <v>172</v>
      </c>
      <c r="N369" t="s">
        <v>1876</v>
      </c>
      <c r="P369" s="336">
        <v>162</v>
      </c>
      <c r="Q369" s="336"/>
      <c r="R369" s="336">
        <v>15</v>
      </c>
      <c r="S369" s="335" t="s">
        <v>67</v>
      </c>
      <c r="T369" s="336" t="s">
        <v>2174</v>
      </c>
      <c r="U369">
        <v>1927</v>
      </c>
    </row>
    <row r="370" spans="1:22" x14ac:dyDescent="0.35">
      <c r="A370">
        <v>397</v>
      </c>
      <c r="B370" t="s">
        <v>1854</v>
      </c>
      <c r="C370" t="s">
        <v>1855</v>
      </c>
      <c r="D370" t="s">
        <v>208</v>
      </c>
      <c r="E370" t="s">
        <v>209</v>
      </c>
      <c r="F370" t="s">
        <v>1856</v>
      </c>
      <c r="G370" t="s">
        <v>1857</v>
      </c>
      <c r="H370" t="s">
        <v>204</v>
      </c>
      <c r="I370" t="s">
        <v>1855</v>
      </c>
      <c r="J370" t="s">
        <v>206</v>
      </c>
      <c r="K370" t="s">
        <v>1858</v>
      </c>
      <c r="L370" t="s">
        <v>175</v>
      </c>
      <c r="M370" t="s">
        <v>176</v>
      </c>
      <c r="N370" t="s">
        <v>1884</v>
      </c>
      <c r="P370" s="336">
        <v>321</v>
      </c>
      <c r="Q370" s="336"/>
      <c r="R370" s="336">
        <v>0</v>
      </c>
      <c r="S370" s="335" t="s">
        <v>67</v>
      </c>
      <c r="T370" s="336" t="s">
        <v>2175</v>
      </c>
      <c r="U370">
        <v>4364</v>
      </c>
    </row>
    <row r="371" spans="1:22" x14ac:dyDescent="0.35">
      <c r="A371">
        <v>398</v>
      </c>
      <c r="B371" t="s">
        <v>1859</v>
      </c>
      <c r="C371" t="s">
        <v>205</v>
      </c>
      <c r="D371" t="s">
        <v>208</v>
      </c>
      <c r="E371" t="s">
        <v>209</v>
      </c>
      <c r="F371" t="s">
        <v>1860</v>
      </c>
      <c r="G371" t="s">
        <v>1861</v>
      </c>
      <c r="H371" t="s">
        <v>204</v>
      </c>
      <c r="I371" t="s">
        <v>205</v>
      </c>
      <c r="J371" t="s">
        <v>206</v>
      </c>
      <c r="K371" t="s">
        <v>1862</v>
      </c>
      <c r="L371" t="s">
        <v>179</v>
      </c>
      <c r="M371" t="s">
        <v>1882</v>
      </c>
      <c r="N371" t="s">
        <v>1883</v>
      </c>
      <c r="P371" s="336">
        <v>7774</v>
      </c>
      <c r="Q371" s="336"/>
      <c r="R371" s="336">
        <v>3178</v>
      </c>
      <c r="S371" s="335" t="s">
        <v>67</v>
      </c>
      <c r="T371" s="336" t="s">
        <v>2176</v>
      </c>
      <c r="U371">
        <v>24383</v>
      </c>
    </row>
    <row r="372" spans="1:22" x14ac:dyDescent="0.35">
      <c r="A372">
        <v>399</v>
      </c>
      <c r="B372" t="s">
        <v>1863</v>
      </c>
      <c r="C372" t="s">
        <v>1864</v>
      </c>
      <c r="D372" t="s">
        <v>208</v>
      </c>
      <c r="E372" t="s">
        <v>209</v>
      </c>
      <c r="F372" t="s">
        <v>1865</v>
      </c>
      <c r="G372" t="s">
        <v>1866</v>
      </c>
      <c r="H372" t="s">
        <v>204</v>
      </c>
      <c r="I372" t="s">
        <v>1864</v>
      </c>
      <c r="J372" t="s">
        <v>206</v>
      </c>
      <c r="K372" t="s">
        <v>1867</v>
      </c>
      <c r="L372" t="s">
        <v>244</v>
      </c>
      <c r="M372" t="s">
        <v>245</v>
      </c>
      <c r="N372" t="s">
        <v>1878</v>
      </c>
      <c r="P372" s="336">
        <v>0</v>
      </c>
      <c r="Q372" s="336"/>
      <c r="R372" s="336">
        <v>0</v>
      </c>
      <c r="S372" s="335" t="s">
        <v>73</v>
      </c>
      <c r="T372" s="336" t="e">
        <v>#N/A</v>
      </c>
      <c r="U372">
        <v>72</v>
      </c>
      <c r="V372" t="s">
        <v>1911</v>
      </c>
    </row>
    <row r="373" spans="1:22" x14ac:dyDescent="0.35">
      <c r="A373">
        <v>400</v>
      </c>
      <c r="B373" t="s">
        <v>1868</v>
      </c>
      <c r="C373" t="s">
        <v>1869</v>
      </c>
      <c r="D373" t="s">
        <v>208</v>
      </c>
      <c r="E373" t="s">
        <v>209</v>
      </c>
      <c r="F373" t="s">
        <v>1870</v>
      </c>
      <c r="G373" t="s">
        <v>1871</v>
      </c>
      <c r="H373" t="s">
        <v>204</v>
      </c>
      <c r="I373" t="s">
        <v>1869</v>
      </c>
      <c r="J373" t="s">
        <v>206</v>
      </c>
      <c r="K373" t="s">
        <v>1872</v>
      </c>
      <c r="L373" t="s">
        <v>179</v>
      </c>
      <c r="M373" t="s">
        <v>1882</v>
      </c>
      <c r="N373" t="s">
        <v>1883</v>
      </c>
      <c r="P373" s="336">
        <v>23</v>
      </c>
      <c r="Q373" s="336"/>
      <c r="R373" s="336">
        <v>0</v>
      </c>
      <c r="S373" s="335" t="s">
        <v>67</v>
      </c>
      <c r="T373" s="336" t="s">
        <v>2177</v>
      </c>
      <c r="U373">
        <v>872</v>
      </c>
    </row>
  </sheetData>
  <autoFilter ref="A1:T373" xr:uid="{5D15B299-6931-4707-A5F2-3100C9457DA6}"/>
  <sortState xmlns:xlrd2="http://schemas.microsoft.com/office/spreadsheetml/2017/richdata2" ref="A2:N373">
    <sortCondition ref="C2"/>
  </sortState>
  <pageMargins left="0.75" right="0.75" top="1" bottom="1" header="0.5" footer="0.5"/>
  <ignoredErrors>
    <ignoredError sqref="T364:T373 T69:T84 T119:T138 T145:T151 T172:T191 T218:T247 T260 T262:T271 T321:T347 T359:T360 T362 T201:T205 T86:T97 T282:T283 T2 K2 T3:T41 K3:K41 T42:T55 K42:K55 T56:T64 K56:K64 T65:T67 K65:K97 T98:T117 K98:K138 T139:T143 K139:K144 K145:K151 T152:T159 K152:K159 T160:T162 K160:K162 T163:T170 K163:K191 T192 K192 T193:T198 K193:K198 T199 K199:K205 T206:T216 K206:K247 T248:T250 K248:K250 K260:K271 T272:T280 K272:K283 T284:T292 K284:K292 T293:T298 K293:K298 T348:T353 K348:K353 T354:T356 K354:K363 K364:K373 T251:T258 K251:K259 T299:T319 K299:K34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9E25-74AD-426C-9484-0B914638239C}">
  <dimension ref="A1:K133"/>
  <sheetViews>
    <sheetView workbookViewId="0">
      <selection activeCell="B1" sqref="B1"/>
    </sheetView>
  </sheetViews>
  <sheetFormatPr defaultRowHeight="14.5" x14ac:dyDescent="0.35"/>
  <cols>
    <col min="1" max="1" width="82.453125" bestFit="1" customWidth="1"/>
    <col min="2" max="2" width="12" bestFit="1" customWidth="1"/>
    <col min="3" max="13" width="0" hidden="1" customWidth="1"/>
  </cols>
  <sheetData>
    <row r="1" spans="1:11" s="6" customFormat="1" x14ac:dyDescent="0.35">
      <c r="A1" s="6" t="s">
        <v>2346</v>
      </c>
      <c r="B1" s="6" t="s">
        <v>2347</v>
      </c>
    </row>
    <row r="2" spans="1:11" x14ac:dyDescent="0.35">
      <c r="A2" t="s">
        <v>2348</v>
      </c>
      <c r="B2" t="e">
        <f>OrgCode</f>
        <v>#N/A</v>
      </c>
    </row>
    <row r="3" spans="1:11" x14ac:dyDescent="0.35">
      <c r="A3" t="s">
        <v>2349</v>
      </c>
      <c r="B3" t="e">
        <f>valAllocationERF</f>
        <v>#N/A</v>
      </c>
    </row>
    <row r="4" spans="1:11" x14ac:dyDescent="0.35">
      <c r="A4" t="s">
        <v>2350</v>
      </c>
      <c r="B4" cm="1">
        <f t="array" ref="B4:I4">'2. Contact Information'!E6:L6</f>
        <v>0</v>
      </c>
      <c r="C4">
        <v>0</v>
      </c>
      <c r="D4">
        <v>0</v>
      </c>
      <c r="E4">
        <v>0</v>
      </c>
      <c r="F4">
        <v>0</v>
      </c>
      <c r="G4">
        <v>0</v>
      </c>
      <c r="H4">
        <v>0</v>
      </c>
      <c r="I4">
        <v>0</v>
      </c>
    </row>
    <row r="5" spans="1:11" x14ac:dyDescent="0.35">
      <c r="A5" t="s">
        <v>2351</v>
      </c>
      <c r="B5" cm="1">
        <f t="array" ref="B5:K5">'2. Contact Information'!C9:L9</f>
        <v>0</v>
      </c>
      <c r="C5">
        <v>0</v>
      </c>
      <c r="D5">
        <v>0</v>
      </c>
      <c r="E5">
        <v>0</v>
      </c>
      <c r="F5">
        <v>0</v>
      </c>
      <c r="G5">
        <v>0</v>
      </c>
      <c r="H5">
        <v>0</v>
      </c>
      <c r="I5">
        <v>0</v>
      </c>
      <c r="J5">
        <v>0</v>
      </c>
      <c r="K5">
        <v>0</v>
      </c>
    </row>
    <row r="6" spans="1:11" x14ac:dyDescent="0.35">
      <c r="A6" t="s">
        <v>2352</v>
      </c>
      <c r="B6" cm="1">
        <f t="array" ref="B6:J6">'2. Contact Information'!D7:L7</f>
        <v>0</v>
      </c>
      <c r="C6">
        <v>0</v>
      </c>
      <c r="D6">
        <v>0</v>
      </c>
      <c r="E6">
        <v>0</v>
      </c>
      <c r="F6">
        <v>0</v>
      </c>
      <c r="G6">
        <v>0</v>
      </c>
      <c r="H6">
        <v>0</v>
      </c>
      <c r="I6">
        <v>0</v>
      </c>
      <c r="J6">
        <v>0</v>
      </c>
    </row>
    <row r="7" spans="1:11" x14ac:dyDescent="0.35">
      <c r="A7" t="s">
        <v>2353</v>
      </c>
      <c r="B7" t="str">
        <f>Exp_Remote</f>
        <v xml:space="preserve">Select </v>
      </c>
    </row>
    <row r="8" spans="1:11" x14ac:dyDescent="0.35">
      <c r="A8" t="s">
        <v>2354</v>
      </c>
      <c r="B8" t="str">
        <f>'3. Use of Funds'!L14</f>
        <v xml:space="preserve">Select </v>
      </c>
    </row>
    <row r="9" spans="1:11" x14ac:dyDescent="0.35">
      <c r="A9" t="s">
        <v>2482</v>
      </c>
      <c r="B9" t="str">
        <f>Exp_IDEA</f>
        <v xml:space="preserve">Select </v>
      </c>
    </row>
    <row r="10" spans="1:11" x14ac:dyDescent="0.35">
      <c r="A10" t="s">
        <v>2355</v>
      </c>
      <c r="B10" t="str">
        <f>Exp_Perk</f>
        <v xml:space="preserve">Select </v>
      </c>
    </row>
    <row r="11" spans="1:11" x14ac:dyDescent="0.35">
      <c r="A11" t="s">
        <v>2356</v>
      </c>
      <c r="B11" t="str">
        <f>Exp_MV</f>
        <v xml:space="preserve">Select </v>
      </c>
    </row>
    <row r="12" spans="1:11" x14ac:dyDescent="0.35">
      <c r="A12" t="s">
        <v>2357</v>
      </c>
      <c r="B12" t="str">
        <f>Exp_Closure</f>
        <v xml:space="preserve">Select </v>
      </c>
    </row>
    <row r="13" spans="1:11" x14ac:dyDescent="0.35">
      <c r="A13" t="s">
        <v>2358</v>
      </c>
      <c r="B13" t="str">
        <f>Exp_Meals</f>
        <v xml:space="preserve">Select </v>
      </c>
    </row>
    <row r="14" spans="1:11" x14ac:dyDescent="0.35">
      <c r="A14" t="s">
        <v>2359</v>
      </c>
      <c r="B14" t="str">
        <f>Exp_IDEAReq</f>
        <v xml:space="preserve">Select </v>
      </c>
    </row>
    <row r="15" spans="1:11" x14ac:dyDescent="0.35">
      <c r="A15" t="s">
        <v>2360</v>
      </c>
      <c r="B15" t="str">
        <f>Exp_Compliance</f>
        <v xml:space="preserve">Select </v>
      </c>
    </row>
    <row r="16" spans="1:11" x14ac:dyDescent="0.35">
      <c r="A16" t="s">
        <v>2361</v>
      </c>
      <c r="B16" t="str">
        <f>Exp_MH</f>
        <v xml:space="preserve">Select </v>
      </c>
    </row>
    <row r="17" spans="1:5" x14ac:dyDescent="0.35">
      <c r="A17" t="s">
        <v>2362</v>
      </c>
      <c r="B17" t="str">
        <f>Exp_LowInc</f>
        <v xml:space="preserve">Select </v>
      </c>
    </row>
    <row r="18" spans="1:5" x14ac:dyDescent="0.35">
      <c r="A18" t="s">
        <v>2363</v>
      </c>
      <c r="B18" t="str">
        <f>Exp_SWD</f>
        <v xml:space="preserve">Select </v>
      </c>
    </row>
    <row r="19" spans="1:5" x14ac:dyDescent="0.35">
      <c r="A19" t="s">
        <v>2364</v>
      </c>
      <c r="B19" t="str">
        <f>Exp_EL</f>
        <v xml:space="preserve">Select </v>
      </c>
    </row>
    <row r="20" spans="1:5" x14ac:dyDescent="0.35">
      <c r="A20" t="s">
        <v>2366</v>
      </c>
      <c r="B20" t="str">
        <f>Exp_Minor</f>
        <v xml:space="preserve">Select </v>
      </c>
    </row>
    <row r="21" spans="1:5" x14ac:dyDescent="0.35">
      <c r="A21" t="s">
        <v>2367</v>
      </c>
      <c r="B21" t="str" cm="1">
        <f t="array" ref="B21:E21">'4. Budget'!F18:I18</f>
        <v>Select One</v>
      </c>
      <c r="C21">
        <v>0</v>
      </c>
      <c r="D21">
        <v>0</v>
      </c>
      <c r="E21">
        <v>0</v>
      </c>
    </row>
    <row r="22" spans="1:5" x14ac:dyDescent="0.35">
      <c r="A22" t="s">
        <v>2369</v>
      </c>
      <c r="B22" s="451">
        <f>'4. Budget'!Q18</f>
        <v>0</v>
      </c>
    </row>
    <row r="23" spans="1:5" x14ac:dyDescent="0.35">
      <c r="A23" t="s">
        <v>2370</v>
      </c>
      <c r="B23" t="str">
        <f>'4. Budget'!S18</f>
        <v>Select One</v>
      </c>
    </row>
    <row r="24" spans="1:5" x14ac:dyDescent="0.35">
      <c r="A24" t="s">
        <v>2371</v>
      </c>
      <c r="B24" t="str" cm="1">
        <f t="array" ref="B24:E24">'4. Budget'!F19:I19</f>
        <v>Select One</v>
      </c>
      <c r="C24">
        <v>0</v>
      </c>
      <c r="D24">
        <v>0</v>
      </c>
      <c r="E24">
        <v>0</v>
      </c>
    </row>
    <row r="25" spans="1:5" x14ac:dyDescent="0.35">
      <c r="A25" t="s">
        <v>2368</v>
      </c>
      <c r="B25" s="451">
        <f>'4. Budget'!Q19</f>
        <v>0</v>
      </c>
    </row>
    <row r="26" spans="1:5" x14ac:dyDescent="0.35">
      <c r="A26" t="s">
        <v>2372</v>
      </c>
      <c r="B26" t="str">
        <f>'4. Budget'!S19</f>
        <v>Select One</v>
      </c>
    </row>
    <row r="27" spans="1:5" x14ac:dyDescent="0.35">
      <c r="A27" t="s">
        <v>2373</v>
      </c>
      <c r="B27" t="str" cm="1">
        <f t="array" ref="B27:E27">'4. Budget'!F20:I20</f>
        <v>Select One</v>
      </c>
      <c r="C27">
        <v>0</v>
      </c>
      <c r="D27">
        <v>0</v>
      </c>
      <c r="E27">
        <v>0</v>
      </c>
    </row>
    <row r="28" spans="1:5" x14ac:dyDescent="0.35">
      <c r="A28" t="s">
        <v>2374</v>
      </c>
      <c r="B28" s="451">
        <f>'4. Budget'!Q20</f>
        <v>0</v>
      </c>
    </row>
    <row r="29" spans="1:5" x14ac:dyDescent="0.35">
      <c r="A29" t="s">
        <v>2375</v>
      </c>
      <c r="B29" t="str">
        <f>'4. Budget'!S20</f>
        <v>Select One</v>
      </c>
    </row>
    <row r="30" spans="1:5" x14ac:dyDescent="0.35">
      <c r="A30" t="s">
        <v>2376</v>
      </c>
      <c r="B30" t="str" cm="1">
        <f t="array" ref="B30:E30">'4. Budget'!F24:I24</f>
        <v>Select One</v>
      </c>
      <c r="C30">
        <v>0</v>
      </c>
      <c r="D30">
        <v>0</v>
      </c>
      <c r="E30">
        <v>0</v>
      </c>
    </row>
    <row r="31" spans="1:5" x14ac:dyDescent="0.35">
      <c r="A31" t="s">
        <v>2377</v>
      </c>
      <c r="B31" t="str" cm="1">
        <f t="array" ref="B31:E31">'4. Budget'!F25:I25</f>
        <v>Select One</v>
      </c>
      <c r="C31">
        <v>0</v>
      </c>
      <c r="D31">
        <v>0</v>
      </c>
      <c r="E31">
        <v>0</v>
      </c>
    </row>
    <row r="32" spans="1:5" x14ac:dyDescent="0.35">
      <c r="A32" t="s">
        <v>2378</v>
      </c>
      <c r="B32" t="str" cm="1">
        <f t="array" ref="B32:E32">'4. Budget'!F26:I26</f>
        <v>Select One</v>
      </c>
      <c r="C32">
        <v>0</v>
      </c>
      <c r="D32">
        <v>0</v>
      </c>
      <c r="E32">
        <v>0</v>
      </c>
    </row>
    <row r="33" spans="1:5" x14ac:dyDescent="0.35">
      <c r="A33" t="s">
        <v>2379</v>
      </c>
      <c r="B33" t="str" cm="1">
        <f t="array" ref="B33:E33">'4. Budget'!F27:I27</f>
        <v>Select One</v>
      </c>
      <c r="C33">
        <v>0</v>
      </c>
      <c r="D33">
        <v>0</v>
      </c>
      <c r="E33">
        <v>0</v>
      </c>
    </row>
    <row r="34" spans="1:5" x14ac:dyDescent="0.35">
      <c r="A34" t="s">
        <v>2380</v>
      </c>
      <c r="B34" t="str" cm="1">
        <f t="array" ref="B34:E34">'4. Budget'!F28:I28</f>
        <v>Select One</v>
      </c>
      <c r="C34">
        <v>0</v>
      </c>
      <c r="D34">
        <v>0</v>
      </c>
      <c r="E34">
        <v>0</v>
      </c>
    </row>
    <row r="35" spans="1:5" x14ac:dyDescent="0.35">
      <c r="A35" t="s">
        <v>2381</v>
      </c>
      <c r="B35" t="str" cm="1">
        <f t="array" ref="B35:E35">'4. Budget'!F29:I29</f>
        <v>Select One</v>
      </c>
      <c r="C35">
        <v>0</v>
      </c>
      <c r="D35">
        <v>0</v>
      </c>
      <c r="E35">
        <v>0</v>
      </c>
    </row>
    <row r="36" spans="1:5" x14ac:dyDescent="0.35">
      <c r="A36" t="s">
        <v>2382</v>
      </c>
      <c r="B36" s="451">
        <f>'4. Budget'!Q24</f>
        <v>0</v>
      </c>
    </row>
    <row r="37" spans="1:5" x14ac:dyDescent="0.35">
      <c r="A37" t="s">
        <v>2383</v>
      </c>
      <c r="B37" s="451">
        <f>'4. Budget'!Q25</f>
        <v>0</v>
      </c>
    </row>
    <row r="38" spans="1:5" x14ac:dyDescent="0.35">
      <c r="A38" t="s">
        <v>2384</v>
      </c>
      <c r="B38" s="451">
        <f>'4. Budget'!Q26</f>
        <v>0</v>
      </c>
    </row>
    <row r="39" spans="1:5" x14ac:dyDescent="0.35">
      <c r="A39" t="s">
        <v>2385</v>
      </c>
      <c r="B39" s="451">
        <f>'4. Budget'!Q27</f>
        <v>0</v>
      </c>
    </row>
    <row r="40" spans="1:5" x14ac:dyDescent="0.35">
      <c r="A40" t="s">
        <v>2386</v>
      </c>
      <c r="B40" s="451">
        <f>'4. Budget'!Q28</f>
        <v>0</v>
      </c>
    </row>
    <row r="41" spans="1:5" x14ac:dyDescent="0.35">
      <c r="A41" t="s">
        <v>2387</v>
      </c>
      <c r="B41" s="451">
        <f>'4. Budget'!Q29</f>
        <v>0</v>
      </c>
    </row>
    <row r="42" spans="1:5" x14ac:dyDescent="0.35">
      <c r="A42" t="s">
        <v>2388</v>
      </c>
      <c r="B42" t="str">
        <f>'4. Budget'!S24</f>
        <v>Select One</v>
      </c>
    </row>
    <row r="43" spans="1:5" x14ac:dyDescent="0.35">
      <c r="A43" t="s">
        <v>2389</v>
      </c>
      <c r="B43" t="str">
        <f>'4. Budget'!S25</f>
        <v>Select One</v>
      </c>
    </row>
    <row r="44" spans="1:5" x14ac:dyDescent="0.35">
      <c r="A44" t="s">
        <v>2390</v>
      </c>
      <c r="B44" t="str">
        <f>'4. Budget'!S26</f>
        <v>Select One</v>
      </c>
    </row>
    <row r="45" spans="1:5" x14ac:dyDescent="0.35">
      <c r="A45" t="s">
        <v>2391</v>
      </c>
      <c r="B45" t="str">
        <f>'4. Budget'!S27</f>
        <v>Select One</v>
      </c>
    </row>
    <row r="46" spans="1:5" x14ac:dyDescent="0.35">
      <c r="A46" t="s">
        <v>2392</v>
      </c>
      <c r="B46" t="str">
        <f>'4. Budget'!S28</f>
        <v>Select One</v>
      </c>
    </row>
    <row r="47" spans="1:5" x14ac:dyDescent="0.35">
      <c r="A47" t="s">
        <v>2393</v>
      </c>
      <c r="B47" t="str">
        <f>'4. Budget'!S29</f>
        <v>Select One</v>
      </c>
    </row>
    <row r="48" spans="1:5" x14ac:dyDescent="0.35">
      <c r="A48" t="s">
        <v>2394</v>
      </c>
      <c r="B48" t="str" cm="1">
        <f t="array" ref="B48:E48">'4. Budget'!F33:I33</f>
        <v>Select One</v>
      </c>
      <c r="C48">
        <v>0</v>
      </c>
      <c r="D48">
        <v>0</v>
      </c>
      <c r="E48">
        <v>0</v>
      </c>
    </row>
    <row r="49" spans="1:5" x14ac:dyDescent="0.35">
      <c r="A49" t="s">
        <v>2395</v>
      </c>
      <c r="B49" s="448" t="str" cm="1">
        <f t="array" ref="B49:E49">'4. Budget'!F34:I34</f>
        <v>Select One</v>
      </c>
      <c r="C49">
        <v>0</v>
      </c>
      <c r="D49">
        <v>0</v>
      </c>
      <c r="E49">
        <v>0</v>
      </c>
    </row>
    <row r="50" spans="1:5" x14ac:dyDescent="0.35">
      <c r="A50" t="s">
        <v>2396</v>
      </c>
      <c r="B50" t="str" cm="1">
        <f t="array" ref="B50:E50">'4. Budget'!F35:I35</f>
        <v>Select One</v>
      </c>
      <c r="C50">
        <v>0</v>
      </c>
      <c r="D50">
        <v>0</v>
      </c>
      <c r="E50">
        <v>0</v>
      </c>
    </row>
    <row r="51" spans="1:5" x14ac:dyDescent="0.35">
      <c r="A51" t="s">
        <v>2397</v>
      </c>
      <c r="B51" s="448">
        <f>'4. Budget'!Q33</f>
        <v>0</v>
      </c>
    </row>
    <row r="52" spans="1:5" x14ac:dyDescent="0.35">
      <c r="A52" t="s">
        <v>2398</v>
      </c>
      <c r="B52" s="448">
        <f>'4. Budget'!Q34</f>
        <v>0</v>
      </c>
    </row>
    <row r="53" spans="1:5" x14ac:dyDescent="0.35">
      <c r="A53" t="s">
        <v>2399</v>
      </c>
      <c r="B53" s="448">
        <f>'4. Budget'!Q35</f>
        <v>0</v>
      </c>
    </row>
    <row r="54" spans="1:5" x14ac:dyDescent="0.35">
      <c r="A54" t="s">
        <v>2400</v>
      </c>
      <c r="B54" t="str">
        <f>'4. Budget'!S33</f>
        <v>Select One</v>
      </c>
    </row>
    <row r="55" spans="1:5" x14ac:dyDescent="0.35">
      <c r="A55" t="s">
        <v>2401</v>
      </c>
      <c r="B55" t="str">
        <f>'4. Budget'!S34</f>
        <v>Select One</v>
      </c>
    </row>
    <row r="56" spans="1:5" x14ac:dyDescent="0.35">
      <c r="A56" t="s">
        <v>2402</v>
      </c>
      <c r="B56" t="str">
        <f>'4. Budget'!S35</f>
        <v>Select One</v>
      </c>
    </row>
    <row r="57" spans="1:5" x14ac:dyDescent="0.35">
      <c r="A57" t="s">
        <v>2403</v>
      </c>
      <c r="B57" t="str" cm="1">
        <f t="array" ref="B57:E57">'4. Budget'!F39:I39</f>
        <v>Select One</v>
      </c>
      <c r="C57">
        <v>0</v>
      </c>
      <c r="D57">
        <v>0</v>
      </c>
      <c r="E57">
        <v>0</v>
      </c>
    </row>
    <row r="58" spans="1:5" x14ac:dyDescent="0.35">
      <c r="A58" t="s">
        <v>2404</v>
      </c>
      <c r="B58" t="str" cm="1">
        <f t="array" ref="B58:E58">'4. Budget'!F40:I40</f>
        <v>Select One</v>
      </c>
      <c r="C58">
        <v>0</v>
      </c>
      <c r="D58">
        <v>0</v>
      </c>
      <c r="E58">
        <v>0</v>
      </c>
    </row>
    <row r="59" spans="1:5" x14ac:dyDescent="0.35">
      <c r="A59" t="s">
        <v>2405</v>
      </c>
      <c r="B59" t="str" cm="1">
        <f t="array" ref="B59:E59">'4. Budget'!F41:I41</f>
        <v>Select One</v>
      </c>
      <c r="C59">
        <v>0</v>
      </c>
      <c r="D59">
        <v>0</v>
      </c>
      <c r="E59">
        <v>0</v>
      </c>
    </row>
    <row r="60" spans="1:5" x14ac:dyDescent="0.35">
      <c r="A60" t="s">
        <v>2406</v>
      </c>
      <c r="B60" t="str" cm="1">
        <f t="array" ref="B60:E60">'4. Budget'!F42:I42</f>
        <v>Select One</v>
      </c>
      <c r="C60">
        <v>0</v>
      </c>
      <c r="D60">
        <v>0</v>
      </c>
      <c r="E60">
        <v>0</v>
      </c>
    </row>
    <row r="61" spans="1:5" x14ac:dyDescent="0.35">
      <c r="A61" t="s">
        <v>2407</v>
      </c>
      <c r="B61" s="448">
        <f>'4. Budget'!Q39</f>
        <v>0</v>
      </c>
    </row>
    <row r="62" spans="1:5" x14ac:dyDescent="0.35">
      <c r="A62" t="s">
        <v>2408</v>
      </c>
      <c r="B62" s="448">
        <f>'4. Budget'!Q40</f>
        <v>0</v>
      </c>
    </row>
    <row r="63" spans="1:5" x14ac:dyDescent="0.35">
      <c r="A63" t="s">
        <v>2409</v>
      </c>
      <c r="B63" s="448">
        <f>'4. Budget'!Q41</f>
        <v>0</v>
      </c>
    </row>
    <row r="64" spans="1:5" x14ac:dyDescent="0.35">
      <c r="A64" t="s">
        <v>2410</v>
      </c>
      <c r="B64" s="448">
        <f>'4. Budget'!Q42</f>
        <v>0</v>
      </c>
    </row>
    <row r="65" spans="1:5" x14ac:dyDescent="0.35">
      <c r="A65" t="s">
        <v>2411</v>
      </c>
      <c r="B65" t="str">
        <f>'4. Budget'!S39</f>
        <v>Select One</v>
      </c>
    </row>
    <row r="66" spans="1:5" x14ac:dyDescent="0.35">
      <c r="A66" t="s">
        <v>2412</v>
      </c>
      <c r="B66" t="str">
        <f>'4. Budget'!S40</f>
        <v>Select One</v>
      </c>
    </row>
    <row r="67" spans="1:5" x14ac:dyDescent="0.35">
      <c r="A67" t="s">
        <v>2413</v>
      </c>
      <c r="B67" t="str">
        <f>'4. Budget'!S41</f>
        <v>Select One</v>
      </c>
    </row>
    <row r="68" spans="1:5" x14ac:dyDescent="0.35">
      <c r="A68" t="s">
        <v>2414</v>
      </c>
      <c r="B68" t="str">
        <f>'4. Budget'!S42</f>
        <v>Select One</v>
      </c>
    </row>
    <row r="69" spans="1:5" x14ac:dyDescent="0.35">
      <c r="A69" t="s">
        <v>2415</v>
      </c>
      <c r="B69" s="448">
        <f>'4. Budget'!Q46</f>
        <v>0</v>
      </c>
    </row>
    <row r="70" spans="1:5" x14ac:dyDescent="0.35">
      <c r="A70" t="s">
        <v>2416</v>
      </c>
      <c r="B70" s="448">
        <f>'4. Budget'!Q47</f>
        <v>0</v>
      </c>
    </row>
    <row r="71" spans="1:5" x14ac:dyDescent="0.35">
      <c r="A71" t="s">
        <v>2417</v>
      </c>
      <c r="B71" t="str" cm="1">
        <f t="array" ref="B71:E71">'4. Budget'!F54:I54</f>
        <v>Select One</v>
      </c>
      <c r="C71">
        <v>0</v>
      </c>
      <c r="D71">
        <v>0</v>
      </c>
      <c r="E71">
        <v>0</v>
      </c>
    </row>
    <row r="72" spans="1:5" x14ac:dyDescent="0.35">
      <c r="A72" t="s">
        <v>2418</v>
      </c>
      <c r="B72" t="str" cm="1">
        <f t="array" ref="B72:E72">'4. Budget'!F55:I55</f>
        <v>Select One</v>
      </c>
      <c r="C72">
        <v>0</v>
      </c>
      <c r="D72">
        <v>0</v>
      </c>
      <c r="E72">
        <v>0</v>
      </c>
    </row>
    <row r="73" spans="1:5" x14ac:dyDescent="0.35">
      <c r="A73" t="s">
        <v>2419</v>
      </c>
      <c r="B73" t="str" cm="1">
        <f t="array" ref="B73:E73">'4. Budget'!F56:I56</f>
        <v>Select One</v>
      </c>
      <c r="C73">
        <v>0</v>
      </c>
      <c r="D73">
        <v>0</v>
      </c>
      <c r="E73">
        <v>0</v>
      </c>
    </row>
    <row r="74" spans="1:5" x14ac:dyDescent="0.35">
      <c r="A74" t="s">
        <v>2420</v>
      </c>
      <c r="B74" t="str" cm="1">
        <f t="array" ref="B74:E74">'4. Budget'!F57:I57</f>
        <v>Select One</v>
      </c>
      <c r="C74">
        <v>0</v>
      </c>
      <c r="D74">
        <v>0</v>
      </c>
      <c r="E74">
        <v>0</v>
      </c>
    </row>
    <row r="75" spans="1:5" x14ac:dyDescent="0.35">
      <c r="A75" t="s">
        <v>2421</v>
      </c>
      <c r="B75" t="str" cm="1">
        <f t="array" ref="B75:E75">'4. Budget'!F58:I58</f>
        <v>Select One</v>
      </c>
      <c r="C75">
        <v>0</v>
      </c>
      <c r="D75">
        <v>0</v>
      </c>
      <c r="E75">
        <v>0</v>
      </c>
    </row>
    <row r="76" spans="1:5" x14ac:dyDescent="0.35">
      <c r="A76" t="s">
        <v>2422</v>
      </c>
      <c r="B76" t="str" cm="1">
        <f t="array" ref="B76:E76">'4. Budget'!F59:I59</f>
        <v>Select One</v>
      </c>
      <c r="C76">
        <v>0</v>
      </c>
      <c r="D76">
        <v>0</v>
      </c>
      <c r="E76">
        <v>0</v>
      </c>
    </row>
    <row r="77" spans="1:5" x14ac:dyDescent="0.35">
      <c r="A77" t="s">
        <v>2423</v>
      </c>
      <c r="B77" s="448">
        <f>'4. Budget'!Q54</f>
        <v>0</v>
      </c>
    </row>
    <row r="78" spans="1:5" x14ac:dyDescent="0.35">
      <c r="A78" t="s">
        <v>2424</v>
      </c>
      <c r="B78" s="448">
        <f>'4. Budget'!Q55</f>
        <v>0</v>
      </c>
    </row>
    <row r="79" spans="1:5" x14ac:dyDescent="0.35">
      <c r="A79" t="s">
        <v>2425</v>
      </c>
      <c r="B79" s="448">
        <f>'4. Budget'!Q56</f>
        <v>0</v>
      </c>
    </row>
    <row r="80" spans="1:5" x14ac:dyDescent="0.35">
      <c r="A80" t="s">
        <v>2426</v>
      </c>
      <c r="B80" s="448">
        <f>'4. Budget'!Q57</f>
        <v>0</v>
      </c>
    </row>
    <row r="81" spans="1:8" x14ac:dyDescent="0.35">
      <c r="A81" t="s">
        <v>2427</v>
      </c>
      <c r="B81" s="448">
        <f>'4. Budget'!Q58</f>
        <v>0</v>
      </c>
    </row>
    <row r="82" spans="1:8" x14ac:dyDescent="0.35">
      <c r="A82" t="s">
        <v>2428</v>
      </c>
      <c r="B82" s="448">
        <f>'4. Budget'!Q59</f>
        <v>0</v>
      </c>
    </row>
    <row r="83" spans="1:8" x14ac:dyDescent="0.35">
      <c r="A83" t="s">
        <v>2429</v>
      </c>
      <c r="B83" t="str">
        <f>'4. Budget'!S54</f>
        <v>Select One</v>
      </c>
    </row>
    <row r="84" spans="1:8" x14ac:dyDescent="0.35">
      <c r="A84" t="s">
        <v>2430</v>
      </c>
      <c r="B84" t="str">
        <f>'4. Budget'!S55</f>
        <v>Select One</v>
      </c>
    </row>
    <row r="85" spans="1:8" x14ac:dyDescent="0.35">
      <c r="A85" t="s">
        <v>2431</v>
      </c>
      <c r="B85" t="str">
        <f>'4. Budget'!S56</f>
        <v>Select One</v>
      </c>
    </row>
    <row r="86" spans="1:8" x14ac:dyDescent="0.35">
      <c r="A86" t="s">
        <v>2432</v>
      </c>
      <c r="B86" t="str">
        <f>'4. Budget'!S57</f>
        <v>Select One</v>
      </c>
    </row>
    <row r="87" spans="1:8" x14ac:dyDescent="0.35">
      <c r="A87" t="s">
        <v>2433</v>
      </c>
      <c r="B87" t="str">
        <f>'4. Budget'!S58</f>
        <v>Select One</v>
      </c>
    </row>
    <row r="88" spans="1:8" x14ac:dyDescent="0.35">
      <c r="A88" t="s">
        <v>2434</v>
      </c>
      <c r="B88" t="str">
        <f>'4. Budget'!S59</f>
        <v>Select One</v>
      </c>
    </row>
    <row r="89" spans="1:8" x14ac:dyDescent="0.35">
      <c r="A89" t="s">
        <v>2435</v>
      </c>
      <c r="B89" t="str" cm="1">
        <f t="array" ref="B89:H89">'4. Budget'!F63:L63</f>
        <v>Select One</v>
      </c>
      <c r="C89">
        <v>0</v>
      </c>
      <c r="D89">
        <v>0</v>
      </c>
      <c r="E89">
        <v>0</v>
      </c>
      <c r="F89">
        <v>0</v>
      </c>
      <c r="G89">
        <v>0</v>
      </c>
      <c r="H89">
        <v>0</v>
      </c>
    </row>
    <row r="90" spans="1:8" x14ac:dyDescent="0.35">
      <c r="A90" t="s">
        <v>2436</v>
      </c>
      <c r="B90" t="str" cm="1">
        <f t="array" ref="B90:H90">'4. Budget'!F64:L64</f>
        <v>Select One</v>
      </c>
      <c r="C90">
        <v>0</v>
      </c>
      <c r="D90">
        <v>0</v>
      </c>
      <c r="E90">
        <v>0</v>
      </c>
      <c r="F90">
        <v>0</v>
      </c>
      <c r="G90">
        <v>0</v>
      </c>
      <c r="H90">
        <v>0</v>
      </c>
    </row>
    <row r="91" spans="1:8" x14ac:dyDescent="0.35">
      <c r="A91" t="s">
        <v>2437</v>
      </c>
      <c r="B91" t="str" cm="1">
        <f t="array" ref="B91:H91">'4. Budget'!F65:L65</f>
        <v>Select One</v>
      </c>
      <c r="C91">
        <v>0</v>
      </c>
      <c r="D91">
        <v>0</v>
      </c>
      <c r="E91">
        <v>0</v>
      </c>
      <c r="F91">
        <v>0</v>
      </c>
      <c r="G91">
        <v>0</v>
      </c>
      <c r="H91">
        <v>0</v>
      </c>
    </row>
    <row r="92" spans="1:8" x14ac:dyDescent="0.35">
      <c r="A92" t="s">
        <v>2438</v>
      </c>
      <c r="B92" t="str" cm="1">
        <f t="array" ref="B92:H92">'4. Budget'!F66:L66</f>
        <v>Select One</v>
      </c>
      <c r="C92">
        <v>0</v>
      </c>
      <c r="D92">
        <v>0</v>
      </c>
      <c r="E92">
        <v>0</v>
      </c>
      <c r="F92">
        <v>0</v>
      </c>
      <c r="G92">
        <v>0</v>
      </c>
      <c r="H92">
        <v>0</v>
      </c>
    </row>
    <row r="93" spans="1:8" x14ac:dyDescent="0.35">
      <c r="A93" t="s">
        <v>2439</v>
      </c>
      <c r="B93" s="448">
        <f>'4. Budget'!Q63</f>
        <v>0</v>
      </c>
    </row>
    <row r="94" spans="1:8" x14ac:dyDescent="0.35">
      <c r="A94" t="s">
        <v>2440</v>
      </c>
      <c r="B94" s="448">
        <f>'4. Budget'!Q64</f>
        <v>0</v>
      </c>
    </row>
    <row r="95" spans="1:8" x14ac:dyDescent="0.35">
      <c r="A95" t="s">
        <v>2441</v>
      </c>
      <c r="B95" s="448">
        <f>'4. Budget'!Q65</f>
        <v>0</v>
      </c>
    </row>
    <row r="96" spans="1:8" x14ac:dyDescent="0.35">
      <c r="A96" t="s">
        <v>2442</v>
      </c>
      <c r="B96" s="448">
        <f>'4. Budget'!Q66</f>
        <v>0</v>
      </c>
    </row>
    <row r="97" spans="1:8" x14ac:dyDescent="0.35">
      <c r="A97" t="s">
        <v>2443</v>
      </c>
      <c r="B97" t="str">
        <f>'4. Budget'!S63</f>
        <v>Select One</v>
      </c>
    </row>
    <row r="98" spans="1:8" x14ac:dyDescent="0.35">
      <c r="A98" t="s">
        <v>2444</v>
      </c>
      <c r="B98" t="str">
        <f>'4. Budget'!S64</f>
        <v>Select One</v>
      </c>
    </row>
    <row r="99" spans="1:8" x14ac:dyDescent="0.35">
      <c r="A99" t="s">
        <v>2445</v>
      </c>
      <c r="B99" t="str">
        <f>'4. Budget'!S65</f>
        <v>Select One</v>
      </c>
    </row>
    <row r="100" spans="1:8" x14ac:dyDescent="0.35">
      <c r="A100" t="s">
        <v>2446</v>
      </c>
      <c r="B100" t="str">
        <f>'4. Budget'!S66</f>
        <v>Select One</v>
      </c>
    </row>
    <row r="101" spans="1:8" x14ac:dyDescent="0.35">
      <c r="A101" t="s">
        <v>2447</v>
      </c>
      <c r="B101" t="str" cm="1">
        <f t="array" ref="B101:H101">'4. Budget'!F70:L70</f>
        <v>Select One</v>
      </c>
      <c r="C101">
        <v>0</v>
      </c>
      <c r="D101">
        <v>0</v>
      </c>
      <c r="E101">
        <v>0</v>
      </c>
      <c r="F101">
        <v>0</v>
      </c>
      <c r="G101">
        <v>0</v>
      </c>
      <c r="H101">
        <v>0</v>
      </c>
    </row>
    <row r="102" spans="1:8" x14ac:dyDescent="0.35">
      <c r="A102" t="s">
        <v>2448</v>
      </c>
      <c r="B102" t="str" cm="1">
        <f t="array" ref="B102:H102">'4. Budget'!F71:L71</f>
        <v>Select One</v>
      </c>
      <c r="C102">
        <v>0</v>
      </c>
      <c r="D102">
        <v>0</v>
      </c>
      <c r="E102">
        <v>0</v>
      </c>
      <c r="F102">
        <v>0</v>
      </c>
      <c r="G102">
        <v>0</v>
      </c>
      <c r="H102">
        <v>0</v>
      </c>
    </row>
    <row r="103" spans="1:8" x14ac:dyDescent="0.35">
      <c r="A103" t="s">
        <v>2449</v>
      </c>
      <c r="B103" t="str" cm="1">
        <f t="array" ref="B103:H103">'4. Budget'!F72:L72</f>
        <v>Select One</v>
      </c>
      <c r="C103">
        <v>0</v>
      </c>
      <c r="D103">
        <v>0</v>
      </c>
      <c r="E103">
        <v>0</v>
      </c>
      <c r="F103">
        <v>0</v>
      </c>
      <c r="G103">
        <v>0</v>
      </c>
      <c r="H103">
        <v>0</v>
      </c>
    </row>
    <row r="104" spans="1:8" x14ac:dyDescent="0.35">
      <c r="A104" t="s">
        <v>2450</v>
      </c>
      <c r="B104" t="str" cm="1">
        <f t="array" ref="B104:H104">'4. Budget'!F73:L73</f>
        <v>Select One</v>
      </c>
      <c r="C104">
        <v>0</v>
      </c>
      <c r="D104">
        <v>0</v>
      </c>
      <c r="E104">
        <v>0</v>
      </c>
      <c r="F104">
        <v>0</v>
      </c>
      <c r="G104">
        <v>0</v>
      </c>
      <c r="H104">
        <v>0</v>
      </c>
    </row>
    <row r="105" spans="1:8" x14ac:dyDescent="0.35">
      <c r="A105" t="s">
        <v>2451</v>
      </c>
      <c r="B105" s="448">
        <f>'4. Budget'!Q70</f>
        <v>0</v>
      </c>
    </row>
    <row r="106" spans="1:8" x14ac:dyDescent="0.35">
      <c r="A106" t="s">
        <v>2452</v>
      </c>
      <c r="B106" s="448">
        <f>'4. Budget'!Q71</f>
        <v>0</v>
      </c>
    </row>
    <row r="107" spans="1:8" x14ac:dyDescent="0.35">
      <c r="A107" t="s">
        <v>2453</v>
      </c>
      <c r="B107" s="448">
        <f>'4. Budget'!Q72</f>
        <v>0</v>
      </c>
    </row>
    <row r="108" spans="1:8" x14ac:dyDescent="0.35">
      <c r="A108" t="s">
        <v>2454</v>
      </c>
      <c r="B108" s="448">
        <f>'4. Budget'!Q73</f>
        <v>0</v>
      </c>
    </row>
    <row r="109" spans="1:8" x14ac:dyDescent="0.35">
      <c r="A109" t="s">
        <v>2455</v>
      </c>
      <c r="B109" t="str">
        <f>'4. Budget'!S70</f>
        <v>Select One</v>
      </c>
    </row>
    <row r="110" spans="1:8" x14ac:dyDescent="0.35">
      <c r="A110" t="s">
        <v>2456</v>
      </c>
      <c r="B110" t="str">
        <f>'4. Budget'!S71</f>
        <v>Select One</v>
      </c>
    </row>
    <row r="111" spans="1:8" x14ac:dyDescent="0.35">
      <c r="A111" t="s">
        <v>2457</v>
      </c>
      <c r="B111" t="str">
        <f>'4. Budget'!S72</f>
        <v>Select One</v>
      </c>
    </row>
    <row r="112" spans="1:8" x14ac:dyDescent="0.35">
      <c r="A112" t="s">
        <v>2458</v>
      </c>
      <c r="B112" t="str">
        <f>'4. Budget'!S73</f>
        <v>Select One</v>
      </c>
    </row>
    <row r="113" spans="1:8" x14ac:dyDescent="0.35">
      <c r="A113" t="s">
        <v>2459</v>
      </c>
      <c r="B113" t="str" cm="1">
        <f t="array" ref="B113:H113">'4. Budget'!F77:L77</f>
        <v>Select One</v>
      </c>
      <c r="C113">
        <v>0</v>
      </c>
      <c r="D113">
        <v>0</v>
      </c>
      <c r="E113">
        <v>0</v>
      </c>
      <c r="F113">
        <v>0</v>
      </c>
      <c r="G113">
        <v>0</v>
      </c>
      <c r="H113">
        <v>0</v>
      </c>
    </row>
    <row r="114" spans="1:8" x14ac:dyDescent="0.35">
      <c r="A114" t="s">
        <v>2460</v>
      </c>
      <c r="B114" t="str" cm="1">
        <f t="array" ref="B114:H114">'4. Budget'!F78:L78</f>
        <v>Select One</v>
      </c>
      <c r="C114">
        <v>0</v>
      </c>
      <c r="D114">
        <v>0</v>
      </c>
      <c r="E114">
        <v>0</v>
      </c>
      <c r="F114">
        <v>0</v>
      </c>
      <c r="G114">
        <v>0</v>
      </c>
      <c r="H114">
        <v>0</v>
      </c>
    </row>
    <row r="115" spans="1:8" x14ac:dyDescent="0.35">
      <c r="A115" t="s">
        <v>2461</v>
      </c>
      <c r="B115" t="str" cm="1">
        <f t="array" ref="B115:H115">'4. Budget'!F79:L79</f>
        <v>Select One</v>
      </c>
      <c r="C115">
        <v>0</v>
      </c>
      <c r="D115">
        <v>0</v>
      </c>
      <c r="E115">
        <v>0</v>
      </c>
      <c r="F115">
        <v>0</v>
      </c>
      <c r="G115">
        <v>0</v>
      </c>
      <c r="H115">
        <v>0</v>
      </c>
    </row>
    <row r="116" spans="1:8" x14ac:dyDescent="0.35">
      <c r="A116" t="s">
        <v>2462</v>
      </c>
      <c r="B116" t="str" cm="1">
        <f t="array" ref="B116:H116">'4. Budget'!F80:L80</f>
        <v>Select One</v>
      </c>
      <c r="C116">
        <v>0</v>
      </c>
      <c r="D116">
        <v>0</v>
      </c>
      <c r="E116">
        <v>0</v>
      </c>
      <c r="F116">
        <v>0</v>
      </c>
      <c r="G116">
        <v>0</v>
      </c>
      <c r="H116">
        <v>0</v>
      </c>
    </row>
    <row r="117" spans="1:8" x14ac:dyDescent="0.35">
      <c r="A117" t="s">
        <v>2463</v>
      </c>
      <c r="B117" t="str" cm="1">
        <f t="array" ref="B117:H117">'4. Budget'!F81:L81</f>
        <v>Select One</v>
      </c>
      <c r="C117">
        <v>0</v>
      </c>
      <c r="D117">
        <v>0</v>
      </c>
      <c r="E117">
        <v>0</v>
      </c>
      <c r="F117">
        <v>0</v>
      </c>
      <c r="G117">
        <v>0</v>
      </c>
      <c r="H117">
        <v>0</v>
      </c>
    </row>
    <row r="118" spans="1:8" x14ac:dyDescent="0.35">
      <c r="A118" t="s">
        <v>2464</v>
      </c>
      <c r="B118" t="str" cm="1">
        <f t="array" ref="B118:H118">'4. Budget'!F82:L82</f>
        <v>Select One</v>
      </c>
      <c r="C118">
        <v>0</v>
      </c>
      <c r="D118">
        <v>0</v>
      </c>
      <c r="E118">
        <v>0</v>
      </c>
      <c r="F118">
        <v>0</v>
      </c>
      <c r="G118">
        <v>0</v>
      </c>
      <c r="H118">
        <v>0</v>
      </c>
    </row>
    <row r="119" spans="1:8" x14ac:dyDescent="0.35">
      <c r="A119" t="s">
        <v>2465</v>
      </c>
      <c r="B119" s="448">
        <f>'4. Budget'!Q77</f>
        <v>0</v>
      </c>
    </row>
    <row r="120" spans="1:8" x14ac:dyDescent="0.35">
      <c r="A120" t="s">
        <v>2466</v>
      </c>
      <c r="B120" s="448">
        <f>'4. Budget'!Q78</f>
        <v>0</v>
      </c>
    </row>
    <row r="121" spans="1:8" x14ac:dyDescent="0.35">
      <c r="A121" t="s">
        <v>2467</v>
      </c>
      <c r="B121" s="448">
        <f>'4. Budget'!Q79</f>
        <v>0</v>
      </c>
    </row>
    <row r="122" spans="1:8" x14ac:dyDescent="0.35">
      <c r="A122" t="s">
        <v>2468</v>
      </c>
      <c r="B122" s="448">
        <f>'4. Budget'!Q80</f>
        <v>0</v>
      </c>
    </row>
    <row r="123" spans="1:8" x14ac:dyDescent="0.35">
      <c r="A123" t="s">
        <v>2469</v>
      </c>
      <c r="B123" s="448">
        <f>'4. Budget'!Q81</f>
        <v>0</v>
      </c>
    </row>
    <row r="124" spans="1:8" x14ac:dyDescent="0.35">
      <c r="A124" t="s">
        <v>2470</v>
      </c>
      <c r="B124" s="448">
        <f>'4. Budget'!Q82</f>
        <v>0</v>
      </c>
    </row>
    <row r="125" spans="1:8" x14ac:dyDescent="0.35">
      <c r="A125" t="s">
        <v>2471</v>
      </c>
      <c r="B125" t="str">
        <f>'4. Budget'!S77</f>
        <v>Select One</v>
      </c>
    </row>
    <row r="126" spans="1:8" x14ac:dyDescent="0.35">
      <c r="A126" t="s">
        <v>2472</v>
      </c>
      <c r="B126" t="str">
        <f>'4. Budget'!S78</f>
        <v>Select One</v>
      </c>
    </row>
    <row r="127" spans="1:8" x14ac:dyDescent="0.35">
      <c r="A127" t="s">
        <v>2473</v>
      </c>
      <c r="B127" t="str">
        <f>'4. Budget'!S79</f>
        <v>Select One</v>
      </c>
    </row>
    <row r="128" spans="1:8" x14ac:dyDescent="0.35">
      <c r="A128" t="s">
        <v>2474</v>
      </c>
      <c r="B128" t="str">
        <f>'4. Budget'!S80</f>
        <v>Select One</v>
      </c>
    </row>
    <row r="129" spans="1:2" x14ac:dyDescent="0.35">
      <c r="A129" t="s">
        <v>2475</v>
      </c>
      <c r="B129" t="str">
        <f>'4. Budget'!S81</f>
        <v>Select One</v>
      </c>
    </row>
    <row r="130" spans="1:2" x14ac:dyDescent="0.35">
      <c r="A130" t="s">
        <v>2476</v>
      </c>
      <c r="B130" t="str">
        <f>'4. Budget'!S82</f>
        <v>Select One</v>
      </c>
    </row>
    <row r="131" spans="1:2" x14ac:dyDescent="0.35">
      <c r="A131" t="s">
        <v>2477</v>
      </c>
      <c r="B131" s="448">
        <f>'4. Budget'!Q86</f>
        <v>0</v>
      </c>
    </row>
    <row r="132" spans="1:2" x14ac:dyDescent="0.35">
      <c r="A132" t="s">
        <v>2478</v>
      </c>
      <c r="B132" s="448">
        <f>'4. Budget'!Q91</f>
        <v>0</v>
      </c>
    </row>
    <row r="133" spans="1:2" x14ac:dyDescent="0.35">
      <c r="A133" t="s">
        <v>2479</v>
      </c>
      <c r="B133">
        <f>'4. Budget'!S91</f>
        <v>0</v>
      </c>
    </row>
  </sheetData>
  <phoneticPr fontId="102" type="noConversion"/>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74FE-DC15-47F0-AA10-47F27808A853}">
  <dimension ref="A1:F367"/>
  <sheetViews>
    <sheetView showGridLines="0" zoomScaleNormal="100" workbookViewId="0"/>
  </sheetViews>
  <sheetFormatPr defaultColWidth="8.7265625" defaultRowHeight="14.5" x14ac:dyDescent="0.35"/>
  <cols>
    <col min="1" max="1" width="8.1796875" customWidth="1"/>
    <col min="2" max="2" width="51.453125" bestFit="1" customWidth="1"/>
    <col min="3" max="3" width="31.1796875" customWidth="1"/>
    <col min="4" max="4" width="20.26953125" customWidth="1"/>
    <col min="5" max="5" width="32" bestFit="1" customWidth="1"/>
    <col min="6" max="6" width="21.26953125" customWidth="1"/>
    <col min="8" max="8" width="10.54296875" customWidth="1"/>
  </cols>
  <sheetData>
    <row r="1" spans="1:6" ht="29" x14ac:dyDescent="0.35">
      <c r="A1" s="452" t="s">
        <v>2486</v>
      </c>
      <c r="B1" s="453" t="s">
        <v>2487</v>
      </c>
      <c r="C1" s="454" t="s">
        <v>2489</v>
      </c>
      <c r="D1" s="454" t="s">
        <v>2488</v>
      </c>
      <c r="E1" s="6" t="s">
        <v>4604</v>
      </c>
      <c r="F1" s="6" t="s">
        <v>4605</v>
      </c>
    </row>
    <row r="2" spans="1:6" x14ac:dyDescent="0.35">
      <c r="A2" t="s">
        <v>2953</v>
      </c>
      <c r="B2" t="s">
        <v>2954</v>
      </c>
      <c r="C2" s="457">
        <v>320625</v>
      </c>
      <c r="D2" s="456">
        <v>1425</v>
      </c>
      <c r="E2" s="456" t="s">
        <v>203</v>
      </c>
      <c r="F2" t="s">
        <v>4606</v>
      </c>
    </row>
    <row r="3" spans="1:6" x14ac:dyDescent="0.35">
      <c r="A3" t="s">
        <v>2909</v>
      </c>
      <c r="B3" t="s">
        <v>2910</v>
      </c>
      <c r="C3" s="457">
        <v>118575</v>
      </c>
      <c r="D3" s="456">
        <v>527</v>
      </c>
      <c r="E3" s="456" t="s">
        <v>213</v>
      </c>
      <c r="F3" t="s">
        <v>4607</v>
      </c>
    </row>
    <row r="4" spans="1:6" x14ac:dyDescent="0.35">
      <c r="A4" s="455" t="s">
        <v>3023</v>
      </c>
      <c r="B4" s="455" t="s">
        <v>3024</v>
      </c>
      <c r="C4" s="457">
        <v>1185300</v>
      </c>
      <c r="D4" s="456">
        <v>5268</v>
      </c>
      <c r="E4" s="456" t="s">
        <v>219</v>
      </c>
      <c r="F4" t="s">
        <v>4608</v>
      </c>
    </row>
    <row r="5" spans="1:6" x14ac:dyDescent="0.35">
      <c r="A5" s="455" t="s">
        <v>2490</v>
      </c>
      <c r="B5" s="455" t="s">
        <v>2491</v>
      </c>
      <c r="C5" s="457">
        <v>289800</v>
      </c>
      <c r="D5" s="456">
        <v>1288</v>
      </c>
      <c r="E5" s="456" t="s">
        <v>225</v>
      </c>
      <c r="F5" t="s">
        <v>4609</v>
      </c>
    </row>
    <row r="6" spans="1:6" x14ac:dyDescent="0.35">
      <c r="A6" t="s">
        <v>2931</v>
      </c>
      <c r="B6" t="s">
        <v>2932</v>
      </c>
      <c r="C6" s="457">
        <v>216675</v>
      </c>
      <c r="D6" s="456">
        <v>963</v>
      </c>
      <c r="E6" s="456" t="s">
        <v>235</v>
      </c>
      <c r="F6" t="s">
        <v>4610</v>
      </c>
    </row>
    <row r="7" spans="1:6" x14ac:dyDescent="0.35">
      <c r="A7" s="455" t="s">
        <v>2492</v>
      </c>
      <c r="B7" s="455" t="s">
        <v>2493</v>
      </c>
      <c r="C7" s="457">
        <v>803250</v>
      </c>
      <c r="D7" s="456">
        <v>3570</v>
      </c>
      <c r="E7" s="456" t="s">
        <v>241</v>
      </c>
      <c r="F7" t="s">
        <v>4611</v>
      </c>
    </row>
    <row r="8" spans="1:6" x14ac:dyDescent="0.35">
      <c r="A8" t="s">
        <v>2905</v>
      </c>
      <c r="B8" t="s">
        <v>2906</v>
      </c>
      <c r="C8" s="457">
        <v>146925</v>
      </c>
      <c r="D8" s="456">
        <v>653</v>
      </c>
      <c r="E8" s="456" t="s">
        <v>2212</v>
      </c>
      <c r="F8" t="s">
        <v>4612</v>
      </c>
    </row>
    <row r="9" spans="1:6" x14ac:dyDescent="0.35">
      <c r="A9" s="455" t="s">
        <v>2494</v>
      </c>
      <c r="B9" s="455" t="s">
        <v>2495</v>
      </c>
      <c r="C9" s="457">
        <v>443700</v>
      </c>
      <c r="D9" s="456">
        <v>1972</v>
      </c>
      <c r="E9" s="456" t="s">
        <v>253</v>
      </c>
      <c r="F9" t="s">
        <v>4613</v>
      </c>
    </row>
    <row r="10" spans="1:6" x14ac:dyDescent="0.35">
      <c r="A10" s="455" t="s">
        <v>2496</v>
      </c>
      <c r="B10" s="455" t="s">
        <v>2497</v>
      </c>
      <c r="C10" s="457">
        <v>226800</v>
      </c>
      <c r="D10" s="456">
        <v>1008</v>
      </c>
      <c r="E10" s="456" t="s">
        <v>258</v>
      </c>
      <c r="F10" t="s">
        <v>4614</v>
      </c>
    </row>
    <row r="11" spans="1:6" x14ac:dyDescent="0.35">
      <c r="A11" s="455" t="s">
        <v>3027</v>
      </c>
      <c r="B11" s="455" t="s">
        <v>3028</v>
      </c>
      <c r="C11" s="457">
        <v>294975</v>
      </c>
      <c r="D11" s="456">
        <v>1311</v>
      </c>
      <c r="E11" s="456" t="s">
        <v>258</v>
      </c>
      <c r="F11" t="s">
        <v>4614</v>
      </c>
    </row>
    <row r="12" spans="1:6" x14ac:dyDescent="0.35">
      <c r="A12" s="455" t="s">
        <v>2498</v>
      </c>
      <c r="B12" s="455" t="s">
        <v>2499</v>
      </c>
      <c r="C12" s="457">
        <v>1288800</v>
      </c>
      <c r="D12" s="456">
        <v>5728</v>
      </c>
      <c r="E12" s="456" t="s">
        <v>265</v>
      </c>
      <c r="F12" t="s">
        <v>4615</v>
      </c>
    </row>
    <row r="13" spans="1:6" x14ac:dyDescent="0.35">
      <c r="A13" t="s">
        <v>3203</v>
      </c>
      <c r="B13" t="s">
        <v>3204</v>
      </c>
      <c r="C13" s="457">
        <v>118125</v>
      </c>
      <c r="D13" s="456">
        <v>525</v>
      </c>
      <c r="E13" s="456" t="s">
        <v>270</v>
      </c>
      <c r="F13" t="s">
        <v>4616</v>
      </c>
    </row>
    <row r="14" spans="1:6" x14ac:dyDescent="0.35">
      <c r="A14" s="455" t="s">
        <v>2500</v>
      </c>
      <c r="B14" s="455" t="s">
        <v>2501</v>
      </c>
      <c r="C14" s="457">
        <v>1368225</v>
      </c>
      <c r="D14" s="456">
        <v>6081</v>
      </c>
      <c r="E14" s="456" t="s">
        <v>276</v>
      </c>
      <c r="F14" t="s">
        <v>4617</v>
      </c>
    </row>
    <row r="15" spans="1:6" x14ac:dyDescent="0.35">
      <c r="A15" s="455" t="s">
        <v>3029</v>
      </c>
      <c r="B15" s="455" t="s">
        <v>3030</v>
      </c>
      <c r="C15" s="457">
        <v>510075</v>
      </c>
      <c r="D15" s="456">
        <v>2267</v>
      </c>
      <c r="E15" s="456" t="s">
        <v>280</v>
      </c>
      <c r="F15" t="s">
        <v>4618</v>
      </c>
    </row>
    <row r="16" spans="1:6" x14ac:dyDescent="0.35">
      <c r="A16" s="455" t="s">
        <v>2502</v>
      </c>
      <c r="B16" s="455" t="s">
        <v>2503</v>
      </c>
      <c r="C16" s="457">
        <v>623250</v>
      </c>
      <c r="D16" s="456">
        <v>2770</v>
      </c>
      <c r="E16" s="456" t="s">
        <v>286</v>
      </c>
      <c r="F16" t="s">
        <v>4619</v>
      </c>
    </row>
    <row r="17" spans="1:6" x14ac:dyDescent="0.35">
      <c r="A17" s="455" t="s">
        <v>3133</v>
      </c>
      <c r="B17" s="455" t="s">
        <v>3134</v>
      </c>
      <c r="C17" s="457">
        <v>202725</v>
      </c>
      <c r="D17" s="456">
        <v>901</v>
      </c>
      <c r="E17" s="456" t="s">
        <v>291</v>
      </c>
      <c r="F17" t="s">
        <v>4610</v>
      </c>
    </row>
    <row r="18" spans="1:6" x14ac:dyDescent="0.35">
      <c r="A18" s="455" t="s">
        <v>3031</v>
      </c>
      <c r="B18" s="455" t="s">
        <v>3032</v>
      </c>
      <c r="C18" s="457">
        <v>397125</v>
      </c>
      <c r="D18" s="456">
        <v>1765</v>
      </c>
      <c r="E18" s="456" t="s">
        <v>295</v>
      </c>
      <c r="F18" t="s">
        <v>4620</v>
      </c>
    </row>
    <row r="19" spans="1:6" x14ac:dyDescent="0.35">
      <c r="A19" t="s">
        <v>3007</v>
      </c>
      <c r="B19" t="s">
        <v>3008</v>
      </c>
      <c r="C19" s="457">
        <v>292950</v>
      </c>
      <c r="D19" s="456">
        <v>1302</v>
      </c>
      <c r="E19" s="456" t="s">
        <v>301</v>
      </c>
      <c r="F19" t="s">
        <v>4621</v>
      </c>
    </row>
    <row r="20" spans="1:6" x14ac:dyDescent="0.35">
      <c r="A20" s="455" t="s">
        <v>2504</v>
      </c>
      <c r="B20" s="455" t="s">
        <v>2505</v>
      </c>
      <c r="C20" s="457">
        <v>1357875</v>
      </c>
      <c r="D20" s="456">
        <v>6035</v>
      </c>
      <c r="E20" s="456" t="s">
        <v>306</v>
      </c>
      <c r="F20" t="s">
        <v>4622</v>
      </c>
    </row>
    <row r="21" spans="1:6" x14ac:dyDescent="0.35">
      <c r="A21" s="455" t="s">
        <v>2506</v>
      </c>
      <c r="B21" s="455" t="s">
        <v>2507</v>
      </c>
      <c r="C21" s="457">
        <v>562275</v>
      </c>
      <c r="D21" s="456">
        <v>2499</v>
      </c>
      <c r="E21" s="456" t="s">
        <v>311</v>
      </c>
      <c r="F21" t="s">
        <v>4623</v>
      </c>
    </row>
    <row r="22" spans="1:6" x14ac:dyDescent="0.35">
      <c r="A22" s="455" t="s">
        <v>2508</v>
      </c>
      <c r="B22" s="455" t="s">
        <v>2509</v>
      </c>
      <c r="C22" s="457">
        <v>128700</v>
      </c>
      <c r="D22" s="456">
        <v>572</v>
      </c>
      <c r="E22" s="456" t="s">
        <v>316</v>
      </c>
      <c r="F22" t="s">
        <v>4624</v>
      </c>
    </row>
    <row r="23" spans="1:6" x14ac:dyDescent="0.35">
      <c r="A23" s="455" t="s">
        <v>3033</v>
      </c>
      <c r="B23" s="455" t="s">
        <v>3034</v>
      </c>
      <c r="C23" s="457">
        <v>364950</v>
      </c>
      <c r="D23" s="456">
        <v>1622</v>
      </c>
      <c r="E23" s="456" t="s">
        <v>321</v>
      </c>
      <c r="F23" t="s">
        <v>4625</v>
      </c>
    </row>
    <row r="24" spans="1:6" x14ac:dyDescent="0.35">
      <c r="A24" s="455" t="s">
        <v>2510</v>
      </c>
      <c r="B24" s="455" t="s">
        <v>2511</v>
      </c>
      <c r="C24" s="457">
        <v>1157400</v>
      </c>
      <c r="D24" s="456">
        <v>5144</v>
      </c>
      <c r="E24" s="456" t="s">
        <v>327</v>
      </c>
      <c r="F24" t="s">
        <v>4626</v>
      </c>
    </row>
    <row r="25" spans="1:6" x14ac:dyDescent="0.35">
      <c r="A25" t="s">
        <v>3191</v>
      </c>
      <c r="B25" t="s">
        <v>3192</v>
      </c>
      <c r="C25" s="457">
        <v>104175</v>
      </c>
      <c r="D25" s="456">
        <v>463</v>
      </c>
      <c r="E25" s="456" t="s">
        <v>333</v>
      </c>
      <c r="F25" t="s">
        <v>4627</v>
      </c>
    </row>
    <row r="26" spans="1:6" x14ac:dyDescent="0.35">
      <c r="A26" s="455" t="s">
        <v>2512</v>
      </c>
      <c r="B26" s="455" t="s">
        <v>2513</v>
      </c>
      <c r="C26" s="457">
        <v>608850</v>
      </c>
      <c r="D26" s="456">
        <v>2706</v>
      </c>
      <c r="E26" s="456" t="s">
        <v>339</v>
      </c>
      <c r="F26" t="s">
        <v>4628</v>
      </c>
    </row>
    <row r="27" spans="1:6" x14ac:dyDescent="0.35">
      <c r="A27" s="455" t="s">
        <v>2514</v>
      </c>
      <c r="B27" s="455" t="s">
        <v>2515</v>
      </c>
      <c r="C27" s="457">
        <v>502200</v>
      </c>
      <c r="D27" s="456">
        <v>2232</v>
      </c>
      <c r="E27" s="456" t="s">
        <v>343</v>
      </c>
      <c r="F27" t="s">
        <v>4629</v>
      </c>
    </row>
    <row r="28" spans="1:6" x14ac:dyDescent="0.35">
      <c r="A28" s="455" t="s">
        <v>2516</v>
      </c>
      <c r="B28" s="455" t="s">
        <v>2517</v>
      </c>
      <c r="C28" s="457">
        <v>479025</v>
      </c>
      <c r="D28" s="456">
        <v>2129</v>
      </c>
      <c r="E28" s="456" t="s">
        <v>348</v>
      </c>
      <c r="F28" t="s">
        <v>4630</v>
      </c>
    </row>
    <row r="29" spans="1:6" x14ac:dyDescent="0.35">
      <c r="A29" s="455" t="s">
        <v>2518</v>
      </c>
      <c r="B29" s="455" t="s">
        <v>2519</v>
      </c>
      <c r="C29" s="457">
        <v>1043100</v>
      </c>
      <c r="D29" s="456">
        <v>4636</v>
      </c>
      <c r="E29" s="456" t="s">
        <v>353</v>
      </c>
      <c r="F29" t="s">
        <v>4631</v>
      </c>
    </row>
    <row r="30" spans="1:6" x14ac:dyDescent="0.35">
      <c r="A30" t="s">
        <v>2923</v>
      </c>
      <c r="B30" t="s">
        <v>2924</v>
      </c>
      <c r="C30" s="457">
        <v>73125</v>
      </c>
      <c r="D30" s="456">
        <v>325</v>
      </c>
      <c r="E30" s="456" t="s">
        <v>358</v>
      </c>
      <c r="F30" t="s">
        <v>4632</v>
      </c>
    </row>
    <row r="31" spans="1:6" x14ac:dyDescent="0.35">
      <c r="A31" t="s">
        <v>2957</v>
      </c>
      <c r="B31" t="s">
        <v>2958</v>
      </c>
      <c r="C31" s="457">
        <v>159300</v>
      </c>
      <c r="D31" s="456">
        <v>708</v>
      </c>
      <c r="E31" s="456" t="s">
        <v>2215</v>
      </c>
      <c r="F31" t="s">
        <v>4633</v>
      </c>
    </row>
    <row r="32" spans="1:6" x14ac:dyDescent="0.35">
      <c r="A32" s="455" t="s">
        <v>2520</v>
      </c>
      <c r="B32" s="455" t="s">
        <v>2521</v>
      </c>
      <c r="C32" s="457">
        <v>171900</v>
      </c>
      <c r="D32" s="456">
        <v>764</v>
      </c>
      <c r="E32" s="456" t="s">
        <v>371</v>
      </c>
      <c r="F32" t="s">
        <v>4634</v>
      </c>
    </row>
    <row r="33" spans="1:6" x14ac:dyDescent="0.35">
      <c r="A33" t="s">
        <v>2913</v>
      </c>
      <c r="B33" t="s">
        <v>2914</v>
      </c>
      <c r="C33" s="457">
        <v>83700</v>
      </c>
      <c r="D33" s="456">
        <v>372</v>
      </c>
      <c r="E33" s="456" t="s">
        <v>376</v>
      </c>
      <c r="F33" t="s">
        <v>4635</v>
      </c>
    </row>
    <row r="34" spans="1:6" x14ac:dyDescent="0.35">
      <c r="A34" s="455" t="s">
        <v>3035</v>
      </c>
      <c r="B34" s="455" t="s">
        <v>3036</v>
      </c>
      <c r="C34" s="457">
        <v>220050</v>
      </c>
      <c r="D34" s="456">
        <v>978</v>
      </c>
      <c r="E34" s="456" t="s">
        <v>383</v>
      </c>
      <c r="F34" t="s">
        <v>4636</v>
      </c>
    </row>
    <row r="35" spans="1:6" x14ac:dyDescent="0.35">
      <c r="A35" s="455" t="s">
        <v>3037</v>
      </c>
      <c r="B35" s="455" t="s">
        <v>3038</v>
      </c>
      <c r="C35" s="457">
        <v>211050</v>
      </c>
      <c r="D35" s="456">
        <v>938</v>
      </c>
      <c r="E35" s="456" t="s">
        <v>390</v>
      </c>
      <c r="F35" t="s">
        <v>4637</v>
      </c>
    </row>
    <row r="36" spans="1:6" x14ac:dyDescent="0.35">
      <c r="A36" s="455" t="s">
        <v>2522</v>
      </c>
      <c r="B36" s="455" t="s">
        <v>2523</v>
      </c>
      <c r="C36" s="457">
        <v>1025775</v>
      </c>
      <c r="D36" s="456">
        <v>4559</v>
      </c>
      <c r="E36" s="456" t="s">
        <v>395</v>
      </c>
      <c r="F36" t="s">
        <v>4638</v>
      </c>
    </row>
    <row r="37" spans="1:6" x14ac:dyDescent="0.35">
      <c r="A37" s="455" t="s">
        <v>2524</v>
      </c>
      <c r="B37" s="455" t="s">
        <v>2525</v>
      </c>
      <c r="C37" s="457">
        <v>1068525</v>
      </c>
      <c r="D37" s="456">
        <v>4749</v>
      </c>
      <c r="E37" s="456" t="s">
        <v>400</v>
      </c>
      <c r="F37" t="s">
        <v>4639</v>
      </c>
    </row>
    <row r="38" spans="1:6" x14ac:dyDescent="0.35">
      <c r="A38" s="455" t="s">
        <v>3039</v>
      </c>
      <c r="B38" s="455" t="s">
        <v>3040</v>
      </c>
      <c r="C38" s="457">
        <v>382950</v>
      </c>
      <c r="D38" s="456">
        <v>1702</v>
      </c>
      <c r="E38" s="456" t="s">
        <v>411</v>
      </c>
      <c r="F38" t="s">
        <v>4640</v>
      </c>
    </row>
    <row r="39" spans="1:6" x14ac:dyDescent="0.35">
      <c r="A39" s="455" t="s">
        <v>3135</v>
      </c>
      <c r="B39" s="455" t="s">
        <v>3136</v>
      </c>
      <c r="C39" s="457">
        <v>279450</v>
      </c>
      <c r="D39" s="456">
        <v>1242</v>
      </c>
      <c r="E39" s="456" t="s">
        <v>405</v>
      </c>
      <c r="F39" t="s">
        <v>4641</v>
      </c>
    </row>
    <row r="40" spans="1:6" x14ac:dyDescent="0.35">
      <c r="A40" s="455" t="s">
        <v>3137</v>
      </c>
      <c r="B40" s="455" t="s">
        <v>3138</v>
      </c>
      <c r="C40" s="457">
        <v>195525</v>
      </c>
      <c r="D40" s="456">
        <v>869</v>
      </c>
      <c r="E40" s="456" t="s">
        <v>416</v>
      </c>
      <c r="F40" t="s">
        <v>4642</v>
      </c>
    </row>
    <row r="41" spans="1:6" x14ac:dyDescent="0.35">
      <c r="A41" t="s">
        <v>2959</v>
      </c>
      <c r="B41" t="s">
        <v>2960</v>
      </c>
      <c r="C41" s="457">
        <v>155925</v>
      </c>
      <c r="D41" s="456">
        <v>693</v>
      </c>
      <c r="E41" s="456" t="s">
        <v>425</v>
      </c>
      <c r="F41" t="s">
        <v>4643</v>
      </c>
    </row>
    <row r="42" spans="1:6" x14ac:dyDescent="0.35">
      <c r="A42" t="s">
        <v>2915</v>
      </c>
      <c r="B42" t="s">
        <v>2916</v>
      </c>
      <c r="C42" s="457">
        <v>130725</v>
      </c>
      <c r="D42" s="456">
        <v>581</v>
      </c>
      <c r="E42" s="456" t="s">
        <v>441</v>
      </c>
      <c r="F42" t="s">
        <v>4607</v>
      </c>
    </row>
    <row r="43" spans="1:6" x14ac:dyDescent="0.35">
      <c r="A43" t="s">
        <v>2989</v>
      </c>
      <c r="B43" t="s">
        <v>2990</v>
      </c>
      <c r="C43" s="457">
        <v>196200</v>
      </c>
      <c r="D43" s="456">
        <v>872</v>
      </c>
      <c r="E43" s="456" t="s">
        <v>445</v>
      </c>
      <c r="F43" t="s">
        <v>4607</v>
      </c>
    </row>
    <row r="44" spans="1:6" x14ac:dyDescent="0.35">
      <c r="A44" s="455" t="s">
        <v>2526</v>
      </c>
      <c r="B44" s="455" t="s">
        <v>2527</v>
      </c>
      <c r="C44" s="457">
        <v>423900</v>
      </c>
      <c r="D44" s="456">
        <v>1884</v>
      </c>
      <c r="E44" s="456" t="s">
        <v>449</v>
      </c>
      <c r="F44" t="s">
        <v>4644</v>
      </c>
    </row>
    <row r="45" spans="1:6" x14ac:dyDescent="0.35">
      <c r="A45" s="455" t="s">
        <v>2528</v>
      </c>
      <c r="B45" s="455" t="s">
        <v>2529</v>
      </c>
      <c r="C45" s="457">
        <v>164025</v>
      </c>
      <c r="D45" s="456">
        <v>729</v>
      </c>
      <c r="E45" s="456" t="s">
        <v>454</v>
      </c>
      <c r="F45" t="s">
        <v>4645</v>
      </c>
    </row>
    <row r="46" spans="1:6" x14ac:dyDescent="0.35">
      <c r="A46" s="455" t="s">
        <v>2530</v>
      </c>
      <c r="B46" s="455" t="s">
        <v>2531</v>
      </c>
      <c r="C46" s="457">
        <v>1271025</v>
      </c>
      <c r="D46" s="456">
        <v>5649</v>
      </c>
      <c r="E46" s="456" t="s">
        <v>459</v>
      </c>
      <c r="F46" t="s">
        <v>4646</v>
      </c>
    </row>
    <row r="47" spans="1:6" x14ac:dyDescent="0.35">
      <c r="A47" s="455" t="s">
        <v>2532</v>
      </c>
      <c r="B47" s="455" t="s">
        <v>2533</v>
      </c>
      <c r="C47" s="457">
        <v>105300</v>
      </c>
      <c r="D47" s="456">
        <v>468</v>
      </c>
      <c r="E47" s="456" t="s">
        <v>464</v>
      </c>
      <c r="F47" t="s">
        <v>4647</v>
      </c>
    </row>
    <row r="48" spans="1:6" x14ac:dyDescent="0.35">
      <c r="A48" t="s">
        <v>2917</v>
      </c>
      <c r="B48" t="s">
        <v>2918</v>
      </c>
      <c r="C48" s="457">
        <v>71775</v>
      </c>
      <c r="D48" s="456">
        <v>319</v>
      </c>
      <c r="E48" s="456" t="s">
        <v>470</v>
      </c>
      <c r="F48" t="s">
        <v>4648</v>
      </c>
    </row>
    <row r="49" spans="1:6" x14ac:dyDescent="0.35">
      <c r="A49" s="455" t="s">
        <v>3041</v>
      </c>
      <c r="B49" s="455" t="s">
        <v>3042</v>
      </c>
      <c r="C49" s="457">
        <v>495225</v>
      </c>
      <c r="D49" s="456">
        <v>2201</v>
      </c>
      <c r="E49" s="456" t="s">
        <v>474</v>
      </c>
      <c r="F49" t="s">
        <v>4649</v>
      </c>
    </row>
    <row r="50" spans="1:6" x14ac:dyDescent="0.35">
      <c r="A50" s="455" t="s">
        <v>2534</v>
      </c>
      <c r="B50" s="455" t="s">
        <v>2535</v>
      </c>
      <c r="C50" s="457">
        <v>62775</v>
      </c>
      <c r="D50" s="456">
        <v>279</v>
      </c>
      <c r="E50" s="456" t="s">
        <v>480</v>
      </c>
      <c r="F50" t="s">
        <v>4650</v>
      </c>
    </row>
    <row r="51" spans="1:6" x14ac:dyDescent="0.35">
      <c r="A51" s="455" t="s">
        <v>3185</v>
      </c>
      <c r="B51" s="455" t="s">
        <v>3186</v>
      </c>
      <c r="C51" s="457">
        <v>85050</v>
      </c>
      <c r="D51" s="456">
        <v>378</v>
      </c>
      <c r="E51" s="456" t="s">
        <v>486</v>
      </c>
      <c r="F51" t="s">
        <v>4651</v>
      </c>
    </row>
    <row r="52" spans="1:6" x14ac:dyDescent="0.35">
      <c r="A52" s="455" t="s">
        <v>3139</v>
      </c>
      <c r="B52" s="455" t="s">
        <v>3140</v>
      </c>
      <c r="C52" s="457">
        <v>218475</v>
      </c>
      <c r="D52" s="456">
        <v>971</v>
      </c>
      <c r="E52" s="456" t="s">
        <v>492</v>
      </c>
      <c r="F52" t="s">
        <v>4652</v>
      </c>
    </row>
    <row r="53" spans="1:6" x14ac:dyDescent="0.35">
      <c r="A53" t="s">
        <v>2927</v>
      </c>
      <c r="B53" t="s">
        <v>2928</v>
      </c>
      <c r="C53" s="457">
        <v>443025</v>
      </c>
      <c r="D53" s="456">
        <v>1969</v>
      </c>
      <c r="E53" s="456" t="s">
        <v>501</v>
      </c>
      <c r="F53" t="s">
        <v>4653</v>
      </c>
    </row>
    <row r="54" spans="1:6" x14ac:dyDescent="0.35">
      <c r="A54" s="455" t="s">
        <v>2536</v>
      </c>
      <c r="B54" s="455" t="s">
        <v>2537</v>
      </c>
      <c r="C54" s="457">
        <v>56025</v>
      </c>
      <c r="D54" s="456">
        <v>249</v>
      </c>
      <c r="E54" s="456" t="s">
        <v>506</v>
      </c>
      <c r="F54" t="s">
        <v>4650</v>
      </c>
    </row>
    <row r="55" spans="1:6" x14ac:dyDescent="0.35">
      <c r="A55" s="455" t="s">
        <v>2538</v>
      </c>
      <c r="B55" s="455" t="s">
        <v>2539</v>
      </c>
      <c r="C55" s="457">
        <v>1720350</v>
      </c>
      <c r="D55" s="456">
        <v>7646</v>
      </c>
      <c r="E55" s="456" t="s">
        <v>509</v>
      </c>
      <c r="F55" t="s">
        <v>4654</v>
      </c>
    </row>
    <row r="56" spans="1:6" x14ac:dyDescent="0.35">
      <c r="A56" s="455" t="s">
        <v>2540</v>
      </c>
      <c r="B56" s="455" t="s">
        <v>2541</v>
      </c>
      <c r="C56" s="457">
        <v>789750</v>
      </c>
      <c r="D56" s="456">
        <v>3510</v>
      </c>
      <c r="E56" s="456" t="s">
        <v>514</v>
      </c>
      <c r="F56" t="s">
        <v>4655</v>
      </c>
    </row>
    <row r="57" spans="1:6" x14ac:dyDescent="0.35">
      <c r="A57" s="455" t="s">
        <v>2542</v>
      </c>
      <c r="B57" s="455" t="s">
        <v>2543</v>
      </c>
      <c r="C57" s="457">
        <v>1571400</v>
      </c>
      <c r="D57" s="456">
        <v>6984</v>
      </c>
      <c r="E57" s="456" t="s">
        <v>2220</v>
      </c>
      <c r="F57" t="s">
        <v>4656</v>
      </c>
    </row>
    <row r="58" spans="1:6" x14ac:dyDescent="0.35">
      <c r="A58" s="455" t="s">
        <v>2544</v>
      </c>
      <c r="B58" s="455" t="s">
        <v>2545</v>
      </c>
      <c r="C58" s="457">
        <v>745200</v>
      </c>
      <c r="D58" s="456">
        <v>3312</v>
      </c>
      <c r="E58" s="456" t="s">
        <v>521</v>
      </c>
      <c r="F58" t="s">
        <v>4642</v>
      </c>
    </row>
    <row r="59" spans="1:6" x14ac:dyDescent="0.35">
      <c r="A59" s="455" t="s">
        <v>3141</v>
      </c>
      <c r="B59" s="455" t="s">
        <v>3142</v>
      </c>
      <c r="C59" s="457">
        <v>139950</v>
      </c>
      <c r="D59" s="456">
        <v>622</v>
      </c>
      <c r="E59" s="456" t="s">
        <v>531</v>
      </c>
      <c r="F59" t="s">
        <v>4657</v>
      </c>
    </row>
    <row r="60" spans="1:6" x14ac:dyDescent="0.35">
      <c r="A60" t="s">
        <v>2935</v>
      </c>
      <c r="B60" t="s">
        <v>2936</v>
      </c>
      <c r="C60" s="457">
        <v>53775</v>
      </c>
      <c r="D60" s="456">
        <v>239</v>
      </c>
      <c r="E60" s="456" t="s">
        <v>525</v>
      </c>
      <c r="F60" t="s">
        <v>4658</v>
      </c>
    </row>
    <row r="61" spans="1:6" x14ac:dyDescent="0.35">
      <c r="A61" s="455" t="s">
        <v>2546</v>
      </c>
      <c r="B61" s="455" t="s">
        <v>2547</v>
      </c>
      <c r="C61" s="457">
        <v>128250</v>
      </c>
      <c r="D61" s="456">
        <v>570</v>
      </c>
      <c r="E61" s="456" t="s">
        <v>536</v>
      </c>
      <c r="F61" t="s">
        <v>4659</v>
      </c>
    </row>
    <row r="62" spans="1:6" x14ac:dyDescent="0.35">
      <c r="A62" s="455" t="s">
        <v>3045</v>
      </c>
      <c r="B62" s="455" t="s">
        <v>3046</v>
      </c>
      <c r="C62" s="457">
        <v>339525</v>
      </c>
      <c r="D62" s="456">
        <v>1509</v>
      </c>
      <c r="E62" s="456" t="s">
        <v>541</v>
      </c>
      <c r="F62" t="s">
        <v>4660</v>
      </c>
    </row>
    <row r="63" spans="1:6" x14ac:dyDescent="0.35">
      <c r="A63" s="455" t="s">
        <v>2548</v>
      </c>
      <c r="B63" s="455" t="s">
        <v>2549</v>
      </c>
      <c r="C63" s="457">
        <v>1127025</v>
      </c>
      <c r="D63" s="456">
        <v>5009</v>
      </c>
      <c r="E63" s="456" t="s">
        <v>548</v>
      </c>
      <c r="F63" t="s">
        <v>4661</v>
      </c>
    </row>
    <row r="64" spans="1:6" x14ac:dyDescent="0.35">
      <c r="A64" s="455" t="s">
        <v>2550</v>
      </c>
      <c r="B64" s="455" t="s">
        <v>2551</v>
      </c>
      <c r="C64" s="457">
        <v>1411650</v>
      </c>
      <c r="D64" s="456">
        <v>6274</v>
      </c>
      <c r="E64" s="456" t="s">
        <v>2222</v>
      </c>
      <c r="F64" t="s">
        <v>4662</v>
      </c>
    </row>
    <row r="65" spans="1:6" x14ac:dyDescent="0.35">
      <c r="A65" s="455" t="s">
        <v>3043</v>
      </c>
      <c r="B65" s="455" t="s">
        <v>3044</v>
      </c>
      <c r="C65" s="457">
        <v>25200</v>
      </c>
      <c r="D65" s="456">
        <v>112</v>
      </c>
      <c r="E65" s="456" t="s">
        <v>2224</v>
      </c>
      <c r="F65" t="s">
        <v>4663</v>
      </c>
    </row>
    <row r="66" spans="1:6" x14ac:dyDescent="0.35">
      <c r="A66" s="455" t="s">
        <v>2552</v>
      </c>
      <c r="B66" s="455" t="s">
        <v>2553</v>
      </c>
      <c r="C66" s="457">
        <v>1638450</v>
      </c>
      <c r="D66" s="456">
        <v>7282</v>
      </c>
      <c r="E66" s="456" t="s">
        <v>556</v>
      </c>
      <c r="F66" t="s">
        <v>4664</v>
      </c>
    </row>
    <row r="67" spans="1:6" x14ac:dyDescent="0.35">
      <c r="A67" t="s">
        <v>2919</v>
      </c>
      <c r="B67" t="s">
        <v>2920</v>
      </c>
      <c r="C67" s="457">
        <v>90225</v>
      </c>
      <c r="D67" s="456">
        <v>401</v>
      </c>
      <c r="E67" s="456" t="s">
        <v>560</v>
      </c>
      <c r="F67" t="s">
        <v>4665</v>
      </c>
    </row>
    <row r="68" spans="1:6" x14ac:dyDescent="0.35">
      <c r="A68" t="s">
        <v>2941</v>
      </c>
      <c r="B68" t="s">
        <v>2942</v>
      </c>
      <c r="C68" s="457">
        <v>51300</v>
      </c>
      <c r="D68" s="456">
        <v>228</v>
      </c>
      <c r="E68" s="456" t="s">
        <v>566</v>
      </c>
      <c r="F68" t="s">
        <v>4648</v>
      </c>
    </row>
    <row r="69" spans="1:6" x14ac:dyDescent="0.35">
      <c r="A69" t="s">
        <v>3195</v>
      </c>
      <c r="B69" t="s">
        <v>3196</v>
      </c>
      <c r="C69" s="457">
        <v>43425</v>
      </c>
      <c r="D69" s="456">
        <v>193</v>
      </c>
      <c r="E69" s="456" t="s">
        <v>3506</v>
      </c>
      <c r="F69" t="s">
        <v>4648</v>
      </c>
    </row>
    <row r="70" spans="1:6" x14ac:dyDescent="0.35">
      <c r="A70" t="s">
        <v>3199</v>
      </c>
      <c r="B70" t="s">
        <v>3200</v>
      </c>
      <c r="C70" s="457">
        <v>33525</v>
      </c>
      <c r="D70" s="456">
        <v>149</v>
      </c>
      <c r="E70" s="456" t="s">
        <v>3506</v>
      </c>
      <c r="F70" t="s">
        <v>4666</v>
      </c>
    </row>
    <row r="71" spans="1:6" x14ac:dyDescent="0.35">
      <c r="A71" s="455" t="s">
        <v>2554</v>
      </c>
      <c r="B71" s="455" t="s">
        <v>2555</v>
      </c>
      <c r="C71" s="457">
        <v>38475</v>
      </c>
      <c r="D71" s="456">
        <v>171</v>
      </c>
      <c r="E71" s="456" t="s">
        <v>572</v>
      </c>
      <c r="F71" t="s">
        <v>4667</v>
      </c>
    </row>
    <row r="72" spans="1:6" x14ac:dyDescent="0.35">
      <c r="A72" s="455" t="s">
        <v>2556</v>
      </c>
      <c r="B72" s="455" t="s">
        <v>2557</v>
      </c>
      <c r="C72" s="457">
        <v>451800</v>
      </c>
      <c r="D72" s="456">
        <v>2008</v>
      </c>
      <c r="E72" s="456" t="s">
        <v>577</v>
      </c>
      <c r="F72" t="s">
        <v>4668</v>
      </c>
    </row>
    <row r="73" spans="1:6" x14ac:dyDescent="0.35">
      <c r="A73" t="s">
        <v>2943</v>
      </c>
      <c r="B73" t="s">
        <v>2944</v>
      </c>
      <c r="C73" s="457">
        <v>74025</v>
      </c>
      <c r="D73" s="456">
        <v>329</v>
      </c>
      <c r="E73" s="456" t="s">
        <v>582</v>
      </c>
      <c r="F73" t="s">
        <v>4669</v>
      </c>
    </row>
    <row r="74" spans="1:6" x14ac:dyDescent="0.35">
      <c r="A74" s="455" t="s">
        <v>2558</v>
      </c>
      <c r="B74" s="455" t="s">
        <v>2559</v>
      </c>
      <c r="C74" s="457">
        <v>328725</v>
      </c>
      <c r="D74" s="456">
        <v>1461</v>
      </c>
      <c r="E74" s="456" t="s">
        <v>586</v>
      </c>
      <c r="F74" t="s">
        <v>4670</v>
      </c>
    </row>
    <row r="75" spans="1:6" x14ac:dyDescent="0.35">
      <c r="A75" t="s">
        <v>3193</v>
      </c>
      <c r="B75" t="s">
        <v>3194</v>
      </c>
      <c r="C75" s="457">
        <v>209700</v>
      </c>
      <c r="D75" s="456">
        <v>932</v>
      </c>
      <c r="E75" s="456" t="s">
        <v>591</v>
      </c>
      <c r="F75" t="s">
        <v>4671</v>
      </c>
    </row>
    <row r="76" spans="1:6" x14ac:dyDescent="0.35">
      <c r="A76" t="s">
        <v>2939</v>
      </c>
      <c r="B76" t="s">
        <v>2940</v>
      </c>
      <c r="C76" s="457">
        <v>73350</v>
      </c>
      <c r="D76" s="456">
        <v>326</v>
      </c>
      <c r="E76" s="456" t="s">
        <v>596</v>
      </c>
      <c r="F76" t="s">
        <v>4656</v>
      </c>
    </row>
    <row r="77" spans="1:6" x14ac:dyDescent="0.35">
      <c r="A77" t="s">
        <v>2925</v>
      </c>
      <c r="B77" t="s">
        <v>2926</v>
      </c>
      <c r="C77" s="457">
        <v>85500</v>
      </c>
      <c r="D77" s="456">
        <v>380</v>
      </c>
      <c r="E77" s="456" t="s">
        <v>600</v>
      </c>
      <c r="F77" t="s">
        <v>4672</v>
      </c>
    </row>
    <row r="78" spans="1:6" x14ac:dyDescent="0.35">
      <c r="A78" t="s">
        <v>2947</v>
      </c>
      <c r="B78" t="s">
        <v>2948</v>
      </c>
      <c r="C78" s="457">
        <v>87750</v>
      </c>
      <c r="D78" s="456">
        <v>390</v>
      </c>
      <c r="E78" s="456" t="s">
        <v>600</v>
      </c>
      <c r="F78" t="s">
        <v>4672</v>
      </c>
    </row>
    <row r="79" spans="1:6" x14ac:dyDescent="0.35">
      <c r="A79" t="s">
        <v>2933</v>
      </c>
      <c r="B79" t="s">
        <v>2934</v>
      </c>
      <c r="C79" s="457">
        <v>85275</v>
      </c>
      <c r="D79" s="456">
        <v>379</v>
      </c>
      <c r="E79" s="456" t="s">
        <v>600</v>
      </c>
      <c r="F79" t="s">
        <v>4672</v>
      </c>
    </row>
    <row r="80" spans="1:6" x14ac:dyDescent="0.35">
      <c r="A80" s="455" t="s">
        <v>2560</v>
      </c>
      <c r="B80" s="455" t="s">
        <v>2561</v>
      </c>
      <c r="C80" s="457">
        <v>467775</v>
      </c>
      <c r="D80" s="456">
        <v>2079</v>
      </c>
      <c r="E80" s="456" t="s">
        <v>610</v>
      </c>
      <c r="F80" t="s">
        <v>4673</v>
      </c>
    </row>
    <row r="81" spans="1:6" x14ac:dyDescent="0.35">
      <c r="A81" s="455" t="s">
        <v>3047</v>
      </c>
      <c r="B81" s="455" t="s">
        <v>3048</v>
      </c>
      <c r="C81" s="457">
        <v>297000</v>
      </c>
      <c r="D81" s="456">
        <v>1320</v>
      </c>
      <c r="E81" s="456" t="s">
        <v>610</v>
      </c>
      <c r="F81" t="s">
        <v>4673</v>
      </c>
    </row>
    <row r="82" spans="1:6" x14ac:dyDescent="0.35">
      <c r="A82" t="s">
        <v>2945</v>
      </c>
      <c r="B82" t="s">
        <v>2946</v>
      </c>
      <c r="C82" s="457">
        <v>96300</v>
      </c>
      <c r="D82" s="456">
        <v>428</v>
      </c>
      <c r="E82" s="456" t="s">
        <v>617</v>
      </c>
      <c r="F82" t="s">
        <v>4669</v>
      </c>
    </row>
    <row r="83" spans="1:6" x14ac:dyDescent="0.35">
      <c r="A83" s="455" t="s">
        <v>2562</v>
      </c>
      <c r="B83" s="455" t="s">
        <v>2563</v>
      </c>
      <c r="C83" s="457">
        <v>17775</v>
      </c>
      <c r="D83" s="456">
        <v>79</v>
      </c>
      <c r="E83" s="456" t="s">
        <v>619</v>
      </c>
      <c r="F83" t="s">
        <v>4674</v>
      </c>
    </row>
    <row r="84" spans="1:6" x14ac:dyDescent="0.35">
      <c r="A84" s="455" t="s">
        <v>2564</v>
      </c>
      <c r="B84" s="455" t="s">
        <v>2565</v>
      </c>
      <c r="C84" s="457">
        <v>781425</v>
      </c>
      <c r="D84" s="456">
        <v>3473</v>
      </c>
      <c r="E84" s="456" t="s">
        <v>625</v>
      </c>
      <c r="F84" t="s">
        <v>4675</v>
      </c>
    </row>
    <row r="85" spans="1:6" x14ac:dyDescent="0.35">
      <c r="A85" s="455" t="s">
        <v>2566</v>
      </c>
      <c r="B85" s="455" t="s">
        <v>2567</v>
      </c>
      <c r="C85" s="457">
        <v>788625</v>
      </c>
      <c r="D85" s="456">
        <v>3505</v>
      </c>
      <c r="E85" s="456" t="s">
        <v>630</v>
      </c>
      <c r="F85" t="s">
        <v>4676</v>
      </c>
    </row>
    <row r="86" spans="1:6" x14ac:dyDescent="0.35">
      <c r="A86" s="455" t="s">
        <v>2568</v>
      </c>
      <c r="B86" s="455" t="s">
        <v>2569</v>
      </c>
      <c r="C86" s="457">
        <v>601425</v>
      </c>
      <c r="D86" s="456">
        <v>2673</v>
      </c>
      <c r="E86" s="456" t="s">
        <v>635</v>
      </c>
      <c r="F86" t="s">
        <v>4677</v>
      </c>
    </row>
    <row r="87" spans="1:6" x14ac:dyDescent="0.35">
      <c r="A87" s="455" t="s">
        <v>2570</v>
      </c>
      <c r="B87" s="455" t="s">
        <v>2571</v>
      </c>
      <c r="C87" s="457">
        <v>69750</v>
      </c>
      <c r="D87" s="456">
        <v>310</v>
      </c>
      <c r="E87" s="456" t="s">
        <v>619</v>
      </c>
      <c r="F87" t="s">
        <v>4674</v>
      </c>
    </row>
    <row r="88" spans="1:6" x14ac:dyDescent="0.35">
      <c r="A88" s="455" t="s">
        <v>3049</v>
      </c>
      <c r="B88" s="455" t="s">
        <v>3050</v>
      </c>
      <c r="C88" s="457">
        <v>718875</v>
      </c>
      <c r="D88" s="456">
        <v>3195</v>
      </c>
      <c r="E88" s="456" t="s">
        <v>642</v>
      </c>
      <c r="F88" t="s">
        <v>4678</v>
      </c>
    </row>
    <row r="89" spans="1:6" x14ac:dyDescent="0.35">
      <c r="A89" s="455" t="s">
        <v>3051</v>
      </c>
      <c r="B89" s="455" t="s">
        <v>3052</v>
      </c>
      <c r="C89" s="457">
        <v>640575</v>
      </c>
      <c r="D89" s="456">
        <v>2847</v>
      </c>
      <c r="E89" s="456" t="s">
        <v>648</v>
      </c>
      <c r="F89" t="s">
        <v>4679</v>
      </c>
    </row>
    <row r="90" spans="1:6" x14ac:dyDescent="0.35">
      <c r="A90" s="455" t="s">
        <v>2572</v>
      </c>
      <c r="B90" s="455" t="s">
        <v>2573</v>
      </c>
      <c r="C90" s="457">
        <v>272925</v>
      </c>
      <c r="D90" s="456">
        <v>1213</v>
      </c>
      <c r="E90" s="456" t="s">
        <v>654</v>
      </c>
      <c r="F90" t="s">
        <v>4680</v>
      </c>
    </row>
    <row r="91" spans="1:6" x14ac:dyDescent="0.35">
      <c r="A91" s="455" t="s">
        <v>2574</v>
      </c>
      <c r="B91" s="455" t="s">
        <v>2575</v>
      </c>
      <c r="C91" s="457">
        <v>110700</v>
      </c>
      <c r="D91" s="456">
        <v>492</v>
      </c>
      <c r="E91" s="456" t="s">
        <v>659</v>
      </c>
      <c r="F91" t="s">
        <v>4681</v>
      </c>
    </row>
    <row r="92" spans="1:6" x14ac:dyDescent="0.35">
      <c r="A92" s="455" t="s">
        <v>3053</v>
      </c>
      <c r="B92" s="455" t="s">
        <v>3054</v>
      </c>
      <c r="C92" s="457">
        <v>279225</v>
      </c>
      <c r="D92" s="456">
        <v>1241</v>
      </c>
      <c r="E92" s="456" t="s">
        <v>659</v>
      </c>
      <c r="F92" t="s">
        <v>4681</v>
      </c>
    </row>
    <row r="93" spans="1:6" x14ac:dyDescent="0.35">
      <c r="A93" s="455" t="s">
        <v>2576</v>
      </c>
      <c r="B93" s="455" t="s">
        <v>2577</v>
      </c>
      <c r="C93" s="457">
        <v>837450</v>
      </c>
      <c r="D93" s="456">
        <v>3722</v>
      </c>
      <c r="E93" s="456" t="s">
        <v>666</v>
      </c>
      <c r="F93" t="s">
        <v>4682</v>
      </c>
    </row>
    <row r="94" spans="1:6" x14ac:dyDescent="0.35">
      <c r="A94" s="455" t="s">
        <v>3055</v>
      </c>
      <c r="B94" s="455" t="s">
        <v>3056</v>
      </c>
      <c r="C94" s="457">
        <v>797850</v>
      </c>
      <c r="D94" s="456">
        <v>3546</v>
      </c>
      <c r="E94" s="456" t="s">
        <v>675</v>
      </c>
      <c r="F94" t="s">
        <v>4683</v>
      </c>
    </row>
    <row r="95" spans="1:6" x14ac:dyDescent="0.35">
      <c r="A95" s="455" t="s">
        <v>2582</v>
      </c>
      <c r="B95" s="455" t="s">
        <v>2583</v>
      </c>
      <c r="C95" s="457">
        <v>592200</v>
      </c>
      <c r="D95" s="456">
        <v>2632</v>
      </c>
      <c r="E95" s="456" t="s">
        <v>681</v>
      </c>
      <c r="F95" t="s">
        <v>4684</v>
      </c>
    </row>
    <row r="96" spans="1:6" x14ac:dyDescent="0.35">
      <c r="A96" s="455" t="s">
        <v>2578</v>
      </c>
      <c r="B96" s="455" t="s">
        <v>2579</v>
      </c>
      <c r="C96" s="457">
        <v>42975</v>
      </c>
      <c r="D96" s="456">
        <v>191</v>
      </c>
      <c r="E96" s="456" t="s">
        <v>464</v>
      </c>
      <c r="F96" t="s">
        <v>4647</v>
      </c>
    </row>
    <row r="97" spans="1:6" x14ac:dyDescent="0.35">
      <c r="A97" s="455" t="s">
        <v>2580</v>
      </c>
      <c r="B97" s="455" t="s">
        <v>2581</v>
      </c>
      <c r="C97" s="457">
        <v>360450</v>
      </c>
      <c r="D97" s="456">
        <v>1602</v>
      </c>
      <c r="E97" s="456" t="s">
        <v>688</v>
      </c>
      <c r="F97" t="s">
        <v>4685</v>
      </c>
    </row>
    <row r="98" spans="1:6" x14ac:dyDescent="0.35">
      <c r="A98" s="455" t="s">
        <v>2584</v>
      </c>
      <c r="B98" s="455" t="s">
        <v>2585</v>
      </c>
      <c r="C98" s="457">
        <v>785475</v>
      </c>
      <c r="D98" s="456">
        <v>3491</v>
      </c>
      <c r="E98" s="456" t="s">
        <v>2229</v>
      </c>
      <c r="F98" t="s">
        <v>4686</v>
      </c>
    </row>
    <row r="99" spans="1:6" x14ac:dyDescent="0.35">
      <c r="A99" s="455" t="s">
        <v>2586</v>
      </c>
      <c r="B99" s="455" t="s">
        <v>2587</v>
      </c>
      <c r="C99" s="457">
        <v>92250</v>
      </c>
      <c r="D99" s="456">
        <v>410</v>
      </c>
      <c r="E99" s="456" t="s">
        <v>699</v>
      </c>
      <c r="F99" t="s">
        <v>4687</v>
      </c>
    </row>
    <row r="100" spans="1:6" x14ac:dyDescent="0.35">
      <c r="A100" s="455" t="s">
        <v>2588</v>
      </c>
      <c r="B100" s="455" t="s">
        <v>2589</v>
      </c>
      <c r="C100" s="457">
        <v>48600</v>
      </c>
      <c r="D100" s="456">
        <v>216</v>
      </c>
      <c r="E100" s="456" t="s">
        <v>710</v>
      </c>
      <c r="F100" t="s">
        <v>4688</v>
      </c>
    </row>
    <row r="101" spans="1:6" x14ac:dyDescent="0.35">
      <c r="A101" s="455" t="s">
        <v>3143</v>
      </c>
      <c r="B101" s="455" t="s">
        <v>3144</v>
      </c>
      <c r="C101" s="457">
        <v>269325</v>
      </c>
      <c r="D101" s="456">
        <v>1197</v>
      </c>
      <c r="E101" s="456" t="s">
        <v>715</v>
      </c>
      <c r="F101" t="s">
        <v>4689</v>
      </c>
    </row>
    <row r="102" spans="1:6" x14ac:dyDescent="0.35">
      <c r="A102" s="455" t="s">
        <v>2590</v>
      </c>
      <c r="B102" s="455" t="s">
        <v>2591</v>
      </c>
      <c r="C102" s="457">
        <v>1573875</v>
      </c>
      <c r="D102" s="456">
        <v>6995</v>
      </c>
      <c r="E102" s="456" t="s">
        <v>721</v>
      </c>
      <c r="F102" t="s">
        <v>4690</v>
      </c>
    </row>
    <row r="103" spans="1:6" x14ac:dyDescent="0.35">
      <c r="A103" t="s">
        <v>2907</v>
      </c>
      <c r="B103" t="s">
        <v>2908</v>
      </c>
      <c r="C103" s="457">
        <v>308250</v>
      </c>
      <c r="D103" s="456">
        <v>1370</v>
      </c>
      <c r="E103" s="456" t="s">
        <v>726</v>
      </c>
      <c r="F103" t="s">
        <v>4691</v>
      </c>
    </row>
    <row r="104" spans="1:6" x14ac:dyDescent="0.35">
      <c r="A104" s="455" t="s">
        <v>2592</v>
      </c>
      <c r="B104" s="455" t="s">
        <v>2593</v>
      </c>
      <c r="C104" s="457">
        <v>407250</v>
      </c>
      <c r="D104" s="456">
        <v>1810</v>
      </c>
      <c r="E104" s="456" t="s">
        <v>732</v>
      </c>
      <c r="F104" t="s">
        <v>4692</v>
      </c>
    </row>
    <row r="105" spans="1:6" x14ac:dyDescent="0.35">
      <c r="A105" s="455" t="s">
        <v>2594</v>
      </c>
      <c r="B105" s="455" t="s">
        <v>2595</v>
      </c>
      <c r="C105" s="457">
        <v>2326275</v>
      </c>
      <c r="D105" s="456">
        <v>10339</v>
      </c>
      <c r="E105" s="456" t="s">
        <v>736</v>
      </c>
      <c r="F105" t="s">
        <v>4693</v>
      </c>
    </row>
    <row r="106" spans="1:6" x14ac:dyDescent="0.35">
      <c r="A106" s="455" t="s">
        <v>2596</v>
      </c>
      <c r="B106" s="455" t="s">
        <v>2597</v>
      </c>
      <c r="C106" s="457">
        <v>700650</v>
      </c>
      <c r="D106" s="456">
        <v>3114</v>
      </c>
      <c r="E106" s="456" t="s">
        <v>741</v>
      </c>
      <c r="F106" t="s">
        <v>4694</v>
      </c>
    </row>
    <row r="107" spans="1:6" x14ac:dyDescent="0.35">
      <c r="A107" s="455" t="s">
        <v>3059</v>
      </c>
      <c r="B107" s="455" t="s">
        <v>3060</v>
      </c>
      <c r="C107" s="457">
        <v>46800</v>
      </c>
      <c r="D107" s="456">
        <v>208</v>
      </c>
      <c r="E107" s="456" t="s">
        <v>747</v>
      </c>
      <c r="F107" t="s">
        <v>4695</v>
      </c>
    </row>
    <row r="108" spans="1:6" x14ac:dyDescent="0.35">
      <c r="A108" s="455" t="s">
        <v>2598</v>
      </c>
      <c r="B108" s="455" t="s">
        <v>2599</v>
      </c>
      <c r="C108" s="457">
        <v>1260675</v>
      </c>
      <c r="D108" s="456">
        <v>5603</v>
      </c>
      <c r="E108" s="456" t="s">
        <v>754</v>
      </c>
      <c r="F108" t="s">
        <v>4696</v>
      </c>
    </row>
    <row r="109" spans="1:6" x14ac:dyDescent="0.35">
      <c r="A109" s="455" t="s">
        <v>2600</v>
      </c>
      <c r="B109" s="455" t="s">
        <v>2601</v>
      </c>
      <c r="C109" s="457">
        <v>16200</v>
      </c>
      <c r="D109" s="456">
        <v>72</v>
      </c>
      <c r="E109" s="456" t="s">
        <v>758</v>
      </c>
      <c r="F109" t="s">
        <v>4697</v>
      </c>
    </row>
    <row r="110" spans="1:6" x14ac:dyDescent="0.35">
      <c r="A110" t="s">
        <v>2911</v>
      </c>
      <c r="B110" t="s">
        <v>2912</v>
      </c>
      <c r="C110" s="457">
        <v>48825</v>
      </c>
      <c r="D110" s="456">
        <v>217</v>
      </c>
      <c r="E110" s="456" t="s">
        <v>762</v>
      </c>
      <c r="F110" t="s">
        <v>4698</v>
      </c>
    </row>
    <row r="111" spans="1:6" x14ac:dyDescent="0.35">
      <c r="A111" s="455" t="s">
        <v>2602</v>
      </c>
      <c r="B111" s="455" t="s">
        <v>2603</v>
      </c>
      <c r="C111" s="457">
        <v>567900</v>
      </c>
      <c r="D111" s="456">
        <v>2524</v>
      </c>
      <c r="E111" s="456" t="s">
        <v>768</v>
      </c>
      <c r="F111" t="s">
        <v>4699</v>
      </c>
    </row>
    <row r="112" spans="1:6" x14ac:dyDescent="0.35">
      <c r="A112" t="s">
        <v>2955</v>
      </c>
      <c r="B112" t="s">
        <v>2956</v>
      </c>
      <c r="C112" s="457">
        <v>373050</v>
      </c>
      <c r="D112" s="456">
        <v>1658</v>
      </c>
      <c r="E112" s="456" t="s">
        <v>774</v>
      </c>
      <c r="F112" t="s">
        <v>4699</v>
      </c>
    </row>
    <row r="113" spans="1:6" x14ac:dyDescent="0.35">
      <c r="A113" s="455" t="s">
        <v>2604</v>
      </c>
      <c r="B113" s="455" t="s">
        <v>2605</v>
      </c>
      <c r="C113" s="457">
        <v>2070225</v>
      </c>
      <c r="D113" s="456">
        <v>9201</v>
      </c>
      <c r="E113" s="456" t="s">
        <v>778</v>
      </c>
      <c r="F113" t="s">
        <v>4700</v>
      </c>
    </row>
    <row r="114" spans="1:6" x14ac:dyDescent="0.35">
      <c r="A114" t="s">
        <v>2985</v>
      </c>
      <c r="B114" t="s">
        <v>2986</v>
      </c>
      <c r="C114" s="457">
        <v>87750</v>
      </c>
      <c r="D114" s="456">
        <v>390</v>
      </c>
      <c r="E114" s="456" t="s">
        <v>2233</v>
      </c>
      <c r="F114" t="s">
        <v>4701</v>
      </c>
    </row>
    <row r="115" spans="1:6" x14ac:dyDescent="0.35">
      <c r="A115" s="455" t="s">
        <v>2606</v>
      </c>
      <c r="B115" s="455" t="s">
        <v>2607</v>
      </c>
      <c r="C115" s="457">
        <v>1156275</v>
      </c>
      <c r="D115" s="456">
        <v>5139</v>
      </c>
      <c r="E115" s="456" t="s">
        <v>783</v>
      </c>
      <c r="F115" t="s">
        <v>4633</v>
      </c>
    </row>
    <row r="116" spans="1:6" x14ac:dyDescent="0.35">
      <c r="A116" s="455" t="s">
        <v>3145</v>
      </c>
      <c r="B116" s="455" t="s">
        <v>3146</v>
      </c>
      <c r="C116" s="457">
        <v>111150</v>
      </c>
      <c r="D116" s="456">
        <v>494</v>
      </c>
      <c r="E116" s="456" t="s">
        <v>787</v>
      </c>
      <c r="F116" t="s">
        <v>4702</v>
      </c>
    </row>
    <row r="117" spans="1:6" x14ac:dyDescent="0.35">
      <c r="A117" s="455" t="s">
        <v>3061</v>
      </c>
      <c r="B117" s="455" t="s">
        <v>3062</v>
      </c>
      <c r="C117" s="457">
        <v>270675</v>
      </c>
      <c r="D117" s="456">
        <v>1203</v>
      </c>
      <c r="E117" s="456" t="s">
        <v>793</v>
      </c>
      <c r="F117" t="s">
        <v>4703</v>
      </c>
    </row>
    <row r="118" spans="1:6" x14ac:dyDescent="0.35">
      <c r="A118" s="455" t="s">
        <v>3063</v>
      </c>
      <c r="B118" s="455" t="s">
        <v>3064</v>
      </c>
      <c r="C118" s="457">
        <v>119250</v>
      </c>
      <c r="D118" s="456">
        <v>530</v>
      </c>
      <c r="E118" s="456" t="s">
        <v>619</v>
      </c>
      <c r="F118" t="s">
        <v>4674</v>
      </c>
    </row>
    <row r="119" spans="1:6" x14ac:dyDescent="0.35">
      <c r="A119" s="455" t="s">
        <v>2608</v>
      </c>
      <c r="B119" s="455" t="s">
        <v>2609</v>
      </c>
      <c r="C119" s="457">
        <v>538650</v>
      </c>
      <c r="D119" s="456">
        <v>2394</v>
      </c>
      <c r="E119" s="456" t="s">
        <v>801</v>
      </c>
      <c r="F119" t="s">
        <v>4704</v>
      </c>
    </row>
    <row r="120" spans="1:6" x14ac:dyDescent="0.35">
      <c r="A120" s="455" t="s">
        <v>3065</v>
      </c>
      <c r="B120" s="455" t="s">
        <v>3066</v>
      </c>
      <c r="C120" s="457">
        <v>190800</v>
      </c>
      <c r="D120" s="456">
        <v>848</v>
      </c>
      <c r="E120" s="456" t="s">
        <v>806</v>
      </c>
      <c r="F120" t="s">
        <v>4705</v>
      </c>
    </row>
    <row r="121" spans="1:6" x14ac:dyDescent="0.35">
      <c r="A121" s="455" t="s">
        <v>2610</v>
      </c>
      <c r="B121" s="455" t="s">
        <v>2611</v>
      </c>
      <c r="C121" s="457">
        <v>292500</v>
      </c>
      <c r="D121" s="456">
        <v>1300</v>
      </c>
      <c r="E121" s="456" t="s">
        <v>812</v>
      </c>
      <c r="F121" t="s">
        <v>4706</v>
      </c>
    </row>
    <row r="122" spans="1:6" x14ac:dyDescent="0.35">
      <c r="A122" s="455" t="s">
        <v>3069</v>
      </c>
      <c r="B122" s="455" t="s">
        <v>3070</v>
      </c>
      <c r="C122" s="457">
        <v>227250</v>
      </c>
      <c r="D122" s="456">
        <v>1010</v>
      </c>
      <c r="E122" s="456" t="s">
        <v>817</v>
      </c>
      <c r="F122" t="s">
        <v>4702</v>
      </c>
    </row>
    <row r="123" spans="1:6" x14ac:dyDescent="0.35">
      <c r="A123" t="s">
        <v>3015</v>
      </c>
      <c r="B123" t="s">
        <v>3016</v>
      </c>
      <c r="C123" s="457">
        <v>114075</v>
      </c>
      <c r="D123" s="456">
        <v>507</v>
      </c>
      <c r="E123" s="456" t="s">
        <v>821</v>
      </c>
      <c r="F123" t="s">
        <v>4612</v>
      </c>
    </row>
    <row r="124" spans="1:6" x14ac:dyDescent="0.35">
      <c r="A124" s="455" t="s">
        <v>2612</v>
      </c>
      <c r="B124" s="455" t="s">
        <v>2613</v>
      </c>
      <c r="C124" s="457">
        <v>695925</v>
      </c>
      <c r="D124" s="456">
        <v>3093</v>
      </c>
      <c r="E124" s="456" t="s">
        <v>825</v>
      </c>
      <c r="F124" t="s">
        <v>4707</v>
      </c>
    </row>
    <row r="125" spans="1:6" x14ac:dyDescent="0.35">
      <c r="A125" s="455" t="s">
        <v>2614</v>
      </c>
      <c r="B125" s="455" t="s">
        <v>2615</v>
      </c>
      <c r="C125" s="457">
        <v>687150</v>
      </c>
      <c r="D125" s="456">
        <v>3054</v>
      </c>
      <c r="E125" s="456" t="s">
        <v>830</v>
      </c>
      <c r="F125" t="s">
        <v>4708</v>
      </c>
    </row>
    <row r="126" spans="1:6" x14ac:dyDescent="0.35">
      <c r="A126" s="455" t="s">
        <v>2616</v>
      </c>
      <c r="B126" s="455" t="s">
        <v>2617</v>
      </c>
      <c r="C126" s="457">
        <v>155250</v>
      </c>
      <c r="D126" s="456">
        <v>690</v>
      </c>
      <c r="E126" s="456" t="s">
        <v>835</v>
      </c>
      <c r="F126" t="s">
        <v>4709</v>
      </c>
    </row>
    <row r="127" spans="1:6" x14ac:dyDescent="0.35">
      <c r="A127" s="455" t="s">
        <v>3147</v>
      </c>
      <c r="B127" s="455" t="s">
        <v>3148</v>
      </c>
      <c r="C127" s="457">
        <v>337050</v>
      </c>
      <c r="D127" s="456">
        <v>1498</v>
      </c>
      <c r="E127" s="456" t="s">
        <v>840</v>
      </c>
      <c r="F127" t="s">
        <v>4710</v>
      </c>
    </row>
    <row r="128" spans="1:6" x14ac:dyDescent="0.35">
      <c r="A128" s="455" t="s">
        <v>3149</v>
      </c>
      <c r="B128" s="455" t="s">
        <v>3150</v>
      </c>
      <c r="C128" s="457">
        <v>358650</v>
      </c>
      <c r="D128" s="456">
        <v>1594</v>
      </c>
      <c r="E128" s="456" t="s">
        <v>845</v>
      </c>
      <c r="F128" t="s">
        <v>4615</v>
      </c>
    </row>
    <row r="129" spans="1:6" x14ac:dyDescent="0.35">
      <c r="A129" s="455" t="s">
        <v>3153</v>
      </c>
      <c r="B129" s="455" t="s">
        <v>3154</v>
      </c>
      <c r="C129" s="457">
        <v>529200</v>
      </c>
      <c r="D129" s="456">
        <v>2352</v>
      </c>
      <c r="E129" s="456" t="s">
        <v>848</v>
      </c>
      <c r="F129" t="s">
        <v>4711</v>
      </c>
    </row>
    <row r="130" spans="1:6" x14ac:dyDescent="0.35">
      <c r="A130" s="455" t="s">
        <v>3151</v>
      </c>
      <c r="B130" s="455" t="s">
        <v>3152</v>
      </c>
      <c r="C130" s="457">
        <v>478800</v>
      </c>
      <c r="D130" s="456">
        <v>2128</v>
      </c>
      <c r="E130" s="456" t="s">
        <v>854</v>
      </c>
      <c r="F130" t="s">
        <v>4712</v>
      </c>
    </row>
    <row r="131" spans="1:6" x14ac:dyDescent="0.35">
      <c r="A131" s="455" t="s">
        <v>2618</v>
      </c>
      <c r="B131" s="455" t="s">
        <v>2619</v>
      </c>
      <c r="C131" s="457">
        <v>422550</v>
      </c>
      <c r="D131" s="456">
        <v>1878</v>
      </c>
      <c r="E131" s="456" t="s">
        <v>858</v>
      </c>
      <c r="F131" t="s">
        <v>4698</v>
      </c>
    </row>
    <row r="132" spans="1:6" x14ac:dyDescent="0.35">
      <c r="A132" s="455" t="s">
        <v>3067</v>
      </c>
      <c r="B132" s="455" t="s">
        <v>3068</v>
      </c>
      <c r="C132" s="457">
        <v>511650</v>
      </c>
      <c r="D132" s="456">
        <v>2274</v>
      </c>
      <c r="E132" s="456" t="s">
        <v>2235</v>
      </c>
      <c r="F132" t="s">
        <v>4713</v>
      </c>
    </row>
    <row r="133" spans="1:6" x14ac:dyDescent="0.35">
      <c r="A133" s="455" t="s">
        <v>2620</v>
      </c>
      <c r="B133" s="455" t="s">
        <v>2621</v>
      </c>
      <c r="C133" s="457">
        <v>107550</v>
      </c>
      <c r="D133" s="456">
        <v>478</v>
      </c>
      <c r="E133" s="456" t="s">
        <v>872</v>
      </c>
      <c r="F133" t="s">
        <v>4714</v>
      </c>
    </row>
    <row r="134" spans="1:6" x14ac:dyDescent="0.35">
      <c r="A134" s="455" t="s">
        <v>3071</v>
      </c>
      <c r="B134" s="455" t="s">
        <v>3072</v>
      </c>
      <c r="C134" s="457">
        <v>400500</v>
      </c>
      <c r="D134" s="456">
        <v>1780</v>
      </c>
      <c r="E134" s="456" t="s">
        <v>877</v>
      </c>
      <c r="F134" t="s">
        <v>4715</v>
      </c>
    </row>
    <row r="135" spans="1:6" x14ac:dyDescent="0.35">
      <c r="A135" t="s">
        <v>3021</v>
      </c>
      <c r="B135" t="s">
        <v>3022</v>
      </c>
      <c r="C135" s="457">
        <v>117900</v>
      </c>
      <c r="D135" s="456">
        <v>524</v>
      </c>
      <c r="E135" s="456" t="s">
        <v>883</v>
      </c>
      <c r="F135" t="s">
        <v>4716</v>
      </c>
    </row>
    <row r="136" spans="1:6" x14ac:dyDescent="0.35">
      <c r="A136" t="s">
        <v>3213</v>
      </c>
      <c r="B136" t="s">
        <v>3214</v>
      </c>
      <c r="C136" s="457">
        <v>58950</v>
      </c>
      <c r="D136" s="456">
        <v>262</v>
      </c>
      <c r="E136" s="456" t="s">
        <v>887</v>
      </c>
      <c r="F136" t="s">
        <v>4717</v>
      </c>
    </row>
    <row r="137" spans="1:6" x14ac:dyDescent="0.35">
      <c r="A137" s="455" t="s">
        <v>3073</v>
      </c>
      <c r="B137" s="455" t="s">
        <v>3074</v>
      </c>
      <c r="C137" s="457">
        <v>655200</v>
      </c>
      <c r="D137" s="456">
        <v>2912</v>
      </c>
      <c r="E137" s="456" t="s">
        <v>893</v>
      </c>
      <c r="F137" t="s">
        <v>4718</v>
      </c>
    </row>
    <row r="138" spans="1:6" x14ac:dyDescent="0.35">
      <c r="A138" s="455" t="s">
        <v>3075</v>
      </c>
      <c r="B138" s="455" t="s">
        <v>3076</v>
      </c>
      <c r="C138" s="457">
        <v>146925</v>
      </c>
      <c r="D138" s="456">
        <v>653</v>
      </c>
      <c r="E138" s="456" t="s">
        <v>898</v>
      </c>
      <c r="F138" t="s">
        <v>4719</v>
      </c>
    </row>
    <row r="139" spans="1:6" x14ac:dyDescent="0.35">
      <c r="A139" s="455" t="s">
        <v>2622</v>
      </c>
      <c r="B139" s="455" t="s">
        <v>2623</v>
      </c>
      <c r="C139" s="457">
        <v>17325</v>
      </c>
      <c r="D139" s="456">
        <v>77</v>
      </c>
      <c r="E139" s="456" t="s">
        <v>3728</v>
      </c>
      <c r="F139" t="s">
        <v>4720</v>
      </c>
    </row>
    <row r="140" spans="1:6" x14ac:dyDescent="0.35">
      <c r="A140" s="455" t="s">
        <v>2624</v>
      </c>
      <c r="B140" s="455" t="s">
        <v>2625</v>
      </c>
      <c r="C140" s="457">
        <v>200025</v>
      </c>
      <c r="D140" s="456">
        <v>889</v>
      </c>
      <c r="E140" s="456" t="s">
        <v>905</v>
      </c>
      <c r="F140" t="s">
        <v>4721</v>
      </c>
    </row>
    <row r="141" spans="1:6" x14ac:dyDescent="0.35">
      <c r="A141" s="455" t="s">
        <v>2626</v>
      </c>
      <c r="B141" s="455" t="s">
        <v>2627</v>
      </c>
      <c r="C141" s="457">
        <v>76725</v>
      </c>
      <c r="D141" s="456">
        <v>341</v>
      </c>
      <c r="E141" s="456" t="s">
        <v>910</v>
      </c>
      <c r="F141" t="s">
        <v>4722</v>
      </c>
    </row>
    <row r="142" spans="1:6" x14ac:dyDescent="0.35">
      <c r="A142" s="455" t="s">
        <v>2628</v>
      </c>
      <c r="B142" s="455" t="s">
        <v>2629</v>
      </c>
      <c r="C142" s="457">
        <v>1842075</v>
      </c>
      <c r="D142" s="456">
        <v>8187</v>
      </c>
      <c r="E142" s="456" t="s">
        <v>915</v>
      </c>
      <c r="F142" t="s">
        <v>4723</v>
      </c>
    </row>
    <row r="143" spans="1:6" x14ac:dyDescent="0.35">
      <c r="A143" s="455" t="s">
        <v>3077</v>
      </c>
      <c r="B143" s="455" t="s">
        <v>3078</v>
      </c>
      <c r="C143" s="457">
        <v>20925</v>
      </c>
      <c r="D143" s="456">
        <v>93</v>
      </c>
      <c r="E143" s="456" t="s">
        <v>919</v>
      </c>
      <c r="F143" t="s">
        <v>4724</v>
      </c>
    </row>
    <row r="144" spans="1:6" x14ac:dyDescent="0.35">
      <c r="A144" t="s">
        <v>2921</v>
      </c>
      <c r="B144" t="s">
        <v>2922</v>
      </c>
      <c r="C144" s="457">
        <v>46575</v>
      </c>
      <c r="D144" s="456">
        <v>207</v>
      </c>
      <c r="E144" s="456" t="s">
        <v>925</v>
      </c>
      <c r="F144" t="s">
        <v>4725</v>
      </c>
    </row>
    <row r="145" spans="1:6" x14ac:dyDescent="0.35">
      <c r="A145" t="s">
        <v>2967</v>
      </c>
      <c r="B145" t="s">
        <v>2968</v>
      </c>
      <c r="C145" s="457">
        <v>69075</v>
      </c>
      <c r="D145" s="456">
        <v>307</v>
      </c>
      <c r="E145" s="456" t="s">
        <v>930</v>
      </c>
      <c r="F145" t="s">
        <v>4726</v>
      </c>
    </row>
    <row r="146" spans="1:6" x14ac:dyDescent="0.35">
      <c r="A146" t="s">
        <v>2961</v>
      </c>
      <c r="B146" t="s">
        <v>2962</v>
      </c>
      <c r="C146" s="457">
        <v>49050</v>
      </c>
      <c r="D146" s="456">
        <v>218</v>
      </c>
      <c r="E146" s="456" t="s">
        <v>936</v>
      </c>
      <c r="F146" t="s">
        <v>4727</v>
      </c>
    </row>
    <row r="147" spans="1:6" x14ac:dyDescent="0.35">
      <c r="A147" s="455" t="s">
        <v>2630</v>
      </c>
      <c r="B147" s="455" t="s">
        <v>2631</v>
      </c>
      <c r="C147" s="457">
        <v>293175</v>
      </c>
      <c r="D147" s="456">
        <v>1303</v>
      </c>
      <c r="E147" s="456" t="s">
        <v>941</v>
      </c>
      <c r="F147" t="s">
        <v>4728</v>
      </c>
    </row>
    <row r="148" spans="1:6" x14ac:dyDescent="0.35">
      <c r="A148" s="455" t="s">
        <v>2632</v>
      </c>
      <c r="B148" s="455" t="s">
        <v>2633</v>
      </c>
      <c r="C148" s="457">
        <v>33750</v>
      </c>
      <c r="D148" s="456">
        <v>150</v>
      </c>
      <c r="E148" s="456" t="s">
        <v>506</v>
      </c>
      <c r="F148" t="s">
        <v>4650</v>
      </c>
    </row>
    <row r="149" spans="1:6" x14ac:dyDescent="0.35">
      <c r="A149" s="455" t="s">
        <v>2634</v>
      </c>
      <c r="B149" s="455" t="s">
        <v>2635</v>
      </c>
      <c r="C149" s="457">
        <v>604575</v>
      </c>
      <c r="D149" s="456">
        <v>2687</v>
      </c>
      <c r="E149" s="456" t="s">
        <v>948</v>
      </c>
      <c r="F149" t="s">
        <v>4729</v>
      </c>
    </row>
    <row r="150" spans="1:6" x14ac:dyDescent="0.35">
      <c r="A150" s="455" t="s">
        <v>2636</v>
      </c>
      <c r="B150" s="455" t="s">
        <v>2637</v>
      </c>
      <c r="C150" s="457">
        <v>1249425</v>
      </c>
      <c r="D150" s="456">
        <v>5553</v>
      </c>
      <c r="E150" s="456" t="s">
        <v>953</v>
      </c>
      <c r="F150" t="s">
        <v>4730</v>
      </c>
    </row>
    <row r="151" spans="1:6" x14ac:dyDescent="0.35">
      <c r="A151" t="s">
        <v>2963</v>
      </c>
      <c r="B151" t="s">
        <v>2964</v>
      </c>
      <c r="C151" s="457">
        <v>157725</v>
      </c>
      <c r="D151" s="456">
        <v>701</v>
      </c>
      <c r="E151" s="456" t="s">
        <v>958</v>
      </c>
      <c r="F151" t="s">
        <v>4730</v>
      </c>
    </row>
    <row r="152" spans="1:6" x14ac:dyDescent="0.35">
      <c r="A152" s="455" t="s">
        <v>3025</v>
      </c>
      <c r="B152" s="455" t="s">
        <v>3026</v>
      </c>
      <c r="C152" s="457">
        <v>263925</v>
      </c>
      <c r="D152" s="456">
        <v>1173</v>
      </c>
      <c r="E152" s="456" t="s">
        <v>230</v>
      </c>
      <c r="F152" t="s">
        <v>4731</v>
      </c>
    </row>
    <row r="153" spans="1:6" x14ac:dyDescent="0.35">
      <c r="A153" s="455" t="s">
        <v>2638</v>
      </c>
      <c r="B153" s="455" t="s">
        <v>2639</v>
      </c>
      <c r="C153" s="457">
        <v>206325</v>
      </c>
      <c r="D153" s="456">
        <v>917</v>
      </c>
      <c r="E153" s="456" t="s">
        <v>962</v>
      </c>
      <c r="F153" t="s">
        <v>4732</v>
      </c>
    </row>
    <row r="154" spans="1:6" x14ac:dyDescent="0.35">
      <c r="A154" s="455" t="s">
        <v>2640</v>
      </c>
      <c r="B154" s="455" t="s">
        <v>2641</v>
      </c>
      <c r="C154" s="457">
        <v>866700</v>
      </c>
      <c r="D154" s="456">
        <v>3852</v>
      </c>
      <c r="E154" s="456" t="s">
        <v>967</v>
      </c>
      <c r="F154" t="s">
        <v>4733</v>
      </c>
    </row>
    <row r="155" spans="1:6" x14ac:dyDescent="0.35">
      <c r="A155" s="455" t="s">
        <v>2642</v>
      </c>
      <c r="B155" s="455" t="s">
        <v>2643</v>
      </c>
      <c r="C155" s="457">
        <v>567450</v>
      </c>
      <c r="D155" s="456">
        <v>2522</v>
      </c>
      <c r="E155" s="456" t="s">
        <v>972</v>
      </c>
      <c r="F155" t="s">
        <v>4734</v>
      </c>
    </row>
    <row r="156" spans="1:6" x14ac:dyDescent="0.35">
      <c r="A156" t="s">
        <v>2937</v>
      </c>
      <c r="B156" t="s">
        <v>2938</v>
      </c>
      <c r="C156" s="457">
        <v>179550</v>
      </c>
      <c r="D156" s="456">
        <v>798</v>
      </c>
      <c r="E156" s="456" t="s">
        <v>977</v>
      </c>
      <c r="F156" t="s">
        <v>4711</v>
      </c>
    </row>
    <row r="157" spans="1:6" x14ac:dyDescent="0.35">
      <c r="A157" s="455" t="s">
        <v>2644</v>
      </c>
      <c r="B157" s="455" t="s">
        <v>2645</v>
      </c>
      <c r="C157" s="457">
        <v>372150</v>
      </c>
      <c r="D157" s="456">
        <v>1654</v>
      </c>
      <c r="E157" s="456" t="s">
        <v>981</v>
      </c>
      <c r="F157" t="s">
        <v>4735</v>
      </c>
    </row>
    <row r="158" spans="1:6" x14ac:dyDescent="0.35">
      <c r="A158" s="455" t="s">
        <v>3079</v>
      </c>
      <c r="B158" s="455" t="s">
        <v>3080</v>
      </c>
      <c r="C158" s="457">
        <v>459675</v>
      </c>
      <c r="D158" s="456">
        <v>2043</v>
      </c>
      <c r="E158" s="456" t="s">
        <v>986</v>
      </c>
      <c r="F158" t="s">
        <v>4736</v>
      </c>
    </row>
    <row r="159" spans="1:6" x14ac:dyDescent="0.35">
      <c r="A159" t="s">
        <v>2973</v>
      </c>
      <c r="B159" t="s">
        <v>2974</v>
      </c>
      <c r="C159" s="457">
        <v>130725</v>
      </c>
      <c r="D159" s="456">
        <v>581</v>
      </c>
      <c r="E159" s="456" t="s">
        <v>992</v>
      </c>
      <c r="F159" t="s">
        <v>4737</v>
      </c>
    </row>
    <row r="160" spans="1:6" x14ac:dyDescent="0.35">
      <c r="A160" t="s">
        <v>2929</v>
      </c>
      <c r="B160" t="s">
        <v>2930</v>
      </c>
      <c r="C160" s="457">
        <v>360450</v>
      </c>
      <c r="D160" s="456">
        <v>1602</v>
      </c>
      <c r="E160" s="456" t="s">
        <v>998</v>
      </c>
      <c r="F160" t="s">
        <v>4738</v>
      </c>
    </row>
    <row r="161" spans="1:6" x14ac:dyDescent="0.35">
      <c r="A161" s="455" t="s">
        <v>2646</v>
      </c>
      <c r="B161" s="455" t="s">
        <v>2647</v>
      </c>
      <c r="C161" s="457">
        <v>3039750</v>
      </c>
      <c r="D161" s="456">
        <v>13510</v>
      </c>
      <c r="E161" s="456" t="s">
        <v>1003</v>
      </c>
      <c r="F161" t="s">
        <v>4672</v>
      </c>
    </row>
    <row r="162" spans="1:6" x14ac:dyDescent="0.35">
      <c r="A162" t="s">
        <v>2965</v>
      </c>
      <c r="B162" t="s">
        <v>2966</v>
      </c>
      <c r="C162" s="457">
        <v>166275</v>
      </c>
      <c r="D162" s="456">
        <v>739</v>
      </c>
      <c r="E162" s="456" t="s">
        <v>1007</v>
      </c>
      <c r="F162" t="s">
        <v>4739</v>
      </c>
    </row>
    <row r="163" spans="1:6" x14ac:dyDescent="0.35">
      <c r="A163" s="455" t="s">
        <v>2648</v>
      </c>
      <c r="B163" s="455" t="s">
        <v>2649</v>
      </c>
      <c r="C163" s="457">
        <v>143775</v>
      </c>
      <c r="D163" s="456">
        <v>639</v>
      </c>
      <c r="E163" s="456" t="s">
        <v>1011</v>
      </c>
      <c r="F163" t="s">
        <v>4740</v>
      </c>
    </row>
    <row r="164" spans="1:6" x14ac:dyDescent="0.35">
      <c r="A164" s="455" t="s">
        <v>2650</v>
      </c>
      <c r="B164" s="455" t="s">
        <v>2651</v>
      </c>
      <c r="C164" s="457">
        <v>341325</v>
      </c>
      <c r="D164" s="456">
        <v>1517</v>
      </c>
      <c r="E164" s="456" t="s">
        <v>1016</v>
      </c>
      <c r="F164" t="s">
        <v>4741</v>
      </c>
    </row>
    <row r="165" spans="1:6" x14ac:dyDescent="0.35">
      <c r="A165" s="455" t="s">
        <v>2652</v>
      </c>
      <c r="B165" s="455" t="s">
        <v>2653</v>
      </c>
      <c r="C165" s="457">
        <v>114975</v>
      </c>
      <c r="D165" s="456">
        <v>511</v>
      </c>
      <c r="E165" s="456" t="s">
        <v>1020</v>
      </c>
      <c r="F165" t="s">
        <v>4742</v>
      </c>
    </row>
    <row r="166" spans="1:6" x14ac:dyDescent="0.35">
      <c r="A166" s="455" t="s">
        <v>2654</v>
      </c>
      <c r="B166" s="455" t="s">
        <v>2655</v>
      </c>
      <c r="C166" s="457">
        <v>1369800</v>
      </c>
      <c r="D166" s="456">
        <v>6088</v>
      </c>
      <c r="E166" s="456" t="s">
        <v>1025</v>
      </c>
      <c r="F166" t="s">
        <v>4743</v>
      </c>
    </row>
    <row r="167" spans="1:6" x14ac:dyDescent="0.35">
      <c r="A167" s="455" t="s">
        <v>2656</v>
      </c>
      <c r="B167" s="455" t="s">
        <v>2657</v>
      </c>
      <c r="C167" s="457">
        <v>24750</v>
      </c>
      <c r="D167" s="456">
        <v>110</v>
      </c>
      <c r="E167" s="456" t="s">
        <v>710</v>
      </c>
      <c r="F167" t="s">
        <v>4688</v>
      </c>
    </row>
    <row r="168" spans="1:6" x14ac:dyDescent="0.35">
      <c r="A168" s="455" t="s">
        <v>2658</v>
      </c>
      <c r="B168" s="455" t="s">
        <v>2659</v>
      </c>
      <c r="C168" s="457">
        <v>1638000</v>
      </c>
      <c r="D168" s="456">
        <v>7280</v>
      </c>
      <c r="E168" s="456" t="s">
        <v>1030</v>
      </c>
      <c r="F168" t="s">
        <v>4744</v>
      </c>
    </row>
    <row r="169" spans="1:6" x14ac:dyDescent="0.35">
      <c r="A169" t="s">
        <v>3209</v>
      </c>
      <c r="B169" t="s">
        <v>3210</v>
      </c>
      <c r="C169" s="457">
        <v>60075</v>
      </c>
      <c r="D169" s="456">
        <v>267</v>
      </c>
      <c r="E169" s="456" t="s">
        <v>1035</v>
      </c>
      <c r="F169" t="s">
        <v>4745</v>
      </c>
    </row>
    <row r="170" spans="1:6" x14ac:dyDescent="0.35">
      <c r="A170" s="455" t="s">
        <v>2660</v>
      </c>
      <c r="B170" s="455" t="s">
        <v>2661</v>
      </c>
      <c r="C170" s="457">
        <v>133875</v>
      </c>
      <c r="D170" s="456">
        <v>595</v>
      </c>
      <c r="E170" s="456" t="s">
        <v>1040</v>
      </c>
      <c r="F170" t="s">
        <v>4746</v>
      </c>
    </row>
    <row r="171" spans="1:6" x14ac:dyDescent="0.35">
      <c r="A171" s="455" t="s">
        <v>3081</v>
      </c>
      <c r="B171" s="455" t="s">
        <v>3082</v>
      </c>
      <c r="C171" s="457">
        <v>351900</v>
      </c>
      <c r="D171" s="456">
        <v>1564</v>
      </c>
      <c r="E171" s="456" t="s">
        <v>1045</v>
      </c>
      <c r="F171" t="s">
        <v>4747</v>
      </c>
    </row>
    <row r="172" spans="1:6" x14ac:dyDescent="0.35">
      <c r="A172" s="455" t="s">
        <v>2662</v>
      </c>
      <c r="B172" s="455" t="s">
        <v>2663</v>
      </c>
      <c r="C172" s="457">
        <v>350325</v>
      </c>
      <c r="D172" s="456">
        <v>1557</v>
      </c>
      <c r="E172" s="456" t="s">
        <v>1051</v>
      </c>
      <c r="F172" t="s">
        <v>4748</v>
      </c>
    </row>
    <row r="173" spans="1:6" x14ac:dyDescent="0.35">
      <c r="A173" s="455" t="s">
        <v>2664</v>
      </c>
      <c r="B173" s="455" t="s">
        <v>2665</v>
      </c>
      <c r="C173" s="457">
        <v>629550</v>
      </c>
      <c r="D173" s="456">
        <v>2798</v>
      </c>
      <c r="E173" s="456" t="s">
        <v>1056</v>
      </c>
      <c r="F173" t="s">
        <v>4749</v>
      </c>
    </row>
    <row r="174" spans="1:6" x14ac:dyDescent="0.35">
      <c r="A174" s="455" t="s">
        <v>2666</v>
      </c>
      <c r="B174" s="455" t="s">
        <v>2667</v>
      </c>
      <c r="C174" s="457">
        <v>3233925</v>
      </c>
      <c r="D174" s="456">
        <v>14373</v>
      </c>
      <c r="E174" s="456" t="s">
        <v>1059</v>
      </c>
      <c r="F174" t="s">
        <v>4750</v>
      </c>
    </row>
    <row r="175" spans="1:6" x14ac:dyDescent="0.35">
      <c r="A175" t="s">
        <v>2969</v>
      </c>
      <c r="B175" t="s">
        <v>2970</v>
      </c>
      <c r="C175" s="457">
        <v>180225</v>
      </c>
      <c r="D175" s="456">
        <v>801</v>
      </c>
      <c r="E175" s="456" t="s">
        <v>1064</v>
      </c>
      <c r="F175" t="s">
        <v>4750</v>
      </c>
    </row>
    <row r="176" spans="1:6" x14ac:dyDescent="0.35">
      <c r="A176" t="s">
        <v>2971</v>
      </c>
      <c r="B176" t="s">
        <v>2972</v>
      </c>
      <c r="C176" s="457">
        <v>19125</v>
      </c>
      <c r="D176" s="456">
        <v>85</v>
      </c>
      <c r="E176" s="456" t="s">
        <v>1068</v>
      </c>
      <c r="F176" t="s">
        <v>4750</v>
      </c>
    </row>
    <row r="177" spans="1:6" x14ac:dyDescent="0.35">
      <c r="A177" s="455" t="s">
        <v>2668</v>
      </c>
      <c r="B177" s="455" t="s">
        <v>2669</v>
      </c>
      <c r="C177" s="457">
        <v>558000</v>
      </c>
      <c r="D177" s="456">
        <v>2480</v>
      </c>
      <c r="E177" s="456" t="s">
        <v>1072</v>
      </c>
      <c r="F177" t="s">
        <v>4751</v>
      </c>
    </row>
    <row r="178" spans="1:6" x14ac:dyDescent="0.35">
      <c r="A178" s="455" t="s">
        <v>2670</v>
      </c>
      <c r="B178" s="455" t="s">
        <v>2671</v>
      </c>
      <c r="C178" s="457">
        <v>377550</v>
      </c>
      <c r="D178" s="456">
        <v>1678</v>
      </c>
      <c r="E178" s="456" t="s">
        <v>1077</v>
      </c>
      <c r="F178" t="s">
        <v>4752</v>
      </c>
    </row>
    <row r="179" spans="1:6" x14ac:dyDescent="0.35">
      <c r="A179" s="455" t="s">
        <v>2672</v>
      </c>
      <c r="B179" s="455" t="s">
        <v>2673</v>
      </c>
      <c r="C179" s="457">
        <v>3654000</v>
      </c>
      <c r="D179" s="456">
        <v>16240</v>
      </c>
      <c r="E179" s="456" t="s">
        <v>1081</v>
      </c>
      <c r="F179" t="s">
        <v>4753</v>
      </c>
    </row>
    <row r="180" spans="1:6" x14ac:dyDescent="0.35">
      <c r="A180" s="455" t="s">
        <v>2674</v>
      </c>
      <c r="B180" s="455" t="s">
        <v>2675</v>
      </c>
      <c r="C180" s="457">
        <v>495225</v>
      </c>
      <c r="D180" s="456">
        <v>2201</v>
      </c>
      <c r="E180" s="456" t="s">
        <v>1086</v>
      </c>
      <c r="F180" t="s">
        <v>4754</v>
      </c>
    </row>
    <row r="181" spans="1:6" x14ac:dyDescent="0.35">
      <c r="A181" s="455" t="s">
        <v>2676</v>
      </c>
      <c r="B181" s="455" t="s">
        <v>2677</v>
      </c>
      <c r="C181" s="457">
        <v>1446075</v>
      </c>
      <c r="D181" s="456">
        <v>6427</v>
      </c>
      <c r="E181" s="456" t="s">
        <v>1092</v>
      </c>
      <c r="F181" t="s">
        <v>4755</v>
      </c>
    </row>
    <row r="182" spans="1:6" x14ac:dyDescent="0.35">
      <c r="A182" s="455" t="s">
        <v>3083</v>
      </c>
      <c r="B182" s="455" t="s">
        <v>3084</v>
      </c>
      <c r="C182" s="457">
        <v>303300</v>
      </c>
      <c r="D182" s="456">
        <v>1348</v>
      </c>
      <c r="E182" s="456" t="s">
        <v>1097</v>
      </c>
      <c r="F182" t="s">
        <v>4756</v>
      </c>
    </row>
    <row r="183" spans="1:6" x14ac:dyDescent="0.35">
      <c r="A183" s="455" t="s">
        <v>2678</v>
      </c>
      <c r="B183" s="455" t="s">
        <v>2679</v>
      </c>
      <c r="C183" s="457">
        <v>822825</v>
      </c>
      <c r="D183" s="456">
        <v>3657</v>
      </c>
      <c r="E183" s="456" t="s">
        <v>1103</v>
      </c>
      <c r="F183" t="s">
        <v>4757</v>
      </c>
    </row>
    <row r="184" spans="1:6" x14ac:dyDescent="0.35">
      <c r="A184" t="s">
        <v>3215</v>
      </c>
      <c r="B184" t="s">
        <v>3216</v>
      </c>
      <c r="C184" s="457">
        <v>36225</v>
      </c>
      <c r="D184" s="456">
        <v>161</v>
      </c>
      <c r="E184" s="456" t="s">
        <v>1108</v>
      </c>
      <c r="F184" t="s">
        <v>4758</v>
      </c>
    </row>
    <row r="185" spans="1:6" x14ac:dyDescent="0.35">
      <c r="A185" s="455" t="s">
        <v>2680</v>
      </c>
      <c r="B185" s="455" t="s">
        <v>2681</v>
      </c>
      <c r="C185" s="457">
        <v>653175</v>
      </c>
      <c r="D185" s="456">
        <v>2903</v>
      </c>
      <c r="E185" s="456" t="s">
        <v>1113</v>
      </c>
      <c r="F185" t="s">
        <v>4759</v>
      </c>
    </row>
    <row r="186" spans="1:6" x14ac:dyDescent="0.35">
      <c r="A186" t="s">
        <v>2975</v>
      </c>
      <c r="B186" t="s">
        <v>2976</v>
      </c>
      <c r="C186" s="457">
        <v>46125</v>
      </c>
      <c r="D186" s="456">
        <v>205</v>
      </c>
      <c r="E186" s="456" t="s">
        <v>1117</v>
      </c>
      <c r="F186" t="s">
        <v>4759</v>
      </c>
    </row>
    <row r="187" spans="1:6" x14ac:dyDescent="0.35">
      <c r="A187" s="455" t="s">
        <v>2682</v>
      </c>
      <c r="B187" s="455" t="s">
        <v>2683</v>
      </c>
      <c r="C187" s="457">
        <v>1075950</v>
      </c>
      <c r="D187" s="456">
        <v>4782</v>
      </c>
      <c r="E187" s="456" t="s">
        <v>1120</v>
      </c>
      <c r="F187" t="s">
        <v>4610</v>
      </c>
    </row>
    <row r="188" spans="1:6" x14ac:dyDescent="0.35">
      <c r="A188" s="455" t="s">
        <v>3085</v>
      </c>
      <c r="B188" s="455" t="s">
        <v>3086</v>
      </c>
      <c r="C188" s="457">
        <v>153900</v>
      </c>
      <c r="D188" s="456">
        <v>684</v>
      </c>
      <c r="E188" s="456" t="s">
        <v>699</v>
      </c>
      <c r="F188" t="s">
        <v>4687</v>
      </c>
    </row>
    <row r="189" spans="1:6" x14ac:dyDescent="0.35">
      <c r="A189" t="s">
        <v>2977</v>
      </c>
      <c r="B189" t="s">
        <v>2978</v>
      </c>
      <c r="C189" s="457">
        <v>38700</v>
      </c>
      <c r="D189" s="456">
        <v>172</v>
      </c>
      <c r="E189" s="456" t="s">
        <v>1126</v>
      </c>
      <c r="F189" t="s">
        <v>4760</v>
      </c>
    </row>
    <row r="190" spans="1:6" x14ac:dyDescent="0.35">
      <c r="A190" t="s">
        <v>3009</v>
      </c>
      <c r="B190" t="s">
        <v>3010</v>
      </c>
      <c r="C190" s="457">
        <v>81000</v>
      </c>
      <c r="D190" s="456">
        <v>360</v>
      </c>
      <c r="E190" s="456" t="s">
        <v>1131</v>
      </c>
      <c r="F190" t="s">
        <v>4761</v>
      </c>
    </row>
    <row r="191" spans="1:6" x14ac:dyDescent="0.35">
      <c r="A191" s="455" t="s">
        <v>3087</v>
      </c>
      <c r="B191" s="455" t="s">
        <v>3088</v>
      </c>
      <c r="C191" s="457">
        <v>399150</v>
      </c>
      <c r="D191" s="456">
        <v>1774</v>
      </c>
      <c r="E191" s="456" t="s">
        <v>1135</v>
      </c>
      <c r="F191" t="s">
        <v>4645</v>
      </c>
    </row>
    <row r="192" spans="1:6" x14ac:dyDescent="0.35">
      <c r="A192" s="455" t="s">
        <v>2684</v>
      </c>
      <c r="B192" s="455" t="s">
        <v>2685</v>
      </c>
      <c r="C192" s="457">
        <v>345150</v>
      </c>
      <c r="D192" s="456">
        <v>1534</v>
      </c>
      <c r="E192" s="456" t="s">
        <v>1139</v>
      </c>
      <c r="F192" t="s">
        <v>4762</v>
      </c>
    </row>
    <row r="193" spans="1:6" x14ac:dyDescent="0.35">
      <c r="A193" t="s">
        <v>2979</v>
      </c>
      <c r="B193" t="s">
        <v>2980</v>
      </c>
      <c r="C193" s="457">
        <v>269550</v>
      </c>
      <c r="D193" s="456">
        <v>1198</v>
      </c>
      <c r="E193" s="456" t="s">
        <v>1144</v>
      </c>
      <c r="F193" t="s">
        <v>4763</v>
      </c>
    </row>
    <row r="194" spans="1:6" x14ac:dyDescent="0.35">
      <c r="A194" s="455" t="s">
        <v>2686</v>
      </c>
      <c r="B194" s="455" t="s">
        <v>2687</v>
      </c>
      <c r="C194" s="457">
        <v>279225</v>
      </c>
      <c r="D194" s="456">
        <v>1241</v>
      </c>
      <c r="E194" s="456" t="s">
        <v>1148</v>
      </c>
      <c r="F194" t="s">
        <v>4764</v>
      </c>
    </row>
    <row r="195" spans="1:6" x14ac:dyDescent="0.35">
      <c r="A195" s="455" t="s">
        <v>2688</v>
      </c>
      <c r="B195" s="455" t="s">
        <v>2689</v>
      </c>
      <c r="C195" s="457">
        <v>565425</v>
      </c>
      <c r="D195" s="456">
        <v>2513</v>
      </c>
      <c r="E195" s="456" t="s">
        <v>2246</v>
      </c>
      <c r="F195" t="s">
        <v>4765</v>
      </c>
    </row>
    <row r="196" spans="1:6" x14ac:dyDescent="0.35">
      <c r="A196" s="455" t="s">
        <v>2690</v>
      </c>
      <c r="B196" s="455" t="s">
        <v>2691</v>
      </c>
      <c r="C196" s="457">
        <v>936900</v>
      </c>
      <c r="D196" s="456">
        <v>4164</v>
      </c>
      <c r="E196" s="456" t="s">
        <v>1153</v>
      </c>
      <c r="F196" t="s">
        <v>4766</v>
      </c>
    </row>
    <row r="197" spans="1:6" x14ac:dyDescent="0.35">
      <c r="A197" s="455" t="s">
        <v>2692</v>
      </c>
      <c r="B197" s="455" t="s">
        <v>2693</v>
      </c>
      <c r="C197" s="457">
        <v>487125</v>
      </c>
      <c r="D197" s="456">
        <v>2165</v>
      </c>
      <c r="E197" s="456" t="s">
        <v>1158</v>
      </c>
      <c r="F197" t="s">
        <v>4767</v>
      </c>
    </row>
    <row r="198" spans="1:6" x14ac:dyDescent="0.35">
      <c r="A198" s="455" t="s">
        <v>2694</v>
      </c>
      <c r="B198" s="455" t="s">
        <v>2695</v>
      </c>
      <c r="C198" s="457">
        <v>846900</v>
      </c>
      <c r="D198" s="456">
        <v>3764</v>
      </c>
      <c r="E198" s="456" t="s">
        <v>1163</v>
      </c>
      <c r="F198" t="s">
        <v>4768</v>
      </c>
    </row>
    <row r="199" spans="1:6" x14ac:dyDescent="0.35">
      <c r="A199" s="455" t="s">
        <v>3089</v>
      </c>
      <c r="B199" s="455" t="s">
        <v>3090</v>
      </c>
      <c r="C199" s="457">
        <v>487125</v>
      </c>
      <c r="D199" s="456">
        <v>2165</v>
      </c>
      <c r="E199" s="456" t="s">
        <v>1168</v>
      </c>
      <c r="F199" t="s">
        <v>4769</v>
      </c>
    </row>
    <row r="200" spans="1:6" x14ac:dyDescent="0.35">
      <c r="A200" s="455" t="s">
        <v>2696</v>
      </c>
      <c r="B200" s="455" t="s">
        <v>2697</v>
      </c>
      <c r="C200" s="457">
        <v>1573650</v>
      </c>
      <c r="D200" s="456">
        <v>6994</v>
      </c>
      <c r="E200" s="456" t="s">
        <v>1174</v>
      </c>
      <c r="F200" t="s">
        <v>4770</v>
      </c>
    </row>
    <row r="201" spans="1:6" x14ac:dyDescent="0.35">
      <c r="A201" s="455" t="s">
        <v>2698</v>
      </c>
      <c r="B201" s="455" t="s">
        <v>2699</v>
      </c>
      <c r="C201" s="457">
        <v>153900</v>
      </c>
      <c r="D201" s="456">
        <v>684</v>
      </c>
      <c r="E201" s="456" t="s">
        <v>454</v>
      </c>
      <c r="F201" t="s">
        <v>4645</v>
      </c>
    </row>
    <row r="202" spans="1:6" x14ac:dyDescent="0.35">
      <c r="A202" s="455" t="s">
        <v>2700</v>
      </c>
      <c r="B202" s="455" t="s">
        <v>2701</v>
      </c>
      <c r="C202" s="457">
        <v>992700</v>
      </c>
      <c r="D202" s="456">
        <v>4412</v>
      </c>
      <c r="E202" s="456" t="s">
        <v>1181</v>
      </c>
      <c r="F202" t="s">
        <v>4771</v>
      </c>
    </row>
    <row r="203" spans="1:6" x14ac:dyDescent="0.35">
      <c r="A203" s="455" t="s">
        <v>2702</v>
      </c>
      <c r="B203" s="455" t="s">
        <v>2703</v>
      </c>
      <c r="C203" s="457">
        <v>390600</v>
      </c>
      <c r="D203" s="456">
        <v>1736</v>
      </c>
      <c r="E203" s="456" t="s">
        <v>1186</v>
      </c>
      <c r="F203" t="s">
        <v>4772</v>
      </c>
    </row>
    <row r="204" spans="1:6" x14ac:dyDescent="0.35">
      <c r="A204" s="455" t="s">
        <v>2704</v>
      </c>
      <c r="B204" s="455" t="s">
        <v>2705</v>
      </c>
      <c r="C204" s="457">
        <v>243900</v>
      </c>
      <c r="D204" s="456">
        <v>1084</v>
      </c>
      <c r="E204" s="456" t="s">
        <v>1191</v>
      </c>
      <c r="F204" t="s">
        <v>4773</v>
      </c>
    </row>
    <row r="205" spans="1:6" x14ac:dyDescent="0.35">
      <c r="A205" s="455" t="s">
        <v>2706</v>
      </c>
      <c r="B205" s="455" t="s">
        <v>2707</v>
      </c>
      <c r="C205" s="457">
        <v>983025</v>
      </c>
      <c r="D205" s="456">
        <v>4369</v>
      </c>
      <c r="E205" s="456" t="s">
        <v>1197</v>
      </c>
      <c r="F205" t="s">
        <v>4774</v>
      </c>
    </row>
    <row r="206" spans="1:6" x14ac:dyDescent="0.35">
      <c r="A206" s="455" t="s">
        <v>3157</v>
      </c>
      <c r="B206" s="455" t="s">
        <v>3158</v>
      </c>
      <c r="C206" s="457">
        <v>93375</v>
      </c>
      <c r="D206" s="456">
        <v>415</v>
      </c>
      <c r="E206" s="456" t="s">
        <v>1202</v>
      </c>
      <c r="F206" t="s">
        <v>4775</v>
      </c>
    </row>
    <row r="207" spans="1:6" x14ac:dyDescent="0.35">
      <c r="A207" s="455" t="s">
        <v>3095</v>
      </c>
      <c r="B207" s="455" t="s">
        <v>3096</v>
      </c>
      <c r="C207" s="457">
        <v>192600</v>
      </c>
      <c r="D207" s="456">
        <v>856</v>
      </c>
      <c r="E207" s="456" t="s">
        <v>919</v>
      </c>
      <c r="F207" t="s">
        <v>4724</v>
      </c>
    </row>
    <row r="208" spans="1:6" x14ac:dyDescent="0.35">
      <c r="A208" s="455" t="s">
        <v>3091</v>
      </c>
      <c r="B208" s="455" t="s">
        <v>3092</v>
      </c>
      <c r="C208" s="457">
        <v>389250</v>
      </c>
      <c r="D208" s="456">
        <v>1730</v>
      </c>
      <c r="E208" s="456" t="s">
        <v>1209</v>
      </c>
      <c r="F208" t="s">
        <v>4776</v>
      </c>
    </row>
    <row r="209" spans="1:6" x14ac:dyDescent="0.35">
      <c r="A209" s="455" t="s">
        <v>2708</v>
      </c>
      <c r="B209" s="455" t="s">
        <v>2709</v>
      </c>
      <c r="C209" s="457">
        <v>202275</v>
      </c>
      <c r="D209" s="456">
        <v>899</v>
      </c>
      <c r="E209" s="456" t="s">
        <v>1215</v>
      </c>
      <c r="F209" t="s">
        <v>4777</v>
      </c>
    </row>
    <row r="210" spans="1:6" x14ac:dyDescent="0.35">
      <c r="A210" s="455" t="s">
        <v>3159</v>
      </c>
      <c r="B210" s="455" t="s">
        <v>3160</v>
      </c>
      <c r="C210" s="457">
        <v>330975</v>
      </c>
      <c r="D210" s="456">
        <v>1471</v>
      </c>
      <c r="E210" s="456" t="s">
        <v>1220</v>
      </c>
      <c r="F210" t="s">
        <v>4696</v>
      </c>
    </row>
    <row r="211" spans="1:6" x14ac:dyDescent="0.35">
      <c r="A211" s="455" t="s">
        <v>3093</v>
      </c>
      <c r="B211" s="455" t="s">
        <v>3094</v>
      </c>
      <c r="C211" s="457">
        <v>239175</v>
      </c>
      <c r="D211" s="456">
        <v>1063</v>
      </c>
      <c r="E211" s="456" t="s">
        <v>1224</v>
      </c>
      <c r="F211" t="s">
        <v>4778</v>
      </c>
    </row>
    <row r="212" spans="1:6" x14ac:dyDescent="0.35">
      <c r="A212" t="s">
        <v>2981</v>
      </c>
      <c r="B212" t="s">
        <v>2982</v>
      </c>
      <c r="C212" s="457">
        <v>360900</v>
      </c>
      <c r="D212" s="456">
        <v>1604</v>
      </c>
      <c r="E212" s="456" t="s">
        <v>2249</v>
      </c>
      <c r="F212" t="s">
        <v>4755</v>
      </c>
    </row>
    <row r="213" spans="1:6" x14ac:dyDescent="0.35">
      <c r="A213" s="455" t="s">
        <v>2710</v>
      </c>
      <c r="B213" s="455" t="s">
        <v>2711</v>
      </c>
      <c r="C213" s="457">
        <v>58275</v>
      </c>
      <c r="D213" s="456">
        <v>259</v>
      </c>
      <c r="E213" s="456" t="s">
        <v>1230</v>
      </c>
      <c r="F213" t="s">
        <v>4779</v>
      </c>
    </row>
    <row r="214" spans="1:6" x14ac:dyDescent="0.35">
      <c r="A214" s="455" t="s">
        <v>2712</v>
      </c>
      <c r="B214" s="455" t="s">
        <v>2713</v>
      </c>
      <c r="C214" s="457">
        <v>374400</v>
      </c>
      <c r="D214" s="456">
        <v>1664</v>
      </c>
      <c r="E214" s="456" t="s">
        <v>1235</v>
      </c>
      <c r="F214" t="s">
        <v>4780</v>
      </c>
    </row>
    <row r="215" spans="1:6" x14ac:dyDescent="0.35">
      <c r="A215" s="455" t="s">
        <v>3097</v>
      </c>
      <c r="B215" s="455" t="s">
        <v>3098</v>
      </c>
      <c r="C215" s="457">
        <v>291150</v>
      </c>
      <c r="D215" s="456">
        <v>1294</v>
      </c>
      <c r="E215" s="456" t="s">
        <v>1240</v>
      </c>
      <c r="F215" t="s">
        <v>4781</v>
      </c>
    </row>
    <row r="216" spans="1:6" x14ac:dyDescent="0.35">
      <c r="A216" s="455" t="s">
        <v>3099</v>
      </c>
      <c r="B216" s="455" t="s">
        <v>3100</v>
      </c>
      <c r="C216" s="457">
        <v>686025</v>
      </c>
      <c r="D216" s="456">
        <v>3049</v>
      </c>
      <c r="E216" s="456" t="s">
        <v>1246</v>
      </c>
      <c r="F216" t="s">
        <v>4782</v>
      </c>
    </row>
    <row r="217" spans="1:6" x14ac:dyDescent="0.35">
      <c r="A217" s="455" t="s">
        <v>3163</v>
      </c>
      <c r="B217" s="455" t="s">
        <v>3164</v>
      </c>
      <c r="C217" s="457">
        <v>147600</v>
      </c>
      <c r="D217" s="456">
        <v>656</v>
      </c>
      <c r="E217" s="456" t="s">
        <v>1252</v>
      </c>
      <c r="F217" t="s">
        <v>4783</v>
      </c>
    </row>
    <row r="218" spans="1:6" x14ac:dyDescent="0.35">
      <c r="A218" s="455" t="s">
        <v>2714</v>
      </c>
      <c r="B218" s="455" t="s">
        <v>2715</v>
      </c>
      <c r="C218" s="457">
        <v>1229400</v>
      </c>
      <c r="D218" s="456">
        <v>5464</v>
      </c>
      <c r="E218" s="456" t="s">
        <v>1258</v>
      </c>
      <c r="F218" t="s">
        <v>4784</v>
      </c>
    </row>
    <row r="219" spans="1:6" x14ac:dyDescent="0.35">
      <c r="A219" s="455" t="s">
        <v>3057</v>
      </c>
      <c r="B219" s="455" t="s">
        <v>3058</v>
      </c>
      <c r="C219" s="457">
        <v>255150</v>
      </c>
      <c r="D219" s="456">
        <v>1134</v>
      </c>
      <c r="E219" s="456" t="s">
        <v>464</v>
      </c>
      <c r="F219" t="s">
        <v>4647</v>
      </c>
    </row>
    <row r="220" spans="1:6" x14ac:dyDescent="0.35">
      <c r="A220" s="455" t="s">
        <v>2716</v>
      </c>
      <c r="B220" s="455" t="s">
        <v>2717</v>
      </c>
      <c r="C220" s="457">
        <v>1293975</v>
      </c>
      <c r="D220" s="456">
        <v>5751</v>
      </c>
      <c r="E220" s="456" t="s">
        <v>1265</v>
      </c>
      <c r="F220" t="s">
        <v>4785</v>
      </c>
    </row>
    <row r="221" spans="1:6" x14ac:dyDescent="0.35">
      <c r="A221" t="s">
        <v>2951</v>
      </c>
      <c r="B221" t="s">
        <v>2952</v>
      </c>
      <c r="C221" s="457">
        <v>153900</v>
      </c>
      <c r="D221" s="456">
        <v>684</v>
      </c>
      <c r="E221" s="456" t="s">
        <v>1270</v>
      </c>
      <c r="F221" t="s">
        <v>4786</v>
      </c>
    </row>
    <row r="222" spans="1:6" x14ac:dyDescent="0.35">
      <c r="A222" s="455" t="s">
        <v>2718</v>
      </c>
      <c r="B222" s="455" t="s">
        <v>2719</v>
      </c>
      <c r="C222" s="457">
        <v>2916675</v>
      </c>
      <c r="D222" s="456">
        <v>12963</v>
      </c>
      <c r="E222" s="456" t="s">
        <v>1273</v>
      </c>
      <c r="F222" t="s">
        <v>4787</v>
      </c>
    </row>
    <row r="223" spans="1:6" x14ac:dyDescent="0.35">
      <c r="A223" t="s">
        <v>3207</v>
      </c>
      <c r="B223" t="s">
        <v>3208</v>
      </c>
      <c r="C223" s="457">
        <v>139725</v>
      </c>
      <c r="D223" s="456">
        <v>621</v>
      </c>
      <c r="E223" s="456" t="s">
        <v>1279</v>
      </c>
      <c r="F223" t="s">
        <v>4788</v>
      </c>
    </row>
    <row r="224" spans="1:6" x14ac:dyDescent="0.35">
      <c r="A224" s="455" t="s">
        <v>3101</v>
      </c>
      <c r="B224" s="455" t="s">
        <v>3102</v>
      </c>
      <c r="C224" s="457">
        <v>24525</v>
      </c>
      <c r="D224" s="456">
        <v>109</v>
      </c>
      <c r="E224" s="456" t="s">
        <v>710</v>
      </c>
      <c r="F224" t="s">
        <v>4688</v>
      </c>
    </row>
    <row r="225" spans="1:6" x14ac:dyDescent="0.35">
      <c r="A225" s="455" t="s">
        <v>2720</v>
      </c>
      <c r="B225" s="455" t="s">
        <v>2721</v>
      </c>
      <c r="C225" s="457">
        <v>488025</v>
      </c>
      <c r="D225" s="456">
        <v>2169</v>
      </c>
      <c r="E225" s="456" t="s">
        <v>1285</v>
      </c>
      <c r="F225" t="s">
        <v>4789</v>
      </c>
    </row>
    <row r="226" spans="1:6" x14ac:dyDescent="0.35">
      <c r="A226" s="455" t="s">
        <v>2722</v>
      </c>
      <c r="B226" s="455" t="s">
        <v>2723</v>
      </c>
      <c r="C226" s="457">
        <v>2886525</v>
      </c>
      <c r="D226" s="456">
        <v>12829</v>
      </c>
      <c r="E226" s="456" t="s">
        <v>1290</v>
      </c>
      <c r="F226" t="s">
        <v>4790</v>
      </c>
    </row>
    <row r="227" spans="1:6" x14ac:dyDescent="0.35">
      <c r="A227" s="455" t="s">
        <v>2724</v>
      </c>
      <c r="B227" s="455" t="s">
        <v>2725</v>
      </c>
      <c r="C227" s="457">
        <v>209700</v>
      </c>
      <c r="D227" s="456">
        <v>932</v>
      </c>
      <c r="E227" s="456" t="s">
        <v>1295</v>
      </c>
      <c r="F227" t="s">
        <v>4736</v>
      </c>
    </row>
    <row r="228" spans="1:6" x14ac:dyDescent="0.35">
      <c r="A228" s="455" t="s">
        <v>3187</v>
      </c>
      <c r="B228" s="455" t="s">
        <v>3188</v>
      </c>
      <c r="C228" s="457">
        <v>69750</v>
      </c>
      <c r="D228" s="456">
        <v>310</v>
      </c>
      <c r="E228" s="456" t="s">
        <v>1299</v>
      </c>
      <c r="F228" t="s">
        <v>4791</v>
      </c>
    </row>
    <row r="229" spans="1:6" x14ac:dyDescent="0.35">
      <c r="A229" s="455" t="s">
        <v>2726</v>
      </c>
      <c r="B229" s="455" t="s">
        <v>2727</v>
      </c>
      <c r="C229" s="457">
        <v>304425</v>
      </c>
      <c r="D229" s="456">
        <v>1353</v>
      </c>
      <c r="E229" s="456" t="s">
        <v>1305</v>
      </c>
      <c r="F229" t="s">
        <v>4792</v>
      </c>
    </row>
    <row r="230" spans="1:6" x14ac:dyDescent="0.35">
      <c r="A230" s="455" t="s">
        <v>2730</v>
      </c>
      <c r="B230" s="455" t="s">
        <v>2731</v>
      </c>
      <c r="C230" s="457">
        <v>1057275</v>
      </c>
      <c r="D230" s="456">
        <v>4699</v>
      </c>
      <c r="E230" s="456" t="s">
        <v>1309</v>
      </c>
      <c r="F230" t="s">
        <v>4793</v>
      </c>
    </row>
    <row r="231" spans="1:6" x14ac:dyDescent="0.35">
      <c r="A231" s="455" t="s">
        <v>2732</v>
      </c>
      <c r="B231" s="455" t="s">
        <v>2733</v>
      </c>
      <c r="C231" s="457">
        <v>906750</v>
      </c>
      <c r="D231" s="456">
        <v>4030</v>
      </c>
      <c r="E231" s="456" t="s">
        <v>1314</v>
      </c>
      <c r="F231" t="s">
        <v>4794</v>
      </c>
    </row>
    <row r="232" spans="1:6" x14ac:dyDescent="0.35">
      <c r="A232" s="455" t="s">
        <v>2738</v>
      </c>
      <c r="B232" s="455" t="s">
        <v>2739</v>
      </c>
      <c r="C232" s="457">
        <v>135225</v>
      </c>
      <c r="D232" s="456">
        <v>601</v>
      </c>
      <c r="E232" s="456" t="s">
        <v>1319</v>
      </c>
      <c r="F232" t="s">
        <v>4795</v>
      </c>
    </row>
    <row r="233" spans="1:6" x14ac:dyDescent="0.35">
      <c r="A233" s="455" t="s">
        <v>3105</v>
      </c>
      <c r="B233" s="455" t="s">
        <v>3106</v>
      </c>
      <c r="C233" s="457">
        <v>697950</v>
      </c>
      <c r="D233" s="456">
        <v>3102</v>
      </c>
      <c r="E233" s="456" t="s">
        <v>1324</v>
      </c>
      <c r="F233" t="s">
        <v>4796</v>
      </c>
    </row>
    <row r="234" spans="1:6" x14ac:dyDescent="0.35">
      <c r="A234" s="455" t="s">
        <v>2740</v>
      </c>
      <c r="B234" s="455" t="s">
        <v>2741</v>
      </c>
      <c r="C234" s="457">
        <v>521550</v>
      </c>
      <c r="D234" s="456">
        <v>2318</v>
      </c>
      <c r="E234" s="456" t="s">
        <v>1329</v>
      </c>
      <c r="F234" t="s">
        <v>4797</v>
      </c>
    </row>
    <row r="235" spans="1:6" x14ac:dyDescent="0.35">
      <c r="A235" s="455" t="s">
        <v>2728</v>
      </c>
      <c r="B235" s="455" t="s">
        <v>2729</v>
      </c>
      <c r="C235" s="457">
        <v>579600</v>
      </c>
      <c r="D235" s="456">
        <v>2576</v>
      </c>
      <c r="E235" s="456" t="s">
        <v>1334</v>
      </c>
      <c r="F235" t="s">
        <v>4798</v>
      </c>
    </row>
    <row r="236" spans="1:6" x14ac:dyDescent="0.35">
      <c r="A236" s="455" t="s">
        <v>2903</v>
      </c>
      <c r="B236" s="455" t="s">
        <v>2904</v>
      </c>
      <c r="C236" s="457">
        <v>51525</v>
      </c>
      <c r="D236" s="456">
        <v>229</v>
      </c>
      <c r="E236" s="456" t="s">
        <v>1339</v>
      </c>
      <c r="F236" t="s">
        <v>4798</v>
      </c>
    </row>
    <row r="237" spans="1:6" x14ac:dyDescent="0.35">
      <c r="A237" s="455" t="s">
        <v>3103</v>
      </c>
      <c r="B237" s="455" t="s">
        <v>3104</v>
      </c>
      <c r="C237" s="457">
        <v>316125</v>
      </c>
      <c r="D237" s="456">
        <v>1405</v>
      </c>
      <c r="E237" s="456" t="s">
        <v>1342</v>
      </c>
      <c r="F237" t="s">
        <v>4799</v>
      </c>
    </row>
    <row r="238" spans="1:6" x14ac:dyDescent="0.35">
      <c r="A238" s="455" t="s">
        <v>2734</v>
      </c>
      <c r="B238" s="455" t="s">
        <v>2735</v>
      </c>
      <c r="C238" s="457">
        <v>346050</v>
      </c>
      <c r="D238" s="456">
        <v>1538</v>
      </c>
      <c r="E238" s="456" t="s">
        <v>1342</v>
      </c>
      <c r="F238" t="s">
        <v>4799</v>
      </c>
    </row>
    <row r="239" spans="1:6" x14ac:dyDescent="0.35">
      <c r="A239" s="455" t="s">
        <v>2736</v>
      </c>
      <c r="B239" s="455" t="s">
        <v>2737</v>
      </c>
      <c r="C239" s="457">
        <v>465975</v>
      </c>
      <c r="D239" s="456">
        <v>2071</v>
      </c>
      <c r="E239" s="456" t="s">
        <v>1350</v>
      </c>
      <c r="F239" t="s">
        <v>4800</v>
      </c>
    </row>
    <row r="240" spans="1:6" x14ac:dyDescent="0.35">
      <c r="A240" s="455" t="s">
        <v>3165</v>
      </c>
      <c r="B240" s="455" t="s">
        <v>3166</v>
      </c>
      <c r="C240" s="457">
        <v>285975</v>
      </c>
      <c r="D240" s="456">
        <v>1271</v>
      </c>
      <c r="E240" s="456" t="s">
        <v>1356</v>
      </c>
      <c r="F240" t="s">
        <v>4801</v>
      </c>
    </row>
    <row r="241" spans="1:6" x14ac:dyDescent="0.35">
      <c r="A241" s="455" t="s">
        <v>3161</v>
      </c>
      <c r="B241" s="455" t="s">
        <v>3162</v>
      </c>
      <c r="C241" s="457">
        <v>109125</v>
      </c>
      <c r="D241" s="456">
        <v>485</v>
      </c>
      <c r="E241" s="456" t="s">
        <v>1362</v>
      </c>
      <c r="F241" t="s">
        <v>4792</v>
      </c>
    </row>
    <row r="242" spans="1:6" x14ac:dyDescent="0.35">
      <c r="A242" s="455" t="s">
        <v>2742</v>
      </c>
      <c r="B242" s="455" t="s">
        <v>2743</v>
      </c>
      <c r="C242" s="457">
        <v>519525</v>
      </c>
      <c r="D242" s="456">
        <v>2309</v>
      </c>
      <c r="E242" s="456" t="s">
        <v>1366</v>
      </c>
      <c r="F242" t="s">
        <v>4802</v>
      </c>
    </row>
    <row r="243" spans="1:6" x14ac:dyDescent="0.35">
      <c r="A243" s="455" t="s">
        <v>2744</v>
      </c>
      <c r="B243" s="455" t="s">
        <v>2745</v>
      </c>
      <c r="C243" s="457">
        <v>781875</v>
      </c>
      <c r="D243" s="456">
        <v>3475</v>
      </c>
      <c r="E243" s="456" t="s">
        <v>1373</v>
      </c>
      <c r="F243" t="s">
        <v>4803</v>
      </c>
    </row>
    <row r="244" spans="1:6" x14ac:dyDescent="0.35">
      <c r="A244" s="455" t="s">
        <v>2746</v>
      </c>
      <c r="B244" s="455" t="s">
        <v>2747</v>
      </c>
      <c r="C244" s="457">
        <v>92700</v>
      </c>
      <c r="D244" s="456">
        <v>412</v>
      </c>
      <c r="E244" s="456" t="s">
        <v>699</v>
      </c>
      <c r="F244" t="s">
        <v>4687</v>
      </c>
    </row>
    <row r="245" spans="1:6" x14ac:dyDescent="0.35">
      <c r="A245" s="455" t="s">
        <v>3167</v>
      </c>
      <c r="B245" s="455" t="s">
        <v>3168</v>
      </c>
      <c r="C245" s="457">
        <v>49275</v>
      </c>
      <c r="D245" s="456">
        <v>219</v>
      </c>
      <c r="E245" s="456" t="s">
        <v>1381</v>
      </c>
      <c r="F245" t="s">
        <v>4804</v>
      </c>
    </row>
    <row r="246" spans="1:6" x14ac:dyDescent="0.35">
      <c r="A246" t="s">
        <v>3211</v>
      </c>
      <c r="B246" t="s">
        <v>3212</v>
      </c>
      <c r="C246" s="457">
        <v>54000</v>
      </c>
      <c r="D246" s="456">
        <v>240</v>
      </c>
      <c r="E246" s="456" t="s">
        <v>1386</v>
      </c>
      <c r="F246" t="s">
        <v>4805</v>
      </c>
    </row>
    <row r="247" spans="1:6" x14ac:dyDescent="0.35">
      <c r="A247" s="455" t="s">
        <v>2748</v>
      </c>
      <c r="B247" s="455" t="s">
        <v>2749</v>
      </c>
      <c r="C247" s="457">
        <v>132975</v>
      </c>
      <c r="D247" s="456">
        <v>591</v>
      </c>
      <c r="E247" s="456" t="s">
        <v>1392</v>
      </c>
      <c r="F247" t="s">
        <v>4806</v>
      </c>
    </row>
    <row r="248" spans="1:6" x14ac:dyDescent="0.35">
      <c r="A248" s="455" t="s">
        <v>2750</v>
      </c>
      <c r="B248" s="455" t="s">
        <v>2751</v>
      </c>
      <c r="C248" s="457">
        <v>45900</v>
      </c>
      <c r="D248" s="456">
        <v>204</v>
      </c>
      <c r="E248" s="456" t="s">
        <v>464</v>
      </c>
      <c r="F248" t="s">
        <v>4647</v>
      </c>
    </row>
    <row r="249" spans="1:6" x14ac:dyDescent="0.35">
      <c r="A249" s="455" t="s">
        <v>2752</v>
      </c>
      <c r="B249" s="455" t="s">
        <v>2753</v>
      </c>
      <c r="C249" s="457">
        <v>364725</v>
      </c>
      <c r="D249" s="456">
        <v>1621</v>
      </c>
      <c r="E249" s="456" t="s">
        <v>1398</v>
      </c>
      <c r="F249" t="s">
        <v>4807</v>
      </c>
    </row>
    <row r="250" spans="1:6" x14ac:dyDescent="0.35">
      <c r="A250" s="455" t="s">
        <v>2754</v>
      </c>
      <c r="B250" s="455" t="s">
        <v>2755</v>
      </c>
      <c r="C250" s="457">
        <v>313875</v>
      </c>
      <c r="D250" s="456">
        <v>1395</v>
      </c>
      <c r="E250" s="456" t="s">
        <v>1403</v>
      </c>
      <c r="F250" t="s">
        <v>4808</v>
      </c>
    </row>
    <row r="251" spans="1:6" x14ac:dyDescent="0.35">
      <c r="A251" s="455" t="s">
        <v>3169</v>
      </c>
      <c r="B251" s="455" t="s">
        <v>3170</v>
      </c>
      <c r="C251" s="457">
        <v>134775</v>
      </c>
      <c r="D251" s="456">
        <v>599</v>
      </c>
      <c r="E251" s="456" t="s">
        <v>1408</v>
      </c>
      <c r="F251" t="s">
        <v>4808</v>
      </c>
    </row>
    <row r="252" spans="1:6" x14ac:dyDescent="0.35">
      <c r="A252" t="s">
        <v>3189</v>
      </c>
      <c r="B252" t="s">
        <v>3190</v>
      </c>
      <c r="C252" s="457">
        <v>62550</v>
      </c>
      <c r="D252" s="456">
        <v>278</v>
      </c>
      <c r="E252" s="456" t="s">
        <v>2253</v>
      </c>
      <c r="F252" t="s">
        <v>4809</v>
      </c>
    </row>
    <row r="253" spans="1:6" x14ac:dyDescent="0.35">
      <c r="A253" s="455" t="s">
        <v>2756</v>
      </c>
      <c r="B253" s="455" t="s">
        <v>2757</v>
      </c>
      <c r="C253" s="457">
        <v>1332675</v>
      </c>
      <c r="D253" s="456">
        <v>5923</v>
      </c>
      <c r="E253" s="456" t="s">
        <v>1414</v>
      </c>
      <c r="F253" t="s">
        <v>4810</v>
      </c>
    </row>
    <row r="254" spans="1:6" x14ac:dyDescent="0.35">
      <c r="A254" s="455" t="s">
        <v>2758</v>
      </c>
      <c r="B254" s="455" t="s">
        <v>2759</v>
      </c>
      <c r="C254" s="457">
        <v>18900</v>
      </c>
      <c r="D254" s="456">
        <v>84</v>
      </c>
      <c r="E254" s="456" t="s">
        <v>258</v>
      </c>
      <c r="F254" t="s">
        <v>4614</v>
      </c>
    </row>
    <row r="255" spans="1:6" x14ac:dyDescent="0.35">
      <c r="A255" s="455" t="s">
        <v>3107</v>
      </c>
      <c r="B255" s="455" t="s">
        <v>3108</v>
      </c>
      <c r="C255" s="457">
        <v>519750</v>
      </c>
      <c r="D255" s="456">
        <v>2310</v>
      </c>
      <c r="E255" s="456" t="s">
        <v>1419</v>
      </c>
      <c r="F255" t="s">
        <v>4811</v>
      </c>
    </row>
    <row r="256" spans="1:6" x14ac:dyDescent="0.35">
      <c r="A256" s="455" t="s">
        <v>2760</v>
      </c>
      <c r="B256" s="455" t="s">
        <v>2761</v>
      </c>
      <c r="C256" s="457">
        <v>17775</v>
      </c>
      <c r="D256" s="456">
        <v>79</v>
      </c>
      <c r="E256" s="456" t="s">
        <v>2256</v>
      </c>
      <c r="F256" t="s">
        <v>4812</v>
      </c>
    </row>
    <row r="257" spans="1:6" x14ac:dyDescent="0.35">
      <c r="A257" t="s">
        <v>3217</v>
      </c>
      <c r="B257" t="s">
        <v>3218</v>
      </c>
      <c r="C257" s="457">
        <v>27900</v>
      </c>
      <c r="D257" s="456">
        <v>124</v>
      </c>
      <c r="E257" s="456" t="s">
        <v>1425</v>
      </c>
      <c r="F257" t="s">
        <v>4672</v>
      </c>
    </row>
    <row r="258" spans="1:6" x14ac:dyDescent="0.35">
      <c r="A258" t="s">
        <v>3201</v>
      </c>
      <c r="B258" t="s">
        <v>3202</v>
      </c>
      <c r="C258" s="457">
        <v>42300</v>
      </c>
      <c r="D258" s="456">
        <v>188</v>
      </c>
      <c r="E258" s="456" t="s">
        <v>1428</v>
      </c>
      <c r="F258" t="s">
        <v>4813</v>
      </c>
    </row>
    <row r="259" spans="1:6" x14ac:dyDescent="0.35">
      <c r="A259" t="s">
        <v>3011</v>
      </c>
      <c r="B259" t="s">
        <v>3012</v>
      </c>
      <c r="C259" s="457">
        <v>48600</v>
      </c>
      <c r="D259" s="456">
        <v>216</v>
      </c>
      <c r="E259" s="456" t="s">
        <v>1432</v>
      </c>
      <c r="F259" t="s">
        <v>4662</v>
      </c>
    </row>
    <row r="260" spans="1:6" x14ac:dyDescent="0.35">
      <c r="A260" s="455" t="s">
        <v>3109</v>
      </c>
      <c r="B260" s="455" t="s">
        <v>3110</v>
      </c>
      <c r="C260" s="457">
        <v>144225</v>
      </c>
      <c r="D260" s="456">
        <v>641</v>
      </c>
      <c r="E260" s="456" t="s">
        <v>1445</v>
      </c>
      <c r="F260" t="s">
        <v>4814</v>
      </c>
    </row>
    <row r="261" spans="1:6" x14ac:dyDescent="0.35">
      <c r="A261" t="s">
        <v>3013</v>
      </c>
      <c r="B261" t="s">
        <v>3014</v>
      </c>
      <c r="C261" s="457">
        <v>178425</v>
      </c>
      <c r="D261" s="456">
        <v>793</v>
      </c>
      <c r="E261" s="456" t="s">
        <v>1436</v>
      </c>
      <c r="F261" t="s">
        <v>4690</v>
      </c>
    </row>
    <row r="262" spans="1:6" x14ac:dyDescent="0.35">
      <c r="A262" t="s">
        <v>3197</v>
      </c>
      <c r="B262" t="s">
        <v>3198</v>
      </c>
      <c r="C262" s="457">
        <v>81000</v>
      </c>
      <c r="D262" s="456">
        <v>360</v>
      </c>
      <c r="E262" s="456" t="s">
        <v>1439</v>
      </c>
      <c r="F262" t="s">
        <v>4815</v>
      </c>
    </row>
    <row r="263" spans="1:6" x14ac:dyDescent="0.35">
      <c r="A263" t="s">
        <v>3017</v>
      </c>
      <c r="B263" t="s">
        <v>3018</v>
      </c>
      <c r="C263" s="457">
        <v>121500</v>
      </c>
      <c r="D263" s="456">
        <v>540</v>
      </c>
      <c r="E263" s="456" t="s">
        <v>1451</v>
      </c>
      <c r="F263" t="s">
        <v>4714</v>
      </c>
    </row>
    <row r="264" spans="1:6" x14ac:dyDescent="0.35">
      <c r="A264" t="s">
        <v>2987</v>
      </c>
      <c r="B264" t="s">
        <v>2988</v>
      </c>
      <c r="C264" s="457">
        <v>89100</v>
      </c>
      <c r="D264" s="456">
        <v>396</v>
      </c>
      <c r="E264" s="456" t="s">
        <v>1455</v>
      </c>
      <c r="F264" t="s">
        <v>4816</v>
      </c>
    </row>
    <row r="265" spans="1:6" x14ac:dyDescent="0.35">
      <c r="A265" s="455" t="s">
        <v>2762</v>
      </c>
      <c r="B265" s="455" t="s">
        <v>2763</v>
      </c>
      <c r="C265" s="457">
        <v>1291950</v>
      </c>
      <c r="D265" s="456">
        <v>5742</v>
      </c>
      <c r="E265" s="456" t="s">
        <v>1461</v>
      </c>
      <c r="F265" t="s">
        <v>4817</v>
      </c>
    </row>
    <row r="266" spans="1:6" x14ac:dyDescent="0.35">
      <c r="A266" s="455" t="s">
        <v>2764</v>
      </c>
      <c r="B266" s="455" t="s">
        <v>2765</v>
      </c>
      <c r="C266" s="457">
        <v>152550</v>
      </c>
      <c r="D266" s="456">
        <v>678</v>
      </c>
      <c r="E266" s="456" t="s">
        <v>1466</v>
      </c>
      <c r="F266" t="s">
        <v>4818</v>
      </c>
    </row>
    <row r="267" spans="1:6" x14ac:dyDescent="0.35">
      <c r="A267" t="s">
        <v>3001</v>
      </c>
      <c r="B267" t="s">
        <v>3002</v>
      </c>
      <c r="C267" s="457">
        <v>248850</v>
      </c>
      <c r="D267" s="456">
        <v>1106</v>
      </c>
      <c r="E267" s="456" t="s">
        <v>1471</v>
      </c>
      <c r="F267" t="s">
        <v>4819</v>
      </c>
    </row>
    <row r="268" spans="1:6" x14ac:dyDescent="0.35">
      <c r="A268" s="455" t="s">
        <v>2766</v>
      </c>
      <c r="B268" s="455" t="s">
        <v>2767</v>
      </c>
      <c r="C268" s="457">
        <v>21150</v>
      </c>
      <c r="D268" s="456">
        <v>94</v>
      </c>
      <c r="E268" s="456" t="s">
        <v>2258</v>
      </c>
      <c r="F268" t="s">
        <v>4820</v>
      </c>
    </row>
    <row r="269" spans="1:6" x14ac:dyDescent="0.35">
      <c r="A269" s="455" t="s">
        <v>3111</v>
      </c>
      <c r="B269" s="455" t="s">
        <v>3112</v>
      </c>
      <c r="C269" s="457">
        <v>431775</v>
      </c>
      <c r="D269" s="456">
        <v>1919</v>
      </c>
      <c r="E269" s="456" t="s">
        <v>1479</v>
      </c>
      <c r="F269" t="s">
        <v>4821</v>
      </c>
    </row>
    <row r="270" spans="1:6" x14ac:dyDescent="0.35">
      <c r="A270" s="455" t="s">
        <v>3131</v>
      </c>
      <c r="B270" s="455" t="s">
        <v>3132</v>
      </c>
      <c r="C270" s="457">
        <v>263925</v>
      </c>
      <c r="D270" s="456">
        <v>1173</v>
      </c>
      <c r="E270" s="456" t="s">
        <v>1485</v>
      </c>
      <c r="F270" t="s">
        <v>4822</v>
      </c>
    </row>
    <row r="271" spans="1:6" x14ac:dyDescent="0.35">
      <c r="A271" s="455" t="s">
        <v>2768</v>
      </c>
      <c r="B271" s="455" t="s">
        <v>2769</v>
      </c>
      <c r="C271" s="457">
        <v>2160900</v>
      </c>
      <c r="D271" s="456">
        <v>9604</v>
      </c>
      <c r="E271" s="456" t="s">
        <v>1492</v>
      </c>
      <c r="F271" t="s">
        <v>4823</v>
      </c>
    </row>
    <row r="272" spans="1:6" x14ac:dyDescent="0.35">
      <c r="A272" s="455" t="s">
        <v>3113</v>
      </c>
      <c r="B272" s="455" t="s">
        <v>3114</v>
      </c>
      <c r="C272" s="457">
        <v>136350</v>
      </c>
      <c r="D272" s="456">
        <v>606</v>
      </c>
      <c r="E272" s="456" t="s">
        <v>1496</v>
      </c>
      <c r="F272" t="s">
        <v>4806</v>
      </c>
    </row>
    <row r="273" spans="1:6" x14ac:dyDescent="0.35">
      <c r="A273" s="455" t="s">
        <v>2770</v>
      </c>
      <c r="B273" s="455" t="s">
        <v>2771</v>
      </c>
      <c r="C273" s="457">
        <v>645300</v>
      </c>
      <c r="D273" s="456">
        <v>2868</v>
      </c>
      <c r="E273" s="456" t="s">
        <v>1500</v>
      </c>
      <c r="F273" t="s">
        <v>4824</v>
      </c>
    </row>
    <row r="274" spans="1:6" x14ac:dyDescent="0.35">
      <c r="A274" s="455" t="s">
        <v>2772</v>
      </c>
      <c r="B274" s="455" t="s">
        <v>2773</v>
      </c>
      <c r="C274" s="457">
        <v>894150</v>
      </c>
      <c r="D274" s="456">
        <v>3974</v>
      </c>
      <c r="E274" s="456" t="s">
        <v>1505</v>
      </c>
      <c r="F274" t="s">
        <v>4825</v>
      </c>
    </row>
    <row r="275" spans="1:6" x14ac:dyDescent="0.35">
      <c r="A275" s="455" t="s">
        <v>2774</v>
      </c>
      <c r="B275" s="455" t="s">
        <v>2775</v>
      </c>
      <c r="C275" s="457">
        <v>1698300</v>
      </c>
      <c r="D275" s="456">
        <v>7548</v>
      </c>
      <c r="E275" s="456" t="s">
        <v>1510</v>
      </c>
      <c r="F275" t="s">
        <v>4826</v>
      </c>
    </row>
    <row r="276" spans="1:6" x14ac:dyDescent="0.35">
      <c r="A276" s="455" t="s">
        <v>2776</v>
      </c>
      <c r="B276" s="455" t="s">
        <v>2777</v>
      </c>
      <c r="C276" s="457">
        <v>28125</v>
      </c>
      <c r="D276" s="456">
        <v>125</v>
      </c>
      <c r="E276" s="456" t="s">
        <v>2259</v>
      </c>
      <c r="F276" t="s">
        <v>4827</v>
      </c>
    </row>
    <row r="277" spans="1:6" x14ac:dyDescent="0.35">
      <c r="A277" t="s">
        <v>2993</v>
      </c>
      <c r="B277" t="s">
        <v>2994</v>
      </c>
      <c r="C277" s="457">
        <v>147825</v>
      </c>
      <c r="D277" s="456">
        <v>657</v>
      </c>
      <c r="E277" s="456" t="s">
        <v>1515</v>
      </c>
      <c r="F277" t="s">
        <v>4758</v>
      </c>
    </row>
    <row r="278" spans="1:6" x14ac:dyDescent="0.35">
      <c r="A278" t="s">
        <v>2991</v>
      </c>
      <c r="B278" t="s">
        <v>2992</v>
      </c>
      <c r="C278" s="457">
        <v>64800</v>
      </c>
      <c r="D278" s="456">
        <v>288</v>
      </c>
      <c r="E278" s="456" t="s">
        <v>1518</v>
      </c>
      <c r="F278" t="s">
        <v>4789</v>
      </c>
    </row>
    <row r="279" spans="1:6" x14ac:dyDescent="0.35">
      <c r="A279" s="455" t="s">
        <v>2778</v>
      </c>
      <c r="B279" s="455" t="s">
        <v>2779</v>
      </c>
      <c r="C279" s="457">
        <v>149625</v>
      </c>
      <c r="D279" s="456">
        <v>665</v>
      </c>
      <c r="E279" s="456" t="s">
        <v>1522</v>
      </c>
      <c r="F279" t="s">
        <v>4828</v>
      </c>
    </row>
    <row r="280" spans="1:6" x14ac:dyDescent="0.35">
      <c r="A280" s="455" t="s">
        <v>2780</v>
      </c>
      <c r="B280" s="455" t="s">
        <v>2781</v>
      </c>
      <c r="C280" s="457">
        <v>11925</v>
      </c>
      <c r="D280" s="456">
        <v>53</v>
      </c>
      <c r="E280" s="456" t="s">
        <v>1527</v>
      </c>
      <c r="F280" t="s">
        <v>4829</v>
      </c>
    </row>
    <row r="281" spans="1:6" x14ac:dyDescent="0.35">
      <c r="A281" t="s">
        <v>2995</v>
      </c>
      <c r="B281" t="s">
        <v>2996</v>
      </c>
      <c r="C281" s="457">
        <v>352800</v>
      </c>
      <c r="D281" s="456">
        <v>1568</v>
      </c>
      <c r="E281" s="456" t="s">
        <v>1531</v>
      </c>
      <c r="F281" t="s">
        <v>4830</v>
      </c>
    </row>
    <row r="282" spans="1:6" x14ac:dyDescent="0.35">
      <c r="A282" t="s">
        <v>2949</v>
      </c>
      <c r="B282" t="s">
        <v>2950</v>
      </c>
      <c r="C282" s="457">
        <v>354150</v>
      </c>
      <c r="D282" s="456">
        <v>1574</v>
      </c>
      <c r="E282" s="456" t="s">
        <v>1535</v>
      </c>
      <c r="F282" t="s">
        <v>4831</v>
      </c>
    </row>
    <row r="283" spans="1:6" x14ac:dyDescent="0.35">
      <c r="A283" s="455" t="s">
        <v>2782</v>
      </c>
      <c r="B283" s="455" t="s">
        <v>2783</v>
      </c>
      <c r="C283" s="457">
        <v>908325</v>
      </c>
      <c r="D283" s="456">
        <v>4037</v>
      </c>
      <c r="E283" s="456" t="s">
        <v>1538</v>
      </c>
      <c r="F283" t="s">
        <v>4832</v>
      </c>
    </row>
    <row r="284" spans="1:6" x14ac:dyDescent="0.35">
      <c r="A284" t="s">
        <v>2997</v>
      </c>
      <c r="B284" t="s">
        <v>2998</v>
      </c>
      <c r="C284" s="457">
        <v>111375</v>
      </c>
      <c r="D284" s="456">
        <v>495</v>
      </c>
      <c r="E284" s="456" t="s">
        <v>1542</v>
      </c>
      <c r="F284" t="s">
        <v>4832</v>
      </c>
    </row>
    <row r="285" spans="1:6" x14ac:dyDescent="0.35">
      <c r="A285" s="455" t="s">
        <v>2784</v>
      </c>
      <c r="B285" s="455" t="s">
        <v>2785</v>
      </c>
      <c r="C285" s="457">
        <v>546300</v>
      </c>
      <c r="D285" s="456">
        <v>2428</v>
      </c>
      <c r="E285" s="456" t="s">
        <v>1547</v>
      </c>
      <c r="F285" t="s">
        <v>4833</v>
      </c>
    </row>
    <row r="286" spans="1:6" x14ac:dyDescent="0.35">
      <c r="A286" s="455" t="s">
        <v>2786</v>
      </c>
      <c r="B286" s="455" t="s">
        <v>2787</v>
      </c>
      <c r="C286" s="457">
        <v>582300</v>
      </c>
      <c r="D286" s="456">
        <v>2588</v>
      </c>
      <c r="E286" s="456" t="s">
        <v>1551</v>
      </c>
      <c r="F286" t="s">
        <v>4815</v>
      </c>
    </row>
    <row r="287" spans="1:6" x14ac:dyDescent="0.35">
      <c r="A287" s="455" t="s">
        <v>2788</v>
      </c>
      <c r="B287" s="455" t="s">
        <v>2789</v>
      </c>
      <c r="C287" s="457">
        <v>10575</v>
      </c>
      <c r="D287" s="456">
        <v>47</v>
      </c>
      <c r="E287" s="456" t="s">
        <v>1554</v>
      </c>
      <c r="F287" t="s">
        <v>4834</v>
      </c>
    </row>
    <row r="288" spans="1:6" x14ac:dyDescent="0.35">
      <c r="A288" s="455" t="s">
        <v>2790</v>
      </c>
      <c r="B288" s="455" t="s">
        <v>2791</v>
      </c>
      <c r="C288" s="457">
        <v>466875</v>
      </c>
      <c r="D288" s="456">
        <v>2075</v>
      </c>
      <c r="E288" s="456" t="s">
        <v>1559</v>
      </c>
      <c r="F288" t="s">
        <v>4835</v>
      </c>
    </row>
    <row r="289" spans="1:6" x14ac:dyDescent="0.35">
      <c r="A289" t="s">
        <v>2999</v>
      </c>
      <c r="B289" t="s">
        <v>3000</v>
      </c>
      <c r="C289" s="457">
        <v>150525</v>
      </c>
      <c r="D289" s="456">
        <v>669</v>
      </c>
      <c r="E289" s="456" t="s">
        <v>1563</v>
      </c>
      <c r="F289" t="s">
        <v>4836</v>
      </c>
    </row>
    <row r="290" spans="1:6" x14ac:dyDescent="0.35">
      <c r="A290" s="455" t="s">
        <v>2792</v>
      </c>
      <c r="B290" s="455" t="s">
        <v>2793</v>
      </c>
      <c r="C290" s="457">
        <v>794475</v>
      </c>
      <c r="D290" s="456">
        <v>3531</v>
      </c>
      <c r="E290" s="456" t="s">
        <v>1567</v>
      </c>
      <c r="F290" t="s">
        <v>4837</v>
      </c>
    </row>
    <row r="291" spans="1:6" x14ac:dyDescent="0.35">
      <c r="A291" s="455" t="s">
        <v>3171</v>
      </c>
      <c r="B291" s="455" t="s">
        <v>3172</v>
      </c>
      <c r="C291" s="457">
        <v>286875</v>
      </c>
      <c r="D291" s="456">
        <v>1275</v>
      </c>
      <c r="E291" s="456" t="s">
        <v>1572</v>
      </c>
      <c r="F291" t="s">
        <v>4639</v>
      </c>
    </row>
    <row r="292" spans="1:6" x14ac:dyDescent="0.35">
      <c r="A292" s="455" t="s">
        <v>2794</v>
      </c>
      <c r="B292" s="455" t="s">
        <v>2795</v>
      </c>
      <c r="C292" s="457">
        <v>90000</v>
      </c>
      <c r="D292" s="456">
        <v>400</v>
      </c>
      <c r="E292" s="456" t="s">
        <v>659</v>
      </c>
      <c r="F292" t="s">
        <v>4681</v>
      </c>
    </row>
    <row r="293" spans="1:6" x14ac:dyDescent="0.35">
      <c r="A293" s="455" t="s">
        <v>2796</v>
      </c>
      <c r="B293" s="455" t="s">
        <v>2797</v>
      </c>
      <c r="C293" s="457">
        <v>1390050</v>
      </c>
      <c r="D293" s="456">
        <v>6178</v>
      </c>
      <c r="E293" s="456" t="s">
        <v>1578</v>
      </c>
      <c r="F293" t="s">
        <v>4838</v>
      </c>
    </row>
    <row r="294" spans="1:6" x14ac:dyDescent="0.35">
      <c r="A294" s="455" t="s">
        <v>2798</v>
      </c>
      <c r="B294" s="455" t="s">
        <v>2799</v>
      </c>
      <c r="C294" s="457">
        <v>23175</v>
      </c>
      <c r="D294" s="456">
        <v>103</v>
      </c>
      <c r="E294" s="456" t="s">
        <v>710</v>
      </c>
      <c r="F294" t="s">
        <v>4688</v>
      </c>
    </row>
    <row r="295" spans="1:6" x14ac:dyDescent="0.35">
      <c r="A295" t="s">
        <v>2983</v>
      </c>
      <c r="B295" t="s">
        <v>2984</v>
      </c>
      <c r="C295" s="457">
        <v>79875</v>
      </c>
      <c r="D295" s="456">
        <v>355</v>
      </c>
      <c r="E295" s="456" t="s">
        <v>1584</v>
      </c>
      <c r="F295" t="s">
        <v>4696</v>
      </c>
    </row>
    <row r="296" spans="1:6" x14ac:dyDescent="0.35">
      <c r="A296" s="455" t="s">
        <v>2800</v>
      </c>
      <c r="B296" s="455" t="s">
        <v>2801</v>
      </c>
      <c r="C296" s="457">
        <v>393750</v>
      </c>
      <c r="D296" s="456">
        <v>1750</v>
      </c>
      <c r="E296" s="456" t="s">
        <v>1588</v>
      </c>
      <c r="F296" t="s">
        <v>4839</v>
      </c>
    </row>
    <row r="297" spans="1:6" x14ac:dyDescent="0.35">
      <c r="A297" s="455" t="s">
        <v>3115</v>
      </c>
      <c r="B297" s="455" t="s">
        <v>3116</v>
      </c>
      <c r="C297" s="457">
        <v>229725</v>
      </c>
      <c r="D297" s="456">
        <v>1021</v>
      </c>
      <c r="E297" s="456" t="s">
        <v>1592</v>
      </c>
      <c r="F297" t="s">
        <v>4839</v>
      </c>
    </row>
    <row r="298" spans="1:6" x14ac:dyDescent="0.35">
      <c r="A298" s="455" t="s">
        <v>2802</v>
      </c>
      <c r="B298" s="455" t="s">
        <v>2803</v>
      </c>
      <c r="C298" s="457">
        <v>1098450</v>
      </c>
      <c r="D298" s="456">
        <v>4882</v>
      </c>
      <c r="E298" s="456" t="s">
        <v>1596</v>
      </c>
      <c r="F298" t="s">
        <v>4840</v>
      </c>
    </row>
    <row r="299" spans="1:6" x14ac:dyDescent="0.35">
      <c r="A299" s="455" t="s">
        <v>2810</v>
      </c>
      <c r="B299" s="455" t="s">
        <v>2811</v>
      </c>
      <c r="C299" s="457">
        <v>408600</v>
      </c>
      <c r="D299" s="456">
        <v>1816</v>
      </c>
      <c r="E299" s="456" t="s">
        <v>1599</v>
      </c>
      <c r="F299" t="s">
        <v>4816</v>
      </c>
    </row>
    <row r="300" spans="1:6" x14ac:dyDescent="0.35">
      <c r="A300" s="455" t="s">
        <v>3155</v>
      </c>
      <c r="B300" s="455" t="s">
        <v>3156</v>
      </c>
      <c r="C300" s="457">
        <v>179550</v>
      </c>
      <c r="D300" s="456">
        <v>798</v>
      </c>
      <c r="E300" s="456" t="s">
        <v>1603</v>
      </c>
      <c r="F300" t="s">
        <v>4700</v>
      </c>
    </row>
    <row r="301" spans="1:6" x14ac:dyDescent="0.35">
      <c r="A301" s="455" t="s">
        <v>3175</v>
      </c>
      <c r="B301" s="455" t="s">
        <v>3176</v>
      </c>
      <c r="C301" s="457">
        <v>1800</v>
      </c>
      <c r="D301" s="456">
        <v>8</v>
      </c>
      <c r="E301" s="456" t="s">
        <v>1611</v>
      </c>
      <c r="F301" t="s">
        <v>4841</v>
      </c>
    </row>
    <row r="302" spans="1:6" x14ac:dyDescent="0.35">
      <c r="A302" t="s">
        <v>3003</v>
      </c>
      <c r="B302" t="s">
        <v>3004</v>
      </c>
      <c r="C302" s="457">
        <v>225225</v>
      </c>
      <c r="D302" s="456">
        <v>1001</v>
      </c>
      <c r="E302" s="456" t="s">
        <v>1607</v>
      </c>
      <c r="F302" t="s">
        <v>4842</v>
      </c>
    </row>
    <row r="303" spans="1:6" x14ac:dyDescent="0.35">
      <c r="A303" s="455" t="s">
        <v>2804</v>
      </c>
      <c r="B303" s="455" t="s">
        <v>2805</v>
      </c>
      <c r="C303" s="457">
        <v>102375</v>
      </c>
      <c r="D303" s="456">
        <v>455</v>
      </c>
      <c r="E303" s="456" t="s">
        <v>898</v>
      </c>
      <c r="F303" t="s">
        <v>4719</v>
      </c>
    </row>
    <row r="304" spans="1:6" x14ac:dyDescent="0.35">
      <c r="A304" s="455" t="s">
        <v>2806</v>
      </c>
      <c r="B304" s="455" t="s">
        <v>2807</v>
      </c>
      <c r="C304" s="457">
        <v>275400</v>
      </c>
      <c r="D304" s="456">
        <v>1224</v>
      </c>
      <c r="E304" s="456" t="s">
        <v>1342</v>
      </c>
      <c r="F304" t="s">
        <v>4799</v>
      </c>
    </row>
    <row r="305" spans="1:6" x14ac:dyDescent="0.35">
      <c r="A305" s="455" t="s">
        <v>2808</v>
      </c>
      <c r="B305" s="455" t="s">
        <v>2809</v>
      </c>
      <c r="C305" s="457">
        <v>480600</v>
      </c>
      <c r="D305" s="456">
        <v>2136</v>
      </c>
      <c r="E305" s="456" t="s">
        <v>4267</v>
      </c>
      <c r="F305" t="s">
        <v>4843</v>
      </c>
    </row>
    <row r="306" spans="1:6" x14ac:dyDescent="0.35">
      <c r="A306" s="455" t="s">
        <v>3173</v>
      </c>
      <c r="B306" s="455" t="s">
        <v>3174</v>
      </c>
      <c r="C306" s="457">
        <v>100350</v>
      </c>
      <c r="D306" s="456">
        <v>446</v>
      </c>
      <c r="E306" s="456" t="s">
        <v>1623</v>
      </c>
      <c r="F306" t="s">
        <v>4844</v>
      </c>
    </row>
    <row r="307" spans="1:6" x14ac:dyDescent="0.35">
      <c r="A307" s="455" t="s">
        <v>3117</v>
      </c>
      <c r="B307" s="455" t="s">
        <v>3118</v>
      </c>
      <c r="C307" s="457">
        <v>151200</v>
      </c>
      <c r="D307" s="456">
        <v>672</v>
      </c>
      <c r="E307" s="456" t="s">
        <v>1629</v>
      </c>
      <c r="F307" t="s">
        <v>4845</v>
      </c>
    </row>
    <row r="308" spans="1:6" x14ac:dyDescent="0.35">
      <c r="A308" s="455" t="s">
        <v>3177</v>
      </c>
      <c r="B308" s="455" t="s">
        <v>3178</v>
      </c>
      <c r="C308" s="457">
        <v>265275</v>
      </c>
      <c r="D308" s="456">
        <v>1179</v>
      </c>
      <c r="E308" s="456" t="s">
        <v>1635</v>
      </c>
      <c r="F308" t="s">
        <v>4846</v>
      </c>
    </row>
    <row r="309" spans="1:6" x14ac:dyDescent="0.35">
      <c r="A309" s="455" t="s">
        <v>3119</v>
      </c>
      <c r="B309" s="455" t="s">
        <v>3120</v>
      </c>
      <c r="C309" s="457">
        <v>317025</v>
      </c>
      <c r="D309" s="456">
        <v>1409</v>
      </c>
      <c r="E309" s="456" t="s">
        <v>1641</v>
      </c>
      <c r="F309" t="s">
        <v>4847</v>
      </c>
    </row>
    <row r="310" spans="1:6" x14ac:dyDescent="0.35">
      <c r="A310" s="455" t="s">
        <v>3121</v>
      </c>
      <c r="B310" s="455" t="s">
        <v>3122</v>
      </c>
      <c r="C310" s="457">
        <v>337275</v>
      </c>
      <c r="D310" s="456">
        <v>1499</v>
      </c>
      <c r="E310" s="456" t="s">
        <v>1647</v>
      </c>
      <c r="F310" t="s">
        <v>4848</v>
      </c>
    </row>
    <row r="311" spans="1:6" x14ac:dyDescent="0.35">
      <c r="A311" s="455" t="s">
        <v>2812</v>
      </c>
      <c r="B311" s="455" t="s">
        <v>2813</v>
      </c>
      <c r="C311" s="457">
        <v>5690475</v>
      </c>
      <c r="D311" s="456">
        <v>25291</v>
      </c>
      <c r="E311" s="456" t="s">
        <v>1652</v>
      </c>
      <c r="F311" t="s">
        <v>4745</v>
      </c>
    </row>
    <row r="312" spans="1:6" x14ac:dyDescent="0.35">
      <c r="A312" t="s">
        <v>3205</v>
      </c>
      <c r="B312" t="s">
        <v>3206</v>
      </c>
      <c r="C312" s="457">
        <v>72900</v>
      </c>
      <c r="D312" s="456">
        <v>324</v>
      </c>
      <c r="E312" s="456" t="s">
        <v>1656</v>
      </c>
      <c r="F312" t="s">
        <v>4749</v>
      </c>
    </row>
    <row r="313" spans="1:6" x14ac:dyDescent="0.35">
      <c r="A313" s="455" t="s">
        <v>2814</v>
      </c>
      <c r="B313" s="455" t="s">
        <v>2815</v>
      </c>
      <c r="C313" s="457">
        <v>527850</v>
      </c>
      <c r="D313" s="456">
        <v>2346</v>
      </c>
      <c r="E313" s="456" t="s">
        <v>1660</v>
      </c>
      <c r="F313" t="s">
        <v>4849</v>
      </c>
    </row>
    <row r="314" spans="1:6" x14ac:dyDescent="0.35">
      <c r="A314" s="455" t="s">
        <v>2816</v>
      </c>
      <c r="B314" s="455" t="s">
        <v>2817</v>
      </c>
      <c r="C314" s="457">
        <v>786825</v>
      </c>
      <c r="D314" s="456">
        <v>3497</v>
      </c>
      <c r="E314" s="456" t="s">
        <v>1664</v>
      </c>
      <c r="F314" t="s">
        <v>4850</v>
      </c>
    </row>
    <row r="315" spans="1:6" x14ac:dyDescent="0.35">
      <c r="A315" s="455" t="s">
        <v>2818</v>
      </c>
      <c r="B315" s="455" t="s">
        <v>2819</v>
      </c>
      <c r="C315" s="457">
        <v>193500</v>
      </c>
      <c r="D315" s="456">
        <v>860</v>
      </c>
      <c r="E315" s="456" t="s">
        <v>506</v>
      </c>
      <c r="F315" t="s">
        <v>4650</v>
      </c>
    </row>
    <row r="316" spans="1:6" x14ac:dyDescent="0.35">
      <c r="A316" t="s">
        <v>3005</v>
      </c>
      <c r="B316" t="s">
        <v>3006</v>
      </c>
      <c r="C316" s="457">
        <v>187200</v>
      </c>
      <c r="D316" s="456">
        <v>832</v>
      </c>
      <c r="E316" s="456" t="s">
        <v>2267</v>
      </c>
      <c r="F316" t="s">
        <v>4626</v>
      </c>
    </row>
    <row r="317" spans="1:6" x14ac:dyDescent="0.35">
      <c r="A317" s="455" t="s">
        <v>2820</v>
      </c>
      <c r="B317" s="455" t="s">
        <v>2821</v>
      </c>
      <c r="C317" s="457">
        <v>603675</v>
      </c>
      <c r="D317" s="456">
        <v>2683</v>
      </c>
      <c r="E317" s="456" t="s">
        <v>1669</v>
      </c>
      <c r="F317" t="s">
        <v>4747</v>
      </c>
    </row>
    <row r="318" spans="1:6" x14ac:dyDescent="0.35">
      <c r="A318" s="455" t="s">
        <v>2822</v>
      </c>
      <c r="B318" s="455" t="s">
        <v>2823</v>
      </c>
      <c r="C318" s="457">
        <v>38475</v>
      </c>
      <c r="D318" s="456">
        <v>171</v>
      </c>
      <c r="E318" s="456" t="s">
        <v>619</v>
      </c>
      <c r="F318" t="s">
        <v>4674</v>
      </c>
    </row>
    <row r="319" spans="1:6" x14ac:dyDescent="0.35">
      <c r="A319" s="455" t="s">
        <v>2824</v>
      </c>
      <c r="B319" s="455" t="s">
        <v>2825</v>
      </c>
      <c r="C319" s="457">
        <v>297000</v>
      </c>
      <c r="D319" s="456">
        <v>1320</v>
      </c>
      <c r="E319" s="456" t="s">
        <v>1675</v>
      </c>
      <c r="F319" t="s">
        <v>4851</v>
      </c>
    </row>
    <row r="320" spans="1:6" x14ac:dyDescent="0.35">
      <c r="A320" s="455" t="s">
        <v>2826</v>
      </c>
      <c r="B320" s="455" t="s">
        <v>2827</v>
      </c>
      <c r="C320" s="457">
        <v>473625</v>
      </c>
      <c r="D320" s="456">
        <v>2105</v>
      </c>
      <c r="E320" s="456" t="s">
        <v>1680</v>
      </c>
      <c r="F320" t="s">
        <v>4852</v>
      </c>
    </row>
    <row r="321" spans="1:6" x14ac:dyDescent="0.35">
      <c r="A321" s="455" t="s">
        <v>2828</v>
      </c>
      <c r="B321" s="455" t="s">
        <v>2829</v>
      </c>
      <c r="C321" s="457">
        <v>473850</v>
      </c>
      <c r="D321" s="456">
        <v>2106</v>
      </c>
      <c r="E321" s="456" t="s">
        <v>1685</v>
      </c>
      <c r="F321" t="s">
        <v>4853</v>
      </c>
    </row>
    <row r="322" spans="1:6" x14ac:dyDescent="0.35">
      <c r="A322" s="455" t="s">
        <v>3123</v>
      </c>
      <c r="B322" s="455" t="s">
        <v>3124</v>
      </c>
      <c r="C322" s="457">
        <v>362250</v>
      </c>
      <c r="D322" s="456">
        <v>1610</v>
      </c>
      <c r="E322" s="456" t="s">
        <v>480</v>
      </c>
      <c r="F322" t="s">
        <v>4650</v>
      </c>
    </row>
    <row r="323" spans="1:6" x14ac:dyDescent="0.35">
      <c r="A323" s="455" t="s">
        <v>2830</v>
      </c>
      <c r="B323" s="455" t="s">
        <v>2831</v>
      </c>
      <c r="C323" s="457">
        <v>1810125</v>
      </c>
      <c r="D323" s="456">
        <v>8045</v>
      </c>
      <c r="E323" s="456" t="s">
        <v>1691</v>
      </c>
      <c r="F323" t="s">
        <v>4652</v>
      </c>
    </row>
    <row r="324" spans="1:6" x14ac:dyDescent="0.35">
      <c r="A324" s="455" t="s">
        <v>2832</v>
      </c>
      <c r="B324" s="455" t="s">
        <v>2833</v>
      </c>
      <c r="C324" s="457">
        <v>742950</v>
      </c>
      <c r="D324" s="456">
        <v>3302</v>
      </c>
      <c r="E324" s="456" t="s">
        <v>1700</v>
      </c>
      <c r="F324" t="s">
        <v>4854</v>
      </c>
    </row>
    <row r="325" spans="1:6" x14ac:dyDescent="0.35">
      <c r="A325" s="455" t="s">
        <v>2834</v>
      </c>
      <c r="B325" s="455" t="s">
        <v>2835</v>
      </c>
      <c r="C325" s="457">
        <v>76275</v>
      </c>
      <c r="D325" s="456">
        <v>339</v>
      </c>
      <c r="E325" s="456" t="s">
        <v>699</v>
      </c>
      <c r="F325" t="s">
        <v>4687</v>
      </c>
    </row>
    <row r="326" spans="1:6" x14ac:dyDescent="0.35">
      <c r="A326" s="455" t="s">
        <v>2836</v>
      </c>
      <c r="B326" s="455" t="s">
        <v>2837</v>
      </c>
      <c r="C326" s="457">
        <v>141075</v>
      </c>
      <c r="D326" s="456">
        <v>627</v>
      </c>
      <c r="E326" s="456" t="s">
        <v>454</v>
      </c>
      <c r="F326" t="s">
        <v>4645</v>
      </c>
    </row>
    <row r="327" spans="1:6" x14ac:dyDescent="0.35">
      <c r="A327" s="455" t="s">
        <v>3179</v>
      </c>
      <c r="B327" s="455" t="s">
        <v>3180</v>
      </c>
      <c r="C327" s="457">
        <v>211500</v>
      </c>
      <c r="D327" s="456">
        <v>940</v>
      </c>
      <c r="E327" s="456" t="s">
        <v>1709</v>
      </c>
      <c r="F327" t="s">
        <v>4633</v>
      </c>
    </row>
    <row r="328" spans="1:6" x14ac:dyDescent="0.35">
      <c r="A328" s="455" t="s">
        <v>3125</v>
      </c>
      <c r="B328" s="455" t="s">
        <v>3126</v>
      </c>
      <c r="C328" s="457">
        <v>502425</v>
      </c>
      <c r="D328" s="456">
        <v>2233</v>
      </c>
      <c r="E328" s="456" t="s">
        <v>1713</v>
      </c>
      <c r="F328" t="s">
        <v>4855</v>
      </c>
    </row>
    <row r="329" spans="1:6" x14ac:dyDescent="0.35">
      <c r="A329" s="455" t="s">
        <v>2838</v>
      </c>
      <c r="B329" s="455" t="s">
        <v>2839</v>
      </c>
      <c r="C329" s="457">
        <v>47025</v>
      </c>
      <c r="D329" s="456">
        <v>209</v>
      </c>
      <c r="E329" s="456" t="s">
        <v>1719</v>
      </c>
      <c r="F329" t="s">
        <v>4856</v>
      </c>
    </row>
    <row r="330" spans="1:6" x14ac:dyDescent="0.35">
      <c r="A330" s="455" t="s">
        <v>2840</v>
      </c>
      <c r="B330" s="455" t="s">
        <v>2841</v>
      </c>
      <c r="C330" s="457">
        <v>353700</v>
      </c>
      <c r="D330" s="456">
        <v>1572</v>
      </c>
      <c r="E330" s="456" t="s">
        <v>1723</v>
      </c>
      <c r="F330" t="s">
        <v>4711</v>
      </c>
    </row>
    <row r="331" spans="1:6" x14ac:dyDescent="0.35">
      <c r="A331" s="455" t="s">
        <v>3127</v>
      </c>
      <c r="B331" s="455" t="s">
        <v>3128</v>
      </c>
      <c r="C331" s="457">
        <v>80100</v>
      </c>
      <c r="D331" s="456">
        <v>356</v>
      </c>
      <c r="E331" s="456" t="s">
        <v>699</v>
      </c>
      <c r="F331" t="s">
        <v>4687</v>
      </c>
    </row>
    <row r="332" spans="1:6" x14ac:dyDescent="0.35">
      <c r="A332" s="455" t="s">
        <v>3181</v>
      </c>
      <c r="B332" s="455" t="s">
        <v>3182</v>
      </c>
      <c r="C332" s="457">
        <v>106200</v>
      </c>
      <c r="D332" s="456">
        <v>472</v>
      </c>
      <c r="E332" s="456" t="s">
        <v>1738</v>
      </c>
      <c r="F332" t="s">
        <v>4644</v>
      </c>
    </row>
    <row r="333" spans="1:6" x14ac:dyDescent="0.35">
      <c r="A333" s="455" t="s">
        <v>2842</v>
      </c>
      <c r="B333" s="455" t="s">
        <v>2843</v>
      </c>
      <c r="C333" s="457">
        <v>399600</v>
      </c>
      <c r="D333" s="456">
        <v>1776</v>
      </c>
      <c r="E333" s="456" t="s">
        <v>1742</v>
      </c>
      <c r="F333" t="s">
        <v>4857</v>
      </c>
    </row>
    <row r="334" spans="1:6" x14ac:dyDescent="0.35">
      <c r="A334" t="s">
        <v>3019</v>
      </c>
      <c r="B334" t="s">
        <v>3020</v>
      </c>
      <c r="C334" s="457">
        <v>82125</v>
      </c>
      <c r="D334" s="456">
        <v>365</v>
      </c>
      <c r="E334" s="456" t="s">
        <v>1747</v>
      </c>
      <c r="F334" t="s">
        <v>4813</v>
      </c>
    </row>
    <row r="335" spans="1:6" x14ac:dyDescent="0.35">
      <c r="A335" s="455" t="s">
        <v>3129</v>
      </c>
      <c r="B335" s="455" t="s">
        <v>3130</v>
      </c>
      <c r="C335" s="457">
        <v>1572300</v>
      </c>
      <c r="D335" s="456">
        <v>6988</v>
      </c>
      <c r="E335" s="456" t="s">
        <v>1751</v>
      </c>
      <c r="F335" t="s">
        <v>4858</v>
      </c>
    </row>
    <row r="336" spans="1:6" x14ac:dyDescent="0.35">
      <c r="A336" s="455" t="s">
        <v>2844</v>
      </c>
      <c r="B336" s="455" t="s">
        <v>2845</v>
      </c>
      <c r="C336" s="457">
        <v>768375</v>
      </c>
      <c r="D336" s="456">
        <v>3415</v>
      </c>
      <c r="E336" s="456" t="s">
        <v>1757</v>
      </c>
      <c r="F336" t="s">
        <v>4801</v>
      </c>
    </row>
    <row r="337" spans="1:6" x14ac:dyDescent="0.35">
      <c r="A337" s="455" t="s">
        <v>2846</v>
      </c>
      <c r="B337" s="455" t="s">
        <v>2847</v>
      </c>
      <c r="C337" s="457">
        <v>30825</v>
      </c>
      <c r="D337" s="456">
        <v>137</v>
      </c>
      <c r="E337" s="456" t="s">
        <v>506</v>
      </c>
      <c r="F337" t="s">
        <v>4650</v>
      </c>
    </row>
    <row r="338" spans="1:6" x14ac:dyDescent="0.35">
      <c r="A338" s="455" t="s">
        <v>2848</v>
      </c>
      <c r="B338" s="455" t="s">
        <v>2849</v>
      </c>
      <c r="C338" s="457">
        <v>797625</v>
      </c>
      <c r="D338" s="456">
        <v>3545</v>
      </c>
      <c r="E338" s="456" t="s">
        <v>1761</v>
      </c>
      <c r="F338" t="s">
        <v>4791</v>
      </c>
    </row>
    <row r="339" spans="1:6" x14ac:dyDescent="0.35">
      <c r="A339" s="455" t="s">
        <v>2850</v>
      </c>
      <c r="B339" s="455" t="s">
        <v>2851</v>
      </c>
      <c r="C339" s="457">
        <v>1287900</v>
      </c>
      <c r="D339" s="456">
        <v>5724</v>
      </c>
      <c r="E339" s="456" t="s">
        <v>1765</v>
      </c>
      <c r="F339" t="s">
        <v>4859</v>
      </c>
    </row>
    <row r="340" spans="1:6" x14ac:dyDescent="0.35">
      <c r="A340" s="455" t="s">
        <v>2852</v>
      </c>
      <c r="B340" s="455" t="s">
        <v>2853</v>
      </c>
      <c r="C340" s="457">
        <v>289350</v>
      </c>
      <c r="D340" s="456">
        <v>1286</v>
      </c>
      <c r="E340" s="456" t="s">
        <v>1770</v>
      </c>
      <c r="F340" t="s">
        <v>4860</v>
      </c>
    </row>
    <row r="341" spans="1:6" x14ac:dyDescent="0.35">
      <c r="A341" s="455" t="s">
        <v>2854</v>
      </c>
      <c r="B341" s="455" t="s">
        <v>2855</v>
      </c>
      <c r="C341" s="457">
        <v>601200</v>
      </c>
      <c r="D341" s="456">
        <v>2672</v>
      </c>
      <c r="E341" s="456" t="s">
        <v>1775</v>
      </c>
      <c r="F341" t="s">
        <v>4861</v>
      </c>
    </row>
    <row r="342" spans="1:6" x14ac:dyDescent="0.35">
      <c r="A342" s="455" t="s">
        <v>2856</v>
      </c>
      <c r="B342" s="455" t="s">
        <v>2857</v>
      </c>
      <c r="C342" s="457">
        <v>596925</v>
      </c>
      <c r="D342" s="456">
        <v>2653</v>
      </c>
      <c r="E342" s="456" t="s">
        <v>1780</v>
      </c>
      <c r="F342" t="s">
        <v>4862</v>
      </c>
    </row>
    <row r="343" spans="1:6" x14ac:dyDescent="0.35">
      <c r="A343" s="455" t="s">
        <v>2858</v>
      </c>
      <c r="B343" s="455" t="s">
        <v>2859</v>
      </c>
      <c r="C343" s="457">
        <v>450000</v>
      </c>
      <c r="D343" s="456">
        <v>2000</v>
      </c>
      <c r="E343" s="456" t="s">
        <v>1785</v>
      </c>
      <c r="F343" t="s">
        <v>4863</v>
      </c>
    </row>
    <row r="344" spans="1:6" x14ac:dyDescent="0.35">
      <c r="A344" s="455" t="s">
        <v>2860</v>
      </c>
      <c r="B344" s="455" t="s">
        <v>2861</v>
      </c>
      <c r="C344" s="457">
        <v>1097100</v>
      </c>
      <c r="D344" s="456">
        <v>4876</v>
      </c>
      <c r="E344" s="456" t="s">
        <v>1790</v>
      </c>
      <c r="F344" t="s">
        <v>4864</v>
      </c>
    </row>
    <row r="345" spans="1:6" x14ac:dyDescent="0.35">
      <c r="A345" s="455" t="s">
        <v>2862</v>
      </c>
      <c r="B345" s="455" t="s">
        <v>2863</v>
      </c>
      <c r="C345" s="457">
        <v>25875</v>
      </c>
      <c r="D345" s="456">
        <v>115</v>
      </c>
      <c r="E345" s="456" t="s">
        <v>464</v>
      </c>
      <c r="F345" t="s">
        <v>4647</v>
      </c>
    </row>
    <row r="346" spans="1:6" x14ac:dyDescent="0.35">
      <c r="A346" s="455" t="s">
        <v>2866</v>
      </c>
      <c r="B346" s="455" t="s">
        <v>2867</v>
      </c>
      <c r="C346" s="457">
        <v>189900</v>
      </c>
      <c r="D346" s="456">
        <v>844</v>
      </c>
      <c r="E346" s="456" t="s">
        <v>1797</v>
      </c>
      <c r="F346" t="s">
        <v>4865</v>
      </c>
    </row>
    <row r="347" spans="1:6" x14ac:dyDescent="0.35">
      <c r="A347" s="455" t="s">
        <v>2878</v>
      </c>
      <c r="B347" s="455" t="s">
        <v>2879</v>
      </c>
      <c r="C347" s="457">
        <v>914400</v>
      </c>
      <c r="D347" s="456">
        <v>4064</v>
      </c>
      <c r="E347" s="456" t="s">
        <v>1801</v>
      </c>
      <c r="F347" t="s">
        <v>4717</v>
      </c>
    </row>
    <row r="348" spans="1:6" x14ac:dyDescent="0.35">
      <c r="A348" s="455" t="s">
        <v>2864</v>
      </c>
      <c r="B348" s="455" t="s">
        <v>2865</v>
      </c>
      <c r="C348" s="457">
        <v>849150</v>
      </c>
      <c r="D348" s="456">
        <v>3774</v>
      </c>
      <c r="E348" s="456" t="s">
        <v>1805</v>
      </c>
      <c r="F348" t="s">
        <v>4866</v>
      </c>
    </row>
    <row r="349" spans="1:6" x14ac:dyDescent="0.35">
      <c r="A349" s="455" t="s">
        <v>2868</v>
      </c>
      <c r="B349" s="455" t="s">
        <v>2869</v>
      </c>
      <c r="C349" s="457">
        <v>1171350</v>
      </c>
      <c r="D349" s="456">
        <v>5206</v>
      </c>
      <c r="E349" s="456" t="s">
        <v>1810</v>
      </c>
      <c r="F349" t="s">
        <v>4867</v>
      </c>
    </row>
    <row r="350" spans="1:6" x14ac:dyDescent="0.35">
      <c r="A350" s="455" t="s">
        <v>2870</v>
      </c>
      <c r="B350" s="455" t="s">
        <v>2871</v>
      </c>
      <c r="C350" s="457">
        <v>1057725</v>
      </c>
      <c r="D350" s="456">
        <v>4701</v>
      </c>
      <c r="E350" s="456" t="s">
        <v>2272</v>
      </c>
      <c r="F350" t="s">
        <v>4783</v>
      </c>
    </row>
    <row r="351" spans="1:6" x14ac:dyDescent="0.35">
      <c r="A351" s="455" t="s">
        <v>2872</v>
      </c>
      <c r="B351" s="455" t="s">
        <v>2873</v>
      </c>
      <c r="C351" s="457">
        <v>24975</v>
      </c>
      <c r="D351" s="456">
        <v>111</v>
      </c>
      <c r="E351" s="456" t="s">
        <v>898</v>
      </c>
      <c r="F351" t="s">
        <v>4719</v>
      </c>
    </row>
    <row r="352" spans="1:6" x14ac:dyDescent="0.35">
      <c r="A352" s="455" t="s">
        <v>2874</v>
      </c>
      <c r="B352" s="455" t="s">
        <v>2875</v>
      </c>
      <c r="C352" s="457">
        <v>462825</v>
      </c>
      <c r="D352" s="456">
        <v>2057</v>
      </c>
      <c r="E352" s="456" t="s">
        <v>1816</v>
      </c>
      <c r="F352" t="s">
        <v>4868</v>
      </c>
    </row>
    <row r="353" spans="1:6" x14ac:dyDescent="0.35">
      <c r="A353" s="455" t="s">
        <v>2876</v>
      </c>
      <c r="B353" s="455" t="s">
        <v>2877</v>
      </c>
      <c r="C353" s="457">
        <v>331425</v>
      </c>
      <c r="D353" s="456">
        <v>1473</v>
      </c>
      <c r="E353" s="456" t="s">
        <v>1821</v>
      </c>
      <c r="F353" t="s">
        <v>4869</v>
      </c>
    </row>
    <row r="354" spans="1:6" x14ac:dyDescent="0.35">
      <c r="A354" s="455" t="s">
        <v>2880</v>
      </c>
      <c r="B354" s="455" t="s">
        <v>2881</v>
      </c>
      <c r="C354" s="457">
        <v>675000</v>
      </c>
      <c r="D354" s="456">
        <v>3000</v>
      </c>
      <c r="E354" s="456" t="s">
        <v>2274</v>
      </c>
      <c r="F354" t="s">
        <v>4870</v>
      </c>
    </row>
    <row r="355" spans="1:6" x14ac:dyDescent="0.35">
      <c r="A355" s="455" t="s">
        <v>2882</v>
      </c>
      <c r="B355" s="455" t="s">
        <v>2883</v>
      </c>
      <c r="C355" s="457">
        <v>1268100</v>
      </c>
      <c r="D355" s="456">
        <v>5636</v>
      </c>
      <c r="E355" s="456" t="s">
        <v>1826</v>
      </c>
      <c r="F355" t="s">
        <v>4871</v>
      </c>
    </row>
    <row r="356" spans="1:6" x14ac:dyDescent="0.35">
      <c r="A356" s="455" t="s">
        <v>2884</v>
      </c>
      <c r="B356" s="455" t="s">
        <v>2885</v>
      </c>
      <c r="C356" s="457">
        <v>17100</v>
      </c>
      <c r="D356" s="456">
        <v>76</v>
      </c>
      <c r="E356" s="456" t="s">
        <v>619</v>
      </c>
      <c r="F356" t="s">
        <v>4674</v>
      </c>
    </row>
    <row r="357" spans="1:6" x14ac:dyDescent="0.35">
      <c r="A357" s="455" t="s">
        <v>3183</v>
      </c>
      <c r="B357" s="455" t="s">
        <v>3184</v>
      </c>
      <c r="C357" s="457">
        <v>282600</v>
      </c>
      <c r="D357" s="456">
        <v>1256</v>
      </c>
      <c r="E357" s="456" t="s">
        <v>1831</v>
      </c>
      <c r="F357" t="s">
        <v>4723</v>
      </c>
    </row>
    <row r="358" spans="1:6" x14ac:dyDescent="0.35">
      <c r="A358" s="455" t="s">
        <v>2886</v>
      </c>
      <c r="B358" s="455" t="s">
        <v>2887</v>
      </c>
      <c r="C358" s="457">
        <v>36225</v>
      </c>
      <c r="D358" s="456">
        <v>161</v>
      </c>
      <c r="E358" s="456" t="s">
        <v>898</v>
      </c>
      <c r="F358" t="s">
        <v>4719</v>
      </c>
    </row>
    <row r="359" spans="1:6" x14ac:dyDescent="0.35">
      <c r="A359" s="455" t="s">
        <v>2888</v>
      </c>
      <c r="B359" s="455" t="s">
        <v>2889</v>
      </c>
      <c r="C359" s="457">
        <v>723600</v>
      </c>
      <c r="D359" s="456">
        <v>3216</v>
      </c>
      <c r="E359" s="456" t="s">
        <v>1837</v>
      </c>
      <c r="F359" t="s">
        <v>4872</v>
      </c>
    </row>
    <row r="360" spans="1:6" x14ac:dyDescent="0.35">
      <c r="A360" s="455" t="s">
        <v>2890</v>
      </c>
      <c r="B360" s="455" t="s">
        <v>2891</v>
      </c>
      <c r="C360" s="457">
        <v>292500</v>
      </c>
      <c r="D360" s="456">
        <v>1300</v>
      </c>
      <c r="E360" s="456" t="s">
        <v>1842</v>
      </c>
      <c r="F360" t="s">
        <v>4873</v>
      </c>
    </row>
    <row r="361" spans="1:6" x14ac:dyDescent="0.35">
      <c r="A361" s="455" t="s">
        <v>2892</v>
      </c>
      <c r="B361" s="455" t="s">
        <v>2893</v>
      </c>
      <c r="C361" s="457">
        <v>1053900</v>
      </c>
      <c r="D361" s="456">
        <v>4684</v>
      </c>
      <c r="E361" s="456" t="s">
        <v>1847</v>
      </c>
      <c r="F361" t="s">
        <v>4874</v>
      </c>
    </row>
    <row r="362" spans="1:6" x14ac:dyDescent="0.35">
      <c r="A362" s="455" t="s">
        <v>2894</v>
      </c>
      <c r="B362" s="455" t="s">
        <v>2895</v>
      </c>
      <c r="C362" s="457">
        <v>441900</v>
      </c>
      <c r="D362" s="456">
        <v>1964</v>
      </c>
      <c r="E362" s="456" t="s">
        <v>1852</v>
      </c>
      <c r="F362" t="s">
        <v>4875</v>
      </c>
    </row>
    <row r="363" spans="1:6" x14ac:dyDescent="0.35">
      <c r="A363" s="455" t="s">
        <v>2896</v>
      </c>
      <c r="B363" s="455" t="s">
        <v>1855</v>
      </c>
      <c r="C363" s="457">
        <v>1009350</v>
      </c>
      <c r="D363" s="456">
        <v>4486</v>
      </c>
      <c r="E363" s="456" t="s">
        <v>1857</v>
      </c>
      <c r="F363" t="s">
        <v>4876</v>
      </c>
    </row>
    <row r="364" spans="1:6" x14ac:dyDescent="0.35">
      <c r="A364" s="455" t="s">
        <v>2897</v>
      </c>
      <c r="B364" s="455" t="s">
        <v>2898</v>
      </c>
      <c r="C364" s="457">
        <v>5729400</v>
      </c>
      <c r="D364" s="456">
        <v>25464</v>
      </c>
      <c r="E364" s="456" t="s">
        <v>1861</v>
      </c>
      <c r="F364" t="s">
        <v>4877</v>
      </c>
    </row>
    <row r="365" spans="1:6" x14ac:dyDescent="0.35">
      <c r="A365" s="455" t="s">
        <v>2899</v>
      </c>
      <c r="B365" s="455" t="s">
        <v>2900</v>
      </c>
      <c r="C365" s="457">
        <v>27675</v>
      </c>
      <c r="D365" s="456">
        <v>123</v>
      </c>
      <c r="E365" s="456" t="s">
        <v>1866</v>
      </c>
      <c r="F365" t="s">
        <v>4878</v>
      </c>
    </row>
    <row r="366" spans="1:6" x14ac:dyDescent="0.35">
      <c r="A366" s="455" t="s">
        <v>2901</v>
      </c>
      <c r="B366" s="455" t="s">
        <v>2902</v>
      </c>
      <c r="C366" s="457">
        <v>187200</v>
      </c>
      <c r="D366" s="456">
        <v>832</v>
      </c>
      <c r="E366" s="456" t="s">
        <v>1871</v>
      </c>
      <c r="F366" t="s">
        <v>4879</v>
      </c>
    </row>
    <row r="367" spans="1:6" x14ac:dyDescent="0.35">
      <c r="A367" s="455"/>
      <c r="C367" s="456"/>
      <c r="D367" s="45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DESE-231-62543</_dlc_DocId>
    <_dlc_DocIdUrl xmlns="733efe1c-5bbe-4968-87dc-d400e65c879f">
      <Url>https://sharepoint.doemass.org/ese/webteam/cps/_layouts/DocIdRedir.aspx?ID=DESE-231-62543</Url>
      <Description>DESE-231-62543</Description>
    </_dlc_DocIdUrl>
  </documentManagement>
</p:properties>
</file>

<file path=customXml/item5.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CB20F0B6-5CFF-46E3-AA40-BC9A377F5672}"/>
</file>

<file path=customXml/itemProps2.xml><?xml version="1.0" encoding="utf-8"?>
<ds:datastoreItem xmlns:ds="http://schemas.openxmlformats.org/officeDocument/2006/customXml" ds:itemID="{B9A6BEE9-83F0-4664-84EC-A44AFA2CF13A}"/>
</file>

<file path=customXml/itemProps3.xml><?xml version="1.0" encoding="utf-8"?>
<ds:datastoreItem xmlns:ds="http://schemas.openxmlformats.org/officeDocument/2006/customXml" ds:itemID="{23EB9632-5D6E-4142-9FCC-A755239D2F01}">
  <ds:schemaRefs>
    <ds:schemaRef ds:uri="http://schemas.microsoft.com/DataMashup"/>
  </ds:schemaRefs>
</ds:datastoreItem>
</file>

<file path=customXml/itemProps4.xml><?xml version="1.0" encoding="utf-8"?>
<ds:datastoreItem xmlns:ds="http://schemas.openxmlformats.org/officeDocument/2006/customXml" ds:itemID="{D917D106-E2A8-4B04-9DCA-C40025741D8B}">
  <ds:schemaRefs>
    <ds:schemaRef ds:uri="http://schemas.microsoft.com/office/2006/metadata/properties"/>
    <ds:schemaRef ds:uri="http://schemas.microsoft.com/office/infopath/2007/PartnerControls"/>
    <ds:schemaRef ds:uri="9324d023-3849-46fe-9182-6ce950756bea"/>
  </ds:schemaRefs>
</ds:datastoreItem>
</file>

<file path=customXml/itemProps5.xml><?xml version="1.0" encoding="utf-8"?>
<ds:datastoreItem xmlns:ds="http://schemas.openxmlformats.org/officeDocument/2006/customXml" ds:itemID="{0A18E244-9A44-4FB0-9039-DB7FF16001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76</vt:i4>
      </vt:variant>
    </vt:vector>
  </HeadingPairs>
  <TitlesOfParts>
    <vt:vector size="89" baseType="lpstr">
      <vt:lpstr>search (10)</vt:lpstr>
      <vt:lpstr>READ ME 1ST</vt:lpstr>
      <vt:lpstr>1. Signature Page</vt:lpstr>
      <vt:lpstr>2. Contact Information</vt:lpstr>
      <vt:lpstr>3. Use of Funds</vt:lpstr>
      <vt:lpstr>4. Budget</vt:lpstr>
      <vt:lpstr>Schedule A</vt:lpstr>
      <vt:lpstr>Dropdowns</vt:lpstr>
      <vt:lpstr>DataLookupValues</vt:lpstr>
      <vt:lpstr>Grant Amounts</vt:lpstr>
      <vt:lpstr>dataDistrictList</vt:lpstr>
      <vt:lpstr>Data Collection 2</vt:lpstr>
      <vt:lpstr>Grant amount 2</vt:lpstr>
      <vt:lpstr>address</vt:lpstr>
      <vt:lpstr>AdminSal</vt:lpstr>
      <vt:lpstr>ContrServ</vt:lpstr>
      <vt:lpstr>dataDistr</vt:lpstr>
      <vt:lpstr>DataListPriv</vt:lpstr>
      <vt:lpstr>district2</vt:lpstr>
      <vt:lpstr>'Grant amount 2'!districtlist</vt:lpstr>
      <vt:lpstr>districtlist</vt:lpstr>
      <vt:lpstr>Exp_AEFLA</vt:lpstr>
      <vt:lpstr>Exp_ASOS</vt:lpstr>
      <vt:lpstr>Exp_Closure</vt:lpstr>
      <vt:lpstr>Exp_Compliance</vt:lpstr>
      <vt:lpstr>Exp_DiagTest</vt:lpstr>
      <vt:lpstr>Exp_EdTech</vt:lpstr>
      <vt:lpstr>Exp_EL</vt:lpstr>
      <vt:lpstr>Exp_ESSA</vt:lpstr>
      <vt:lpstr>Exp_Foster</vt:lpstr>
      <vt:lpstr>Exp_Hmless</vt:lpstr>
      <vt:lpstr>Exp_IDEA</vt:lpstr>
      <vt:lpstr>Exp_IDEAReq</vt:lpstr>
      <vt:lpstr>Exp_learninggap</vt:lpstr>
      <vt:lpstr>Exp_LowInc</vt:lpstr>
      <vt:lpstr>Exp_Meals</vt:lpstr>
      <vt:lpstr>Exp_MH</vt:lpstr>
      <vt:lpstr>Exp_Minor</vt:lpstr>
      <vt:lpstr>Exp_MV</vt:lpstr>
      <vt:lpstr>Exp_Online</vt:lpstr>
      <vt:lpstr>Exp_PD</vt:lpstr>
      <vt:lpstr>Exp_Perk</vt:lpstr>
      <vt:lpstr>Exp_Prepared</vt:lpstr>
      <vt:lpstr>Exp_Principals</vt:lpstr>
      <vt:lpstr>Exp_Remote</vt:lpstr>
      <vt:lpstr>Exp_Salaries</vt:lpstr>
      <vt:lpstr>Exp_Sani</vt:lpstr>
      <vt:lpstr>Exp_SWD</vt:lpstr>
      <vt:lpstr>FY?</vt:lpstr>
      <vt:lpstr>FY20DistEnr</vt:lpstr>
      <vt:lpstr>IndConERF</vt:lpstr>
      <vt:lpstr>IndEquipERF</vt:lpstr>
      <vt:lpstr>IndExclERF</vt:lpstr>
      <vt:lpstr>InstrSal</vt:lpstr>
      <vt:lpstr>lstDataSrc</vt:lpstr>
      <vt:lpstr>lstTitleIStatus</vt:lpstr>
      <vt:lpstr>OrgCode</vt:lpstr>
      <vt:lpstr>Other</vt:lpstr>
      <vt:lpstr>PrimaryCVRF</vt:lpstr>
      <vt:lpstr>PrimaryERF</vt:lpstr>
      <vt:lpstr>PrimaryFunctionCvRF</vt:lpstr>
      <vt:lpstr>'1. Signature Page'!Print_Area</vt:lpstr>
      <vt:lpstr>'4. Budget'!Print_Area</vt:lpstr>
      <vt:lpstr>PrivSchoolLowInc</vt:lpstr>
      <vt:lpstr>Rate</vt:lpstr>
      <vt:lpstr>SalAdmin</vt:lpstr>
      <vt:lpstr>SalInstr</vt:lpstr>
      <vt:lpstr>SalSupp</vt:lpstr>
      <vt:lpstr>Stipends</vt:lpstr>
      <vt:lpstr>SuppMat</vt:lpstr>
      <vt:lpstr>SuppSal</vt:lpstr>
      <vt:lpstr>'4. Budget'!TitleAllocationCell</vt:lpstr>
      <vt:lpstr>Travel</vt:lpstr>
      <vt:lpstr>valAddr1</vt:lpstr>
      <vt:lpstr>valAddr2</vt:lpstr>
      <vt:lpstr>valAllocationERF</vt:lpstr>
      <vt:lpstr>valCtyStZip</vt:lpstr>
      <vt:lpstr>valDisELenr</vt:lpstr>
      <vt:lpstr>valDisEnr</vt:lpstr>
      <vt:lpstr>DataLookupValues!valDistr</vt:lpstr>
      <vt:lpstr>valDistrName</vt:lpstr>
      <vt:lpstr>valemail</vt:lpstr>
      <vt:lpstr>valHomeless</vt:lpstr>
      <vt:lpstr>valname</vt:lpstr>
      <vt:lpstr>valorg4code</vt:lpstr>
      <vt:lpstr>valphonenum</vt:lpstr>
      <vt:lpstr>YesNo</vt:lpstr>
      <vt:lpstr>YesNoNA</vt:lpstr>
      <vt:lpstr>YesOnly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102 CvRF School Reopening Grant Program Application Workbook</dc:title>
  <dc:creator>DESE</dc:creator>
  <cp:lastModifiedBy>Ahern, Jennifer (DOE)</cp:lastModifiedBy>
  <cp:lastPrinted>2020-04-29T18:54:08Z</cp:lastPrinted>
  <dcterms:created xsi:type="dcterms:W3CDTF">2020-04-08T20:24:51Z</dcterms:created>
  <dcterms:modified xsi:type="dcterms:W3CDTF">2020-07-20T18:15:01Z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17 2020</vt:lpwstr>
  </property>
  <property fmtid="{D5CDD505-2E9C-101B-9397-08002B2CF9AE}" pid="3" name="ContentTypeId">
    <vt:lpwstr>0x010100524261BFE874874F899C38CF9C771BFF</vt:lpwstr>
  </property>
  <property fmtid="{D5CDD505-2E9C-101B-9397-08002B2CF9AE}" pid="4" name="_dlc_DocIdItemGuid">
    <vt:lpwstr>aa40294d-3ba4-4bb3-a74c-566600028340</vt:lpwstr>
  </property>
</Properties>
</file>