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defaultThemeVersion="124226"/>
  <mc:AlternateContent xmlns:mc="http://schemas.openxmlformats.org/markup-compatibility/2006">
    <mc:Choice Requires="x15">
      <x15ac:absPath xmlns:x15ac="http://schemas.microsoft.com/office/spreadsheetml/2010/11/ac" url="C:\Users\dzou\Desktop\17375\"/>
    </mc:Choice>
  </mc:AlternateContent>
  <xr:revisionPtr revIDLastSave="0" documentId="13_ncr:1_{D1ECDBF7-A4BF-4AEA-BC33-20605B3A8A1C}" xr6:coauthVersionLast="44" xr6:coauthVersionMax="44" xr10:uidLastSave="{00000000-0000-0000-0000-000000000000}"/>
  <bookViews>
    <workbookView xWindow="-120" yWindow="-120" windowWidth="29040" windowHeight="15840" tabRatio="940" xr2:uid="{00000000-000D-0000-FFFF-FFFF00000000}"/>
  </bookViews>
  <sheets>
    <sheet name="Cover" sheetId="81" r:id="rId1"/>
    <sheet name=" Budget" sheetId="77" r:id="rId2"/>
    <sheet name=" Match Budget" sheetId="83" r:id="rId3"/>
    <sheet name="Summary" sheetId="78" r:id="rId4"/>
    <sheet name="State Grant - ISA crosswalk " sheetId="113" r:id="rId5"/>
    <sheet name="Indirect Cost Calculator" sheetId="47" r:id="rId6"/>
    <sheet name="DROP-DOWNS"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4">#REF!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4">'[3]DROP-DOWNS'!$A$3:$A$10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4">#REF!</definedName>
    <definedName name="IET_CLASS_PLAM" localSheetId="3">#REF!</definedName>
    <definedName name="IET_CLASS_PLAM">#REF!</definedName>
    <definedName name="InstrSal">[1]dropdowns!$B$7:$B$18</definedName>
    <definedName name="Math" localSheetId="4">'State Grant - ISA crosswalk '!fruits</definedName>
    <definedName name="Math">fruits</definedName>
    <definedName name="Months">'DROP-DOWNS'!$H$1:$H$13</definedName>
    <definedName name="my_fund" localSheetId="1">#REF!</definedName>
    <definedName name="my_fund" localSheetId="2">#REF!</definedName>
    <definedName name="my_fund" localSheetId="4">#REF!</definedName>
    <definedName name="my_fund" localSheetId="3">#REF!</definedName>
    <definedName name="my_fund">#REF!</definedName>
    <definedName name="Other">[1]dropdowns!$B$58:$B$70</definedName>
    <definedName name="ParentInvolvement" localSheetId="1">'[5]770 Form 1'!#REF!</definedName>
    <definedName name="ParentInvolvement" localSheetId="2">'[5]770 Form 1'!#REF!</definedName>
    <definedName name="ParentInvolvement" localSheetId="4">'[5]770 Form 1'!#REF!</definedName>
    <definedName name="ParentInvolvement" localSheetId="3">'[5]770 Form 1'!#REF!</definedName>
    <definedName name="ParentInvolvement">'[5]770 Form 1'!#REF!</definedName>
    <definedName name="ParentInvperSchl" localSheetId="1">'[5]770 Form 1'!#REF!</definedName>
    <definedName name="ParentInvperSchl" localSheetId="2">'[5]770 Form 1'!#REF!</definedName>
    <definedName name="ParentInvperSchl" localSheetId="4">'[5]770 Form 1'!#REF!</definedName>
    <definedName name="ParentInvperSchl" localSheetId="3">'[5]770 Form 1'!#REF!</definedName>
    <definedName name="ParentInvperSchl">'[5]770 Form 1'!#REF!</definedName>
    <definedName name="Primary240">[1]dropdowns!$C$2:$C$17</definedName>
    <definedName name="_xlnm.Print_Area" localSheetId="5" xml:space="preserve">                                      'Indirect Cost Calculator'!$A$1:$E$31</definedName>
    <definedName name="_xlnm.Print_Titles" localSheetId="3">Summary!$3:$3</definedName>
    <definedName name="Range" localSheetId="1">#REF!</definedName>
    <definedName name="Range" localSheetId="2">#REF!</definedName>
    <definedName name="Range" localSheetId="4">#REF!</definedName>
    <definedName name="Range" localSheetId="3">#REF!</definedName>
    <definedName name="Range">#REF!</definedName>
    <definedName name="Range1" localSheetId="1">#REF!</definedName>
    <definedName name="Range1" localSheetId="2">#REF!</definedName>
    <definedName name="Range1" localSheetId="4">#REF!</definedName>
    <definedName name="Range1" localSheetId="3">#REF!</definedName>
    <definedName name="Range1">#REF!</definedName>
    <definedName name="RESERVATIONS" localSheetId="1">#REF!</definedName>
    <definedName name="RESERVATIONS" localSheetId="2">#REF!</definedName>
    <definedName name="RESERVATIONS" localSheetId="4">#REF!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2">'[5]770 Form 1'!#REF!</definedName>
    <definedName name="T" localSheetId="4">'[5]770 Form 1'!#REF!</definedName>
    <definedName name="T" localSheetId="3">'[5]770 Form 1'!#REF!</definedName>
    <definedName name="T">'[5]770 Form 1'!#REF!</definedName>
    <definedName name="test" localSheetId="1">#REF!</definedName>
    <definedName name="test" localSheetId="2">#REF!</definedName>
    <definedName name="test" localSheetId="4">#REF!</definedName>
    <definedName name="test" localSheetId="3">#REF!</definedName>
    <definedName name="test">#REF!</definedName>
    <definedName name="Test1" localSheetId="1">#REF!</definedName>
    <definedName name="Test1" localSheetId="2">#REF!</definedName>
    <definedName name="Test1" localSheetId="4">#REF!</definedName>
    <definedName name="Test1" localSheetId="3">#REF!</definedName>
    <definedName name="Test1">#REF!</definedName>
    <definedName name="TitleI" localSheetId="1">#REF!</definedName>
    <definedName name="TitleI" localSheetId="2">#REF!</definedName>
    <definedName name="TitleI" localSheetId="4">#REF!</definedName>
    <definedName name="TitleI" localSheetId="3">#REF!</definedName>
    <definedName name="TitleI">#REF!</definedName>
    <definedName name="TitleIIA" localSheetId="1">#REF!</definedName>
    <definedName name="TitleIIA" localSheetId="2">#REF!</definedName>
    <definedName name="TitleIIA" localSheetId="4">#REF!</definedName>
    <definedName name="TitleIIA" localSheetId="3">#REF!</definedName>
    <definedName name="TitleIIA">#REF!</definedName>
    <definedName name="TitleIID" localSheetId="1">#REF!</definedName>
    <definedName name="TitleIID" localSheetId="2">#REF!</definedName>
    <definedName name="TitleIID" localSheetId="4">#REF!</definedName>
    <definedName name="TitleIID" localSheetId="3">#REF!</definedName>
    <definedName name="TitleIID">#REF!</definedName>
    <definedName name="TitleIII" localSheetId="1">#REF!</definedName>
    <definedName name="TitleIII" localSheetId="2">#REF!</definedName>
    <definedName name="TitleIII" localSheetId="4">#REF!</definedName>
    <definedName name="TitleIII" localSheetId="3">#REF!</definedName>
    <definedName name="TitleIII">#REF!</definedName>
    <definedName name="TitleIV" localSheetId="1">#REF!</definedName>
    <definedName name="TitleIV" localSheetId="2">#REF!</definedName>
    <definedName name="TitleIV" localSheetId="4">#REF!</definedName>
    <definedName name="TitleIV" localSheetId="3">#REF!</definedName>
    <definedName name="TitleIV">#REF!</definedName>
    <definedName name="TitleV" localSheetId="1">#REF!</definedName>
    <definedName name="TitleV" localSheetId="2">#REF!</definedName>
    <definedName name="TitleV" localSheetId="4">#REF!</definedName>
    <definedName name="TitleV" localSheetId="3">#REF!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4">[7]DataLookupValues!$B$6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13" l="1"/>
  <c r="E7" i="113"/>
  <c r="N15" i="77" l="1"/>
  <c r="E23" i="113"/>
  <c r="D10" i="113" s="1"/>
  <c r="D23" i="113" s="1"/>
  <c r="D25" i="113" s="1"/>
  <c r="F23" i="113"/>
  <c r="J20" i="78" l="1"/>
  <c r="I16" i="113" s="1"/>
  <c r="F6" i="113" l="1"/>
  <c r="N24" i="77"/>
  <c r="N23" i="77"/>
  <c r="N22" i="77"/>
  <c r="N21" i="77"/>
  <c r="J36" i="78" l="1"/>
  <c r="J28" i="78"/>
  <c r="N75" i="77"/>
  <c r="N74" i="83" l="1"/>
  <c r="R65" i="83"/>
  <c r="R64" i="83"/>
  <c r="R63" i="83"/>
  <c r="R53" i="83"/>
  <c r="R52" i="83"/>
  <c r="R51" i="83"/>
  <c r="R50" i="83"/>
  <c r="R65" i="77"/>
  <c r="R64" i="77"/>
  <c r="R63" i="77"/>
  <c r="R53" i="77"/>
  <c r="R52" i="77"/>
  <c r="R51" i="77"/>
  <c r="R50" i="77"/>
  <c r="G2" i="78" l="1"/>
  <c r="E7" i="83" l="1"/>
  <c r="E5" i="83"/>
  <c r="D11" i="83"/>
  <c r="E7" i="77"/>
  <c r="E5" i="77"/>
  <c r="E9" i="83" l="1"/>
  <c r="E9" i="77"/>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5" i="77"/>
  <c r="T63" i="77"/>
  <c r="T64" i="77"/>
  <c r="E96" i="77"/>
  <c r="F96" i="77" s="1"/>
  <c r="E94" i="77"/>
  <c r="F94" i="77" s="1"/>
  <c r="U53" i="77"/>
  <c r="U52" i="77"/>
  <c r="U51" i="77"/>
  <c r="U50" i="77"/>
  <c r="T53" i="77"/>
  <c r="T51" i="77"/>
  <c r="T52" i="77" l="1"/>
  <c r="E95" i="77"/>
  <c r="F95" i="77" s="1"/>
  <c r="T50" i="77"/>
  <c r="E93" i="77"/>
  <c r="F93" i="77" s="1"/>
  <c r="N22" i="83"/>
  <c r="N17" i="83"/>
  <c r="N26" i="83"/>
  <c r="N16" i="83"/>
  <c r="R66" i="77"/>
  <c r="R32" i="83"/>
  <c r="R33" i="83" s="1"/>
  <c r="T66"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54" i="77"/>
  <c r="J18" i="78" l="1"/>
  <c r="I14" i="113" s="1"/>
  <c r="G79" i="77"/>
  <c r="T54" i="77"/>
  <c r="Q18" i="83"/>
  <c r="T33" i="83"/>
  <c r="Q28" i="83"/>
  <c r="R43" i="83" s="1"/>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V18" i="83" l="1"/>
  <c r="R41" i="83"/>
  <c r="R47" i="83" s="1"/>
  <c r="G80" i="77"/>
  <c r="F97" i="77"/>
  <c r="F92" i="77"/>
  <c r="T18" i="83"/>
  <c r="J29" i="78"/>
  <c r="T28" i="83"/>
  <c r="J27" i="78"/>
  <c r="J38" i="78"/>
  <c r="Q26" i="77"/>
  <c r="Q16" i="77"/>
  <c r="Q24" i="77"/>
  <c r="R32" i="77"/>
  <c r="R33" i="77" s="1"/>
  <c r="Q22" i="77"/>
  <c r="R18" i="77"/>
  <c r="R28" i="77"/>
  <c r="Q21" i="77"/>
  <c r="Q31" i="77"/>
  <c r="Q33" i="77" s="1"/>
  <c r="R45" i="77" s="1"/>
  <c r="Q15" i="77"/>
  <c r="Q17" i="77"/>
  <c r="Q23" i="77"/>
  <c r="Q25" i="77"/>
  <c r="Q27" i="77"/>
  <c r="T33" i="77" l="1"/>
  <c r="J26" i="78" s="1"/>
  <c r="N75" i="83"/>
  <c r="R84" i="83"/>
  <c r="J41" i="78" s="1"/>
  <c r="G78" i="77"/>
  <c r="F98" i="77"/>
  <c r="J13" i="78"/>
  <c r="I9" i="113" s="1"/>
  <c r="J12" i="78"/>
  <c r="I8" i="113" s="1"/>
  <c r="J11" i="78"/>
  <c r="I7" i="113" s="1"/>
  <c r="Q18" i="77"/>
  <c r="R41" i="77" s="1"/>
  <c r="Q28" i="77"/>
  <c r="R43" i="77" s="1"/>
  <c r="R47" i="77" l="1"/>
  <c r="T28" i="77"/>
  <c r="T18" i="77"/>
  <c r="J25" i="78" s="1"/>
  <c r="J31" i="78" s="1"/>
  <c r="N76" i="77" l="1"/>
  <c r="N77" i="77" s="1"/>
  <c r="R87" i="77"/>
  <c r="J15" i="78"/>
  <c r="I11" i="113" s="1"/>
  <c r="I18" i="113" s="1"/>
  <c r="D26" i="113" s="1"/>
  <c r="D27" i="113" s="1"/>
  <c r="C10" i="81" l="1"/>
  <c r="N78" i="77"/>
  <c r="J22" i="78"/>
  <c r="J32" i="78" s="1"/>
  <c r="J42" i="78"/>
  <c r="J43" i="78" s="1"/>
  <c r="D10" i="47" l="1"/>
  <c r="D12" i="47" s="1"/>
  <c r="D13" i="47" s="1"/>
  <c r="N80" i="77"/>
  <c r="N77" i="83" s="1"/>
  <c r="C12" i="47"/>
  <c r="C13" i="47" s="1"/>
  <c r="C21" i="47"/>
  <c r="C22" i="47" s="1"/>
  <c r="D21" i="47"/>
  <c r="D22" i="47" s="1"/>
  <c r="N76" i="83" l="1"/>
  <c r="J35" i="78"/>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25%, you must reduce the costs on line items 1, 3, 9 and/or 10.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<sst xmlns="http://schemas.openxmlformats.org/spreadsheetml/2006/main" count="425" uniqueCount="247">
  <si>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</si>
  <si>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</si>
  <si>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</si>
  <si>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</si>
  <si>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</si>
  <si>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</si>
  <si>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</si>
  <si>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</si>
  <si>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</si>
  <si>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</si>
  <si>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</si>
  <si>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</si>
  <si>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</si>
  <si>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</si>
  <si>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</si>
  <si>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</si>
  <si>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</si>
  <si>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</si>
  <si>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</si>
  <si>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</si>
  <si>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</si>
  <si>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</si>
  <si>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</si>
  <si>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</si>
  <si>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</si>
  <si>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</si>
  <si>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</si>
  <si>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</si>
  <si>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</si>
  <si>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</si>
  <si>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</si>
  <si>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</si>
  <si>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</si>
  <si>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</si>
  <si>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</si>
  <si>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</si>
  <si>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</si>
  <si>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</si>
  <si>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</si>
  <si>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</si>
  <si>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</si>
  <si>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</si>
  <si>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</si>
  <si>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</si>
  <si>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</si>
  <si>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</si>
  <si>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</si>
  <si>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</si>
  <si>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</si>
  <si>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</si>
  <si>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</si>
  <si>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</si>
  <si>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</si>
  <si>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</si>
  <si>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</si>
  <si>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</si>
  <si>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</si>
  <si>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</si>
  <si>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</si>
  <si>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</si>
  <si>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</si>
  <si>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</si>
  <si>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</si>
  <si>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</si>
  <si>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</si>
  <si>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</si>
  <si>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</si>
  <si>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</si>
  <si>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</si>
  <si>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</si>
  <si>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</si>
  <si>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</si>
  <si>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</si>
  <si>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</si>
  <si>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</si>
  <si>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</si>
  <si>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</si>
  <si>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</si>
  <si>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</si>
  <si>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</si>
  <si>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</si>
  <si>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</si>
  <si>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</si>
  <si>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</si>
  <si>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</si>
  <si>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</si>
  <si>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</si>
  <si>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</si>
  <si>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</si>
  <si>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</si>
  <si>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</si>
  <si>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</si>
  <si>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</si>
  <si>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</si>
  <si>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</si>
  <si>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</si>
  <si>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</si>
  <si>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</si>
  <si>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</si>
  <si>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</si>
  <si>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</si>
  <si>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</si>
  <si>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</si>
  <si>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</si>
  <si>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</si>
  <si>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</si>
  <si>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</si>
  <si>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</si>
  <si>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</si>
  <si>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</si>
  <si>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</si>
  <si>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</si>
  <si>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</si>
  <si>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</si>
  <si>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</si>
  <si>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</si>
  <si>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</si>
  <si>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</si>
  <si>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</si>
  <si>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</si>
  <si>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</si>
  <si>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</si>
  <si>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Match Indirect</t>
  </si>
  <si>
    <t>Maximum Amount That Can Be Used for Indirect (from IDC Calculator based on grant request)</t>
  </si>
  <si>
    <t>TOTAL INDIRECT</t>
  </si>
  <si>
    <t>Maximum amount that can be used for indirect</t>
  </si>
  <si>
    <t>Lines 1 -9 Sub-total</t>
  </si>
  <si>
    <t>HIDDEN</t>
  </si>
  <si>
    <t>No</t>
  </si>
  <si>
    <t>TOTAL ADMIM PD EXPENSES</t>
  </si>
  <si>
    <t>Rate / Cost</t>
  </si>
  <si>
    <t>Enter Program Name:</t>
  </si>
  <si>
    <t>Line 1 Sub-Total</t>
  </si>
  <si>
    <t>Line 2 Sub-Total</t>
  </si>
  <si>
    <t>ABE</t>
  </si>
  <si>
    <t>SUMMARY SHEET</t>
  </si>
  <si>
    <t>Sub Total</t>
  </si>
  <si>
    <t>100% of Budget Narrative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</si>
  <si>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</si>
  <si>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</si>
  <si>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</si>
  <si>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</si>
  <si>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</si>
  <si>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</si>
  <si>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</si>
  <si>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</si>
  <si>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</si>
  <si>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Approved indirect rate</t>
  </si>
  <si>
    <t>Select Fund Code</t>
  </si>
  <si>
    <t>Loaded salary</t>
  </si>
  <si>
    <t>Enter Table 1 CALC Award:</t>
  </si>
  <si>
    <t>Total Award</t>
  </si>
  <si>
    <t>CALC Funding</t>
  </si>
  <si>
    <t>Outstation Funding</t>
  </si>
  <si>
    <t>IET IELC Funding</t>
  </si>
  <si>
    <t>AWARD SUMMARY</t>
  </si>
  <si>
    <t>BUDGET SUMMARY</t>
  </si>
  <si>
    <t>ADMINISTRATIVE COST ANALYSIS</t>
  </si>
  <si>
    <t>MATCH SUMMARY</t>
  </si>
  <si>
    <t>Enter Approved Indirect Cost Rate</t>
  </si>
  <si>
    <t>CALC Award</t>
  </si>
  <si>
    <t>Outstationing</t>
  </si>
  <si>
    <t>CALC Budget Total</t>
  </si>
  <si>
    <t>*IET Tabs can be used for either IET or IELCE funds</t>
  </si>
  <si>
    <t>TOTAL</t>
  </si>
  <si>
    <t>Stipends</t>
  </si>
  <si>
    <t>Equipment</t>
  </si>
  <si>
    <t>Cont/Sub 1</t>
  </si>
  <si>
    <t>Cont/Sub 2</t>
  </si>
  <si>
    <t>Cont/Sub 3</t>
  </si>
  <si>
    <t>Cont/Sub 4</t>
  </si>
  <si>
    <t>Indirect Exclusions</t>
  </si>
  <si>
    <t>Comptroller's Expenditure Classification Handbook</t>
  </si>
  <si>
    <t xml:space="preserve">ISA Budget  
</t>
  </si>
  <si>
    <t>ENTER YOUR ISA BUDGET</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</si>
  <si>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</si>
  <si>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</si>
  <si>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</si>
  <si>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</si>
  <si>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</si>
  <si>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</si>
  <si>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</si>
  <si>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</si>
  <si>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</si>
  <si>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</si>
  <si>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</si>
  <si>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</si>
  <si>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</si>
  <si>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</si>
  <si>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</si>
  <si>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</si>
  <si>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</si>
  <si>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</si>
  <si>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</si>
  <si>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</si>
  <si>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</si>
  <si>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</si>
  <si>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</si>
  <si>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</si>
  <si>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</si>
  <si>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</si>
  <si>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</si>
  <si>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</si>
  <si>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</si>
  <si>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</si>
  <si>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</si>
  <si>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</si>
  <si>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</si>
  <si>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</si>
  <si>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</si>
  <si>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</si>
  <si>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</si>
  <si>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</si>
  <si>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</si>
  <si>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</si>
  <si>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</si>
  <si>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</si>
  <si>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</si>
  <si>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</si>
  <si>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</si>
  <si>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</si>
  <si>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</si>
  <si>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</si>
  <si>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</si>
  <si>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</si>
  <si>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Costs exluded from IDC calcuation</t>
  </si>
  <si>
    <t>Approved indirect cost rate</t>
  </si>
  <si>
    <t>Contracts &amp; sub grants costs over $25,000</t>
  </si>
  <si>
    <t xml:space="preserve">Line 10 Sub-Total (Enter indirect) </t>
  </si>
  <si>
    <t>Administrative Related PD</t>
  </si>
  <si>
    <t>Request</t>
  </si>
  <si>
    <t>Maximum amount that can be used for indirect overall</t>
  </si>
  <si>
    <t>Lines 1 -9, 11 Sub-total - exclusions</t>
  </si>
  <si>
    <t>ADMINISTRATIVE COST PERCENTAGE (15% or lower)</t>
  </si>
  <si>
    <t>FY 2021 MATCH BUDGET NARRATIVE</t>
  </si>
  <si>
    <t>FY 2021 BUDGET NARRATIVE</t>
  </si>
  <si>
    <t>FY 2021 Budget Workbook</t>
  </si>
  <si>
    <t>UU $11,000, FF $34,515, EE $2,000</t>
  </si>
  <si>
    <t xml:space="preserve">MAX amount for indirect. </t>
  </si>
  <si>
    <t>Line 1: Health &amp; Welfare</t>
  </si>
  <si>
    <t>Line 2: Health &amp; Welfare</t>
  </si>
  <si>
    <t>Line 3: Health &amp; Welfare</t>
  </si>
  <si>
    <t>Total - exclusions</t>
  </si>
  <si>
    <t>Maximum amount that can be used for match indirect</t>
  </si>
  <si>
    <r>
      <t>MATCH PERCENTAGE</t>
    </r>
    <r>
      <rPr>
        <sz val="12"/>
        <color theme="1"/>
        <rFont val="Calibri"/>
        <family val="2"/>
        <scheme val="minor"/>
      </rPr>
      <t xml:space="preserve"> (must be at least 20% of grant request)</t>
    </r>
  </si>
  <si>
    <t>Approved Fringe Rate
38.88% AA &amp;  1.85% CC</t>
  </si>
  <si>
    <t>Fringe 38.88% AA &amp;  1.85%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</si>
</sst>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79">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9" fillId="6" borderId="3" xfId="0" applyFont="1" applyFill="1" applyBorder="1" applyAlignment="1">
      <alignment horizontal="left"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28" fillId="13" borderId="9" xfId="0" applyFont="1" applyFill="1" applyBorder="1" applyAlignment="1">
      <alignment horizontal="right" wrapText="1"/>
    </xf>
    <xf numFmtId="0" fontId="28" fillId="13" borderId="17" xfId="0" applyFont="1" applyFill="1" applyBorder="1" applyAlignment="1">
      <alignment horizontal="right"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7" fontId="37" fillId="16" borderId="4" xfId="0" applyNumberFormat="1" applyFont="1" applyFill="1" applyBorder="1" applyAlignment="1" applyProtection="1">
      <alignment horizontal="center" vertical="center" wrapText="1"/>
      <protection locked="0"/>
    </xf>
    <xf numFmtId="0" fontId="38" fillId="0" borderId="4" xfId="10" applyFont="1" applyBorder="1" applyAlignment="1" applyProtection="1">
      <alignment horizontal="center" vertical="center" wrapText="1"/>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6" fillId="13" borderId="1"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0" fillId="0" borderId="4" xfId="0" applyFont="1" applyFill="1" applyBorder="1" applyAlignment="1" applyProtection="1">
      <alignment wrapText="1"/>
      <protection locked="0"/>
    </xf>
    <xf numFmtId="0" fontId="0" fillId="13" borderId="4" xfId="0" applyFont="1" applyFill="1" applyBorder="1" applyAlignment="1">
      <alignment wrapText="1"/>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9" fillId="13" borderId="1"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25" fillId="13" borderId="1" xfId="0" applyFont="1" applyFill="1" applyBorder="1" applyAlignment="1">
      <alignment wrapText="1"/>
    </xf>
    <xf numFmtId="0" fontId="25" fillId="13" borderId="3" xfId="0" applyFont="1" applyFill="1" applyBorder="1" applyAlignment="1">
      <alignment wrapText="1"/>
    </xf>
    <xf numFmtId="0" fontId="0" fillId="13" borderId="3" xfId="0" applyFont="1" applyFill="1" applyBorder="1" applyAlignment="1">
      <alignment horizontal="left" wrapText="1"/>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28" fillId="13" borderId="2"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7" xfId="0" applyFont="1" applyFill="1" applyBorder="1" applyAlignment="1">
      <alignment horizontal="right" wrapText="1"/>
    </xf>
    <xf numFmtId="0" fontId="28" fillId="13" borderId="12"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10" fontId="26" fillId="2" borderId="4" xfId="0" applyNumberFormat="1" applyFont="1" applyFill="1" applyBorder="1" applyAlignment="1">
      <alignment horizontal="right" wrapText="1"/>
    </xf>
    <xf numFmtId="0" fontId="9" fillId="6" borderId="1" xfId="0" applyFont="1" applyFill="1" applyBorder="1" applyAlignment="1">
      <alignment vertical="top"/>
    </xf>
    <xf numFmtId="0" fontId="9" fillId="6" borderId="3" xfId="0" applyFont="1" applyFill="1" applyBorder="1" applyAlignment="1">
      <alignment vertical="top"/>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8" fillId="6" borderId="6" xfId="0" applyFont="1" applyFill="1" applyBorder="1" applyAlignment="1">
      <alignment horizontal="center" vertical="center"/>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9"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heetViews>
  <sheetFormatPr defaultRowHeight="15" x14ac:dyDescent="0.25"/>
  <cols>
    <col min="1" max="1" width="10.140625" customWidth="1"/>
    <col min="2" max="3" width="30.7109375" customWidth="1"/>
  </cols>
  <sheetData>
    <row r="1" spans="1:5" x14ac:dyDescent="0.25">
      <c r="A1" s="100"/>
      <c r="B1" s="101"/>
      <c r="C1" s="101"/>
      <c r="D1" s="101"/>
      <c r="E1" s="102"/>
    </row>
    <row r="2" spans="1:5" x14ac:dyDescent="0.25">
      <c r="A2" s="103"/>
      <c r="B2" s="104"/>
      <c r="C2" s="104"/>
      <c r="D2" s="104"/>
      <c r="E2" s="105"/>
    </row>
    <row r="3" spans="1:5" x14ac:dyDescent="0.25">
      <c r="A3" s="103"/>
      <c r="B3" s="109" t="s">
        <v>236</v>
      </c>
      <c r="C3" s="104"/>
      <c r="D3" s="104"/>
      <c r="E3" s="105"/>
    </row>
    <row r="4" spans="1:5" x14ac:dyDescent="0.25">
      <c r="A4" s="103"/>
      <c r="B4" s="104"/>
      <c r="C4" s="104"/>
      <c r="D4" s="104"/>
      <c r="E4" s="105"/>
    </row>
    <row r="5" spans="1:5" x14ac:dyDescent="0.25">
      <c r="A5" s="103"/>
      <c r="B5" s="45" t="s">
        <v>131</v>
      </c>
      <c r="C5" s="147"/>
      <c r="D5" s="104"/>
      <c r="E5" s="105"/>
    </row>
    <row r="6" spans="1:5" hidden="1" x14ac:dyDescent="0.25">
      <c r="A6" s="103"/>
      <c r="B6" s="45" t="s">
        <v>148</v>
      </c>
      <c r="C6" s="147"/>
      <c r="D6" s="104"/>
      <c r="E6" s="105"/>
    </row>
    <row r="7" spans="1:5" hidden="1" x14ac:dyDescent="0.25">
      <c r="A7" s="103"/>
      <c r="B7" s="45" t="s">
        <v>150</v>
      </c>
      <c r="C7" s="148"/>
      <c r="D7" s="104"/>
      <c r="E7" s="105"/>
    </row>
    <row r="8" spans="1:5" x14ac:dyDescent="0.25">
      <c r="A8" s="104"/>
      <c r="B8" s="45" t="s">
        <v>159</v>
      </c>
      <c r="C8" s="149"/>
      <c r="D8" s="104"/>
      <c r="E8" s="105"/>
    </row>
    <row r="9" spans="1:5" s="40" customFormat="1" x14ac:dyDescent="0.25">
      <c r="A9" s="104"/>
      <c r="B9" s="209"/>
      <c r="C9" s="209"/>
      <c r="D9" s="104"/>
      <c r="E9" s="104"/>
    </row>
    <row r="10" spans="1:5" ht="15.75" x14ac:dyDescent="0.25">
      <c r="A10" s="104"/>
      <c r="B10" s="121" t="s">
        <v>230</v>
      </c>
      <c r="C10" s="59">
        <f>' Budget'!R87</f>
        <v>0</v>
      </c>
      <c r="D10" s="104"/>
      <c r="E10" s="105"/>
    </row>
    <row r="11" spans="1:5" hidden="1" x14ac:dyDescent="0.25">
      <c r="A11" s="103"/>
      <c r="B11" s="141" t="s">
        <v>163</v>
      </c>
      <c r="C11" s="104"/>
      <c r="D11" s="104"/>
      <c r="E11" s="105"/>
    </row>
    <row r="12" spans="1:5" x14ac:dyDescent="0.25">
      <c r="A12" s="103"/>
      <c r="B12" s="141"/>
      <c r="C12" s="104"/>
      <c r="D12" s="104"/>
      <c r="E12" s="105"/>
    </row>
    <row r="13" spans="1:5" x14ac:dyDescent="0.25">
      <c r="A13" s="103"/>
      <c r="B13" s="104"/>
      <c r="C13" s="104"/>
      <c r="D13" s="104"/>
      <c r="E13" s="105"/>
    </row>
    <row r="14" spans="1:5" x14ac:dyDescent="0.25">
      <c r="A14" s="103"/>
      <c r="B14" s="104"/>
      <c r="C14" s="104"/>
      <c r="D14" s="104"/>
      <c r="E14" s="105"/>
    </row>
    <row r="15" spans="1:5" x14ac:dyDescent="0.25">
      <c r="A15" s="103"/>
      <c r="B15" s="104"/>
      <c r="C15" s="104"/>
      <c r="D15" s="104"/>
      <c r="E15" s="105"/>
    </row>
    <row r="16" spans="1:5" x14ac:dyDescent="0.25">
      <c r="A16" s="103"/>
      <c r="B16" s="104"/>
      <c r="C16" s="104"/>
      <c r="D16" s="104"/>
      <c r="E16" s="105"/>
    </row>
    <row r="17" spans="1:5" x14ac:dyDescent="0.25">
      <c r="A17" s="103"/>
      <c r="B17" s="104"/>
      <c r="C17" s="104"/>
      <c r="D17" s="104"/>
      <c r="E17" s="105"/>
    </row>
    <row r="18" spans="1:5" x14ac:dyDescent="0.25">
      <c r="A18" s="103"/>
      <c r="B18" s="104"/>
      <c r="C18" s="104"/>
      <c r="D18" s="104"/>
      <c r="E18" s="105"/>
    </row>
    <row r="19" spans="1:5" x14ac:dyDescent="0.25">
      <c r="A19" s="103"/>
      <c r="B19" s="104"/>
      <c r="C19" s="104"/>
      <c r="D19" s="104"/>
      <c r="E19" s="105"/>
    </row>
    <row r="20" spans="1:5" x14ac:dyDescent="0.25">
      <c r="A20" s="103"/>
      <c r="B20" s="104"/>
      <c r="C20" s="104"/>
      <c r="D20" s="104"/>
      <c r="E20" s="105"/>
    </row>
    <row r="21" spans="1:5" x14ac:dyDescent="0.25">
      <c r="A21" s="103"/>
      <c r="B21" s="104"/>
      <c r="C21" s="104"/>
      <c r="D21" s="104"/>
      <c r="E21" s="105"/>
    </row>
    <row r="22" spans="1:5" x14ac:dyDescent="0.25">
      <c r="A22" s="103"/>
      <c r="B22" s="104"/>
      <c r="C22" s="104"/>
      <c r="D22" s="104"/>
      <c r="E22" s="105"/>
    </row>
    <row r="23" spans="1:5" x14ac:dyDescent="0.25">
      <c r="A23" s="103"/>
      <c r="B23" s="104"/>
      <c r="C23" s="104"/>
      <c r="D23" s="104"/>
      <c r="E23" s="105"/>
    </row>
    <row r="24" spans="1:5" x14ac:dyDescent="0.25">
      <c r="A24" s="103"/>
      <c r="B24" s="104"/>
      <c r="C24" s="104"/>
      <c r="D24" s="104"/>
      <c r="E24" s="105"/>
    </row>
    <row r="25" spans="1:5" x14ac:dyDescent="0.25">
      <c r="A25" s="103"/>
      <c r="B25" s="104"/>
      <c r="C25" s="104"/>
      <c r="D25" s="104"/>
      <c r="E25" s="105"/>
    </row>
    <row r="26" spans="1:5" x14ac:dyDescent="0.25">
      <c r="A26" s="103"/>
      <c r="B26" s="104"/>
      <c r="C26" s="104"/>
      <c r="D26" s="104"/>
      <c r="E26" s="105"/>
    </row>
    <row r="27" spans="1:5" x14ac:dyDescent="0.25">
      <c r="A27" s="103"/>
      <c r="B27" s="104"/>
      <c r="C27" s="104"/>
      <c r="D27" s="104"/>
      <c r="E27" s="105"/>
    </row>
    <row r="28" spans="1:5" x14ac:dyDescent="0.25">
      <c r="A28" s="103"/>
      <c r="B28" s="104"/>
      <c r="C28" s="104"/>
      <c r="D28" s="104"/>
      <c r="E28" s="105"/>
    </row>
    <row r="29" spans="1:5" x14ac:dyDescent="0.25">
      <c r="A29" s="103"/>
      <c r="B29" s="104"/>
      <c r="C29" s="104"/>
      <c r="D29" s="104"/>
      <c r="E29" s="105"/>
    </row>
    <row r="30" spans="1:5" x14ac:dyDescent="0.25">
      <c r="A30" s="103"/>
      <c r="B30" s="104"/>
      <c r="C30" s="104"/>
      <c r="D30" s="104"/>
      <c r="E30" s="105"/>
    </row>
    <row r="31" spans="1:5" x14ac:dyDescent="0.25">
      <c r="A31" s="103"/>
      <c r="B31" s="104"/>
      <c r="C31" s="104"/>
      <c r="D31" s="104"/>
      <c r="E31" s="105"/>
    </row>
    <row r="32" spans="1:5" x14ac:dyDescent="0.25">
      <c r="A32" s="103"/>
      <c r="B32" s="104"/>
      <c r="C32" s="104"/>
      <c r="D32" s="104"/>
      <c r="E32" s="105"/>
    </row>
    <row r="33" spans="1:5" x14ac:dyDescent="0.25">
      <c r="A33" s="103"/>
      <c r="B33" s="104"/>
      <c r="C33" s="104"/>
      <c r="D33" s="104"/>
      <c r="E33" s="105"/>
    </row>
    <row r="34" spans="1:5" x14ac:dyDescent="0.25">
      <c r="A34" s="103"/>
      <c r="B34" s="104"/>
      <c r="C34" s="104"/>
      <c r="D34" s="104"/>
      <c r="E34" s="105"/>
    </row>
    <row r="35" spans="1:5" x14ac:dyDescent="0.25">
      <c r="A35" s="103"/>
      <c r="B35" s="104"/>
      <c r="C35" s="104"/>
      <c r="D35" s="104"/>
      <c r="E35" s="105"/>
    </row>
    <row r="36" spans="1:5" x14ac:dyDescent="0.25">
      <c r="A36" s="103"/>
      <c r="B36" s="104"/>
      <c r="C36" s="104"/>
      <c r="D36" s="104"/>
      <c r="E36" s="105"/>
    </row>
    <row r="37" spans="1:5" x14ac:dyDescent="0.25">
      <c r="A37" s="103"/>
      <c r="B37" s="104"/>
      <c r="C37" s="104"/>
      <c r="D37" s="104"/>
      <c r="E37" s="105"/>
    </row>
    <row r="38" spans="1:5" x14ac:dyDescent="0.25">
      <c r="A38" s="103"/>
      <c r="B38" s="104"/>
      <c r="C38" s="104"/>
      <c r="D38" s="104"/>
      <c r="E38" s="105"/>
    </row>
    <row r="39" spans="1:5" x14ac:dyDescent="0.25">
      <c r="A39" s="103"/>
      <c r="B39" s="104"/>
      <c r="C39" s="104"/>
      <c r="D39" s="104"/>
      <c r="E39" s="105"/>
    </row>
    <row r="40" spans="1:5" x14ac:dyDescent="0.25">
      <c r="A40" s="106"/>
      <c r="B40" s="107"/>
      <c r="C40" s="107"/>
      <c r="D40" s="107"/>
      <c r="E40" s="108"/>
    </row>
  </sheetData>
  <sheetProtection algorithmName="SHA-512" hashValue="F7KPH666CAeN+pwCl97sD860pJyyVWpiiNtT0gKeCDU286KjzCAX3Q0FP397Xr/TChA+CMyqm5ryewifmzC1QA==" saltValue="z3P8XVPYoWiZJWy/fH6Riw==" spinCount="100000" sheet="1" objects="1" scenarios="1"/>
  <conditionalFormatting sqref="C8">
    <cfRule type="cellIs" dxfId="23"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7109375" hidden="1" customWidth="1"/>
    <col min="21" max="21" width="27.5703125" hidden="1" customWidth="1"/>
    <col min="22" max="22" width="4.28515625" customWidth="1"/>
    <col min="23" max="23" width="9.140625" hidden="1"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95"/>
      <c r="C2" s="296"/>
      <c r="D2" s="296"/>
      <c r="E2" s="296"/>
      <c r="F2" s="296"/>
      <c r="G2" s="296"/>
      <c r="H2" s="296"/>
      <c r="I2" s="296"/>
      <c r="J2" s="296"/>
      <c r="K2" s="296"/>
      <c r="L2" s="296"/>
      <c r="M2" s="296"/>
      <c r="N2" s="296"/>
      <c r="O2" s="296"/>
      <c r="P2" s="296"/>
      <c r="Q2" s="296"/>
      <c r="R2" s="297"/>
      <c r="S2" s="47"/>
      <c r="T2" s="47"/>
      <c r="U2" s="47"/>
      <c r="V2" s="47"/>
    </row>
    <row r="3" spans="1:22" ht="29.45" customHeight="1" x14ac:dyDescent="0.3">
      <c r="A3" s="47"/>
      <c r="B3" s="255" t="s">
        <v>235</v>
      </c>
      <c r="C3" s="256"/>
      <c r="D3" s="256"/>
      <c r="E3" s="256"/>
      <c r="F3" s="256"/>
      <c r="G3" s="256"/>
      <c r="H3" s="256"/>
      <c r="I3" s="256"/>
      <c r="J3" s="256"/>
      <c r="K3" s="256"/>
      <c r="L3" s="256"/>
      <c r="M3" s="256"/>
      <c r="N3" s="256"/>
      <c r="O3" s="256"/>
      <c r="P3" s="256"/>
      <c r="Q3" s="256"/>
      <c r="R3" s="257"/>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61" t="s">
        <v>160</v>
      </c>
      <c r="C5" s="262"/>
      <c r="D5" s="263"/>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61" t="s">
        <v>161</v>
      </c>
      <c r="C7" s="262"/>
      <c r="D7" s="263"/>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61" t="s">
        <v>162</v>
      </c>
      <c r="C9" s="262"/>
      <c r="D9" s="263"/>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258" t="s">
        <v>115</v>
      </c>
      <c r="C11" s="258"/>
      <c r="D11" s="150"/>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49" t="s">
        <v>41</v>
      </c>
      <c r="C13" s="250"/>
      <c r="D13" s="250"/>
      <c r="E13" s="250"/>
      <c r="F13" s="250"/>
      <c r="G13" s="250"/>
      <c r="H13" s="250"/>
      <c r="I13" s="250"/>
      <c r="J13" s="250"/>
      <c r="K13" s="250"/>
      <c r="L13" s="250"/>
      <c r="M13" s="250"/>
      <c r="N13" s="250"/>
      <c r="O13" s="250"/>
      <c r="P13" s="250"/>
      <c r="Q13" s="250"/>
      <c r="R13" s="251"/>
      <c r="S13" s="47"/>
      <c r="T13" s="47"/>
      <c r="U13" s="47"/>
      <c r="V13" s="47"/>
    </row>
    <row r="14" spans="1:22" ht="42.75" x14ac:dyDescent="0.3">
      <c r="A14" s="47"/>
      <c r="B14" s="215" t="s">
        <v>42</v>
      </c>
      <c r="C14" s="216"/>
      <c r="D14" s="215" t="s">
        <v>43</v>
      </c>
      <c r="E14" s="217"/>
      <c r="F14" s="217"/>
      <c r="G14" s="216"/>
      <c r="H14" s="51" t="s">
        <v>111</v>
      </c>
      <c r="I14" s="51" t="s">
        <v>112</v>
      </c>
      <c r="J14" s="51" t="s">
        <v>113</v>
      </c>
      <c r="K14" s="51"/>
      <c r="L14" s="52" t="s">
        <v>44</v>
      </c>
      <c r="M14" s="52" t="s">
        <v>45</v>
      </c>
      <c r="N14" s="52" t="s">
        <v>0</v>
      </c>
      <c r="O14" s="52" t="s">
        <v>72</v>
      </c>
      <c r="P14" s="52" t="s">
        <v>3</v>
      </c>
      <c r="Q14" s="52" t="s">
        <v>114</v>
      </c>
      <c r="R14" s="52" t="s">
        <v>46</v>
      </c>
      <c r="S14" s="47"/>
      <c r="T14" s="47"/>
      <c r="U14" s="47"/>
      <c r="V14" s="47"/>
    </row>
    <row r="15" spans="1:22" s="7" customFormat="1" ht="78.599999999999994" customHeight="1" x14ac:dyDescent="0.3">
      <c r="A15" s="47"/>
      <c r="B15" s="259"/>
      <c r="C15" s="260"/>
      <c r="D15" s="218"/>
      <c r="E15" s="220"/>
      <c r="F15" s="220"/>
      <c r="G15" s="219"/>
      <c r="H15" s="53"/>
      <c r="I15" s="53"/>
      <c r="J15" s="53"/>
      <c r="K15" s="51"/>
      <c r="L15" s="54"/>
      <c r="M15" s="55"/>
      <c r="N15" s="210" t="e">
        <f>L15/$D$11</f>
        <v>#DIV/0!</v>
      </c>
      <c r="O15" s="56">
        <f>L15*M15</f>
        <v>0</v>
      </c>
      <c r="P15" s="57"/>
      <c r="Q15" s="56">
        <f>O15*P15</f>
        <v>0</v>
      </c>
      <c r="R15" s="58">
        <f>ROUND(O15,0)</f>
        <v>0</v>
      </c>
      <c r="S15" s="47"/>
      <c r="T15" s="47"/>
      <c r="U15" s="47"/>
      <c r="V15" s="47"/>
    </row>
    <row r="16" spans="1:22" s="7" customFormat="1" ht="78.599999999999994" customHeight="1" x14ac:dyDescent="0.3">
      <c r="A16" s="47"/>
      <c r="B16" s="259"/>
      <c r="C16" s="260"/>
      <c r="D16" s="218"/>
      <c r="E16" s="220"/>
      <c r="F16" s="220"/>
      <c r="G16" s="219"/>
      <c r="H16" s="53"/>
      <c r="I16" s="53"/>
      <c r="J16" s="53"/>
      <c r="K16" s="51"/>
      <c r="L16" s="54"/>
      <c r="M16" s="55"/>
      <c r="N16" s="210" t="e">
        <f t="shared" ref="N16:N17" si="0">L16/$D$11</f>
        <v>#DIV/0!</v>
      </c>
      <c r="O16" s="56">
        <f>L16*M16</f>
        <v>0</v>
      </c>
      <c r="P16" s="57"/>
      <c r="Q16" s="56">
        <f>O16*P16</f>
        <v>0</v>
      </c>
      <c r="R16" s="58">
        <f t="shared" ref="R16:R17" si="1">ROUND(O16,0)</f>
        <v>0</v>
      </c>
      <c r="S16" s="47"/>
      <c r="T16" s="47"/>
      <c r="U16" s="47"/>
      <c r="V16" s="47"/>
    </row>
    <row r="17" spans="1:23" s="7" customFormat="1" ht="78.599999999999994" customHeight="1" x14ac:dyDescent="0.3">
      <c r="A17" s="47"/>
      <c r="B17" s="259"/>
      <c r="C17" s="260"/>
      <c r="D17" s="218"/>
      <c r="E17" s="220"/>
      <c r="F17" s="220"/>
      <c r="G17" s="219"/>
      <c r="H17" s="53"/>
      <c r="I17" s="53"/>
      <c r="J17" s="53"/>
      <c r="K17" s="51"/>
      <c r="L17" s="54"/>
      <c r="M17" s="55"/>
      <c r="N17" s="210" t="e">
        <f t="shared" si="0"/>
        <v>#DIV/0!</v>
      </c>
      <c r="O17" s="56">
        <f>L17*M17</f>
        <v>0</v>
      </c>
      <c r="P17" s="57"/>
      <c r="Q17" s="56">
        <f>O17*P17</f>
        <v>0</v>
      </c>
      <c r="R17" s="58">
        <f t="shared" si="1"/>
        <v>0</v>
      </c>
      <c r="S17" s="47"/>
      <c r="T17" s="47" t="s">
        <v>149</v>
      </c>
      <c r="U17" s="47"/>
      <c r="V17" s="47"/>
    </row>
    <row r="18" spans="1:23" ht="18.600000000000001" customHeight="1" x14ac:dyDescent="0.3">
      <c r="A18" s="47"/>
      <c r="B18" s="243" t="s">
        <v>132</v>
      </c>
      <c r="C18" s="244"/>
      <c r="D18" s="244"/>
      <c r="E18" s="244"/>
      <c r="F18" s="244"/>
      <c r="G18" s="244"/>
      <c r="H18" s="244"/>
      <c r="I18" s="244"/>
      <c r="J18" s="244"/>
      <c r="K18" s="244"/>
      <c r="L18" s="244"/>
      <c r="M18" s="244"/>
      <c r="N18" s="244"/>
      <c r="O18" s="244"/>
      <c r="P18" s="245"/>
      <c r="Q18" s="49">
        <f>SUM(Q15:Q17)</f>
        <v>0</v>
      </c>
      <c r="R18" s="59">
        <f>SUM(R15:R17)</f>
        <v>0</v>
      </c>
      <c r="S18" s="47"/>
      <c r="T18" s="47">
        <f>R18+Q18+R42</f>
        <v>0</v>
      </c>
      <c r="U18" s="47"/>
      <c r="V18" s="47"/>
      <c r="W18" s="119"/>
    </row>
    <row r="19" spans="1:23" ht="15.75" customHeight="1" x14ac:dyDescent="0.3">
      <c r="A19" s="47"/>
      <c r="B19" s="249" t="s">
        <v>47</v>
      </c>
      <c r="C19" s="250"/>
      <c r="D19" s="250"/>
      <c r="E19" s="250"/>
      <c r="F19" s="250"/>
      <c r="G19" s="250"/>
      <c r="H19" s="250"/>
      <c r="I19" s="250"/>
      <c r="J19" s="250"/>
      <c r="K19" s="250"/>
      <c r="L19" s="250"/>
      <c r="M19" s="250"/>
      <c r="N19" s="250"/>
      <c r="O19" s="250"/>
      <c r="P19" s="250"/>
      <c r="Q19" s="250"/>
      <c r="R19" s="251"/>
      <c r="S19" s="47"/>
      <c r="T19" s="47"/>
      <c r="U19" s="47"/>
      <c r="V19" s="47"/>
    </row>
    <row r="20" spans="1:23" ht="66" customHeight="1" x14ac:dyDescent="0.3">
      <c r="A20" s="47"/>
      <c r="B20" s="215" t="s">
        <v>42</v>
      </c>
      <c r="C20" s="216"/>
      <c r="D20" s="234" t="s">
        <v>48</v>
      </c>
      <c r="E20" s="235"/>
      <c r="F20" s="235"/>
      <c r="G20" s="236"/>
      <c r="H20" s="215"/>
      <c r="I20" s="267"/>
      <c r="J20" s="267"/>
      <c r="K20" s="268"/>
      <c r="L20" s="52" t="s">
        <v>44</v>
      </c>
      <c r="M20" s="52" t="s">
        <v>45</v>
      </c>
      <c r="N20" s="52" t="s">
        <v>0</v>
      </c>
      <c r="O20" s="52" t="s">
        <v>72</v>
      </c>
      <c r="P20" s="52" t="s">
        <v>3</v>
      </c>
      <c r="Q20" s="52" t="s">
        <v>35</v>
      </c>
      <c r="R20" s="52" t="s">
        <v>116</v>
      </c>
      <c r="S20" s="47"/>
      <c r="T20" s="47"/>
      <c r="U20" s="47"/>
      <c r="V20" s="47"/>
    </row>
    <row r="21" spans="1:23" s="7" customFormat="1" ht="60" customHeight="1" x14ac:dyDescent="0.3">
      <c r="A21" s="47"/>
      <c r="B21" s="259"/>
      <c r="C21" s="260"/>
      <c r="D21" s="218"/>
      <c r="E21" s="220"/>
      <c r="F21" s="220"/>
      <c r="G21" s="219"/>
      <c r="H21" s="264"/>
      <c r="I21" s="265"/>
      <c r="J21" s="265"/>
      <c r="K21" s="266"/>
      <c r="L21" s="54"/>
      <c r="M21" s="55"/>
      <c r="N21" s="210" t="e">
        <f t="shared" ref="N21:N24" si="2">L21/$D$11</f>
        <v>#DIV/0!</v>
      </c>
      <c r="O21" s="56">
        <f t="shared" ref="O21:O27" si="3">L21*M21</f>
        <v>0</v>
      </c>
      <c r="P21" s="57">
        <v>0.25</v>
      </c>
      <c r="Q21" s="60">
        <f t="shared" ref="Q21:Q27" si="4">O21*P21</f>
        <v>0</v>
      </c>
      <c r="R21" s="58">
        <f t="shared" ref="R21:R22" si="5">ROUND(O21,0)</f>
        <v>0</v>
      </c>
      <c r="S21" s="47"/>
      <c r="T21" s="47"/>
      <c r="U21" s="47"/>
      <c r="V21" s="47"/>
    </row>
    <row r="22" spans="1:23" s="7" customFormat="1" ht="60" customHeight="1" x14ac:dyDescent="0.3">
      <c r="A22" s="47"/>
      <c r="B22" s="259"/>
      <c r="C22" s="260"/>
      <c r="D22" s="218"/>
      <c r="E22" s="220"/>
      <c r="F22" s="220"/>
      <c r="G22" s="219"/>
      <c r="H22" s="264"/>
      <c r="I22" s="265"/>
      <c r="J22" s="265"/>
      <c r="K22" s="266"/>
      <c r="L22" s="54"/>
      <c r="M22" s="55"/>
      <c r="N22" s="210" t="e">
        <f t="shared" si="2"/>
        <v>#DIV/0!</v>
      </c>
      <c r="O22" s="56">
        <f t="shared" si="3"/>
        <v>0</v>
      </c>
      <c r="P22" s="57">
        <v>0.25</v>
      </c>
      <c r="Q22" s="60">
        <f t="shared" si="4"/>
        <v>0</v>
      </c>
      <c r="R22" s="58">
        <f t="shared" si="5"/>
        <v>0</v>
      </c>
      <c r="S22" s="47"/>
      <c r="T22" s="47"/>
      <c r="U22" s="47"/>
      <c r="V22" s="47"/>
    </row>
    <row r="23" spans="1:23" s="7" customFormat="1" ht="60" customHeight="1" x14ac:dyDescent="0.3">
      <c r="A23" s="47"/>
      <c r="B23" s="259"/>
      <c r="C23" s="260"/>
      <c r="D23" s="218"/>
      <c r="E23" s="220"/>
      <c r="F23" s="220"/>
      <c r="G23" s="219"/>
      <c r="H23" s="264"/>
      <c r="I23" s="265"/>
      <c r="J23" s="265"/>
      <c r="K23" s="266"/>
      <c r="L23" s="54"/>
      <c r="M23" s="55"/>
      <c r="N23" s="210" t="e">
        <f t="shared" si="2"/>
        <v>#DIV/0!</v>
      </c>
      <c r="O23" s="56">
        <f t="shared" si="3"/>
        <v>0</v>
      </c>
      <c r="P23" s="57"/>
      <c r="Q23" s="60">
        <f t="shared" si="4"/>
        <v>0</v>
      </c>
      <c r="R23" s="58">
        <f>ROUND(O23,0)</f>
        <v>0</v>
      </c>
      <c r="S23" s="47"/>
      <c r="T23" s="47"/>
      <c r="U23" s="47"/>
      <c r="V23" s="47"/>
    </row>
    <row r="24" spans="1:23" s="7" customFormat="1" ht="60" customHeight="1" x14ac:dyDescent="0.3">
      <c r="A24" s="47"/>
      <c r="B24" s="259"/>
      <c r="C24" s="260"/>
      <c r="D24" s="218"/>
      <c r="E24" s="220"/>
      <c r="F24" s="220"/>
      <c r="G24" s="219"/>
      <c r="H24" s="264"/>
      <c r="I24" s="265"/>
      <c r="J24" s="265"/>
      <c r="K24" s="266"/>
      <c r="L24" s="54"/>
      <c r="M24" s="55"/>
      <c r="N24" s="210" t="e">
        <f t="shared" si="2"/>
        <v>#DIV/0!</v>
      </c>
      <c r="O24" s="56">
        <f t="shared" si="3"/>
        <v>0</v>
      </c>
      <c r="P24" s="57"/>
      <c r="Q24" s="60">
        <f t="shared" si="4"/>
        <v>0</v>
      </c>
      <c r="R24" s="58">
        <f>ROUND(O24,0)</f>
        <v>0</v>
      </c>
      <c r="S24" s="47"/>
      <c r="T24" s="47"/>
      <c r="U24" s="47"/>
      <c r="V24" s="47"/>
    </row>
    <row r="25" spans="1:23" s="7" customFormat="1" ht="60" customHeight="1" x14ac:dyDescent="0.3">
      <c r="A25" s="47"/>
      <c r="B25" s="259"/>
      <c r="C25" s="260"/>
      <c r="D25" s="218"/>
      <c r="E25" s="220"/>
      <c r="F25" s="220"/>
      <c r="G25" s="219"/>
      <c r="H25" s="264"/>
      <c r="I25" s="265"/>
      <c r="J25" s="265"/>
      <c r="K25" s="266"/>
      <c r="L25" s="54"/>
      <c r="M25" s="55"/>
      <c r="N25" s="210" t="e">
        <f t="shared" ref="N25:N27" si="6">L25/$D$11</f>
        <v>#DIV/0!</v>
      </c>
      <c r="O25" s="56">
        <f t="shared" si="3"/>
        <v>0</v>
      </c>
      <c r="P25" s="57"/>
      <c r="Q25" s="60">
        <f t="shared" si="4"/>
        <v>0</v>
      </c>
      <c r="R25" s="58">
        <f>ROUND(O25,0)</f>
        <v>0</v>
      </c>
      <c r="S25" s="47"/>
      <c r="T25" s="47"/>
      <c r="U25" s="47"/>
      <c r="V25" s="47"/>
    </row>
    <row r="26" spans="1:23" s="7" customFormat="1" ht="60" customHeight="1" x14ac:dyDescent="0.3">
      <c r="A26" s="47"/>
      <c r="B26" s="259"/>
      <c r="C26" s="260"/>
      <c r="D26" s="218"/>
      <c r="E26" s="220"/>
      <c r="F26" s="220"/>
      <c r="G26" s="219"/>
      <c r="H26" s="264"/>
      <c r="I26" s="265"/>
      <c r="J26" s="265"/>
      <c r="K26" s="266"/>
      <c r="L26" s="54"/>
      <c r="M26" s="55"/>
      <c r="N26" s="210" t="e">
        <f t="shared" si="6"/>
        <v>#DIV/0!</v>
      </c>
      <c r="O26" s="56">
        <f t="shared" si="3"/>
        <v>0</v>
      </c>
      <c r="P26" s="57"/>
      <c r="Q26" s="60">
        <f t="shared" si="4"/>
        <v>0</v>
      </c>
      <c r="R26" s="58">
        <f>ROUND(O26,0)</f>
        <v>0</v>
      </c>
      <c r="S26" s="47"/>
      <c r="T26" s="47"/>
      <c r="U26" s="47"/>
      <c r="V26" s="47"/>
    </row>
    <row r="27" spans="1:23" s="7" customFormat="1" ht="60" customHeight="1" x14ac:dyDescent="0.3">
      <c r="A27" s="47"/>
      <c r="B27" s="259"/>
      <c r="C27" s="260"/>
      <c r="D27" s="218"/>
      <c r="E27" s="220"/>
      <c r="F27" s="220"/>
      <c r="G27" s="219"/>
      <c r="H27" s="264"/>
      <c r="I27" s="265"/>
      <c r="J27" s="265"/>
      <c r="K27" s="266"/>
      <c r="L27" s="54"/>
      <c r="M27" s="55"/>
      <c r="N27" s="210" t="e">
        <f t="shared" si="6"/>
        <v>#DIV/0!</v>
      </c>
      <c r="O27" s="56">
        <f t="shared" si="3"/>
        <v>0</v>
      </c>
      <c r="P27" s="57"/>
      <c r="Q27" s="60">
        <f t="shared" si="4"/>
        <v>0</v>
      </c>
      <c r="R27" s="58">
        <f>ROUND(O27,0)</f>
        <v>0</v>
      </c>
      <c r="S27" s="47"/>
      <c r="T27" s="47" t="s">
        <v>149</v>
      </c>
      <c r="U27" s="47"/>
      <c r="V27" s="47"/>
    </row>
    <row r="28" spans="1:23" ht="18.600000000000001" customHeight="1" x14ac:dyDescent="0.3">
      <c r="A28" s="47"/>
      <c r="B28" s="243" t="s">
        <v>133</v>
      </c>
      <c r="C28" s="244"/>
      <c r="D28" s="244"/>
      <c r="E28" s="244"/>
      <c r="F28" s="244"/>
      <c r="G28" s="244"/>
      <c r="H28" s="244"/>
      <c r="I28" s="244"/>
      <c r="J28" s="244"/>
      <c r="K28" s="244"/>
      <c r="L28" s="244"/>
      <c r="M28" s="244"/>
      <c r="N28" s="244"/>
      <c r="O28" s="244"/>
      <c r="P28" s="245"/>
      <c r="Q28" s="50">
        <f>SUM(Q21:Q27)</f>
        <v>0</v>
      </c>
      <c r="R28" s="59">
        <f>SUM(R21:R27)</f>
        <v>0</v>
      </c>
      <c r="S28" s="47"/>
      <c r="T28" s="47">
        <f>R28+Q28+R44</f>
        <v>0</v>
      </c>
      <c r="U28" s="47"/>
      <c r="V28" s="47"/>
      <c r="W28" s="119"/>
    </row>
    <row r="29" spans="1:23" ht="15.75" customHeight="1" x14ac:dyDescent="0.3">
      <c r="A29" s="47"/>
      <c r="B29" s="212" t="s">
        <v>49</v>
      </c>
      <c r="C29" s="213"/>
      <c r="D29" s="213"/>
      <c r="E29" s="213"/>
      <c r="F29" s="213"/>
      <c r="G29" s="213"/>
      <c r="H29" s="213"/>
      <c r="I29" s="213"/>
      <c r="J29" s="213"/>
      <c r="K29" s="213"/>
      <c r="L29" s="213"/>
      <c r="M29" s="213"/>
      <c r="N29" s="213"/>
      <c r="O29" s="213"/>
      <c r="P29" s="213"/>
      <c r="Q29" s="213"/>
      <c r="R29" s="214"/>
      <c r="S29" s="47"/>
      <c r="T29" s="47"/>
      <c r="U29" s="47"/>
      <c r="V29" s="47"/>
    </row>
    <row r="30" spans="1:23" ht="49.5" customHeight="1" x14ac:dyDescent="0.3">
      <c r="A30" s="47"/>
      <c r="B30" s="215" t="s">
        <v>42</v>
      </c>
      <c r="C30" s="216"/>
      <c r="D30" s="215" t="s">
        <v>43</v>
      </c>
      <c r="E30" s="217"/>
      <c r="F30" s="217"/>
      <c r="G30" s="217"/>
      <c r="H30" s="215"/>
      <c r="I30" s="217"/>
      <c r="J30" s="217"/>
      <c r="K30" s="216"/>
      <c r="L30" s="52" t="s">
        <v>44</v>
      </c>
      <c r="M30" s="52" t="s">
        <v>45</v>
      </c>
      <c r="N30" s="52" t="s">
        <v>0</v>
      </c>
      <c r="O30" s="52" t="s">
        <v>72</v>
      </c>
      <c r="P30" s="52" t="s">
        <v>3</v>
      </c>
      <c r="Q30" s="52" t="s">
        <v>35</v>
      </c>
      <c r="R30" s="52" t="s">
        <v>46</v>
      </c>
      <c r="S30" s="47"/>
      <c r="T30" s="47"/>
      <c r="U30" s="47"/>
      <c r="V30" s="47"/>
    </row>
    <row r="31" spans="1:23" s="7" customFormat="1" ht="60" customHeight="1" x14ac:dyDescent="0.3">
      <c r="A31" s="47"/>
      <c r="B31" s="218"/>
      <c r="C31" s="219"/>
      <c r="D31" s="218"/>
      <c r="E31" s="220"/>
      <c r="F31" s="220"/>
      <c r="G31" s="219"/>
      <c r="H31" s="221"/>
      <c r="I31" s="222"/>
      <c r="J31" s="222"/>
      <c r="K31" s="223"/>
      <c r="L31" s="62"/>
      <c r="M31" s="55"/>
      <c r="N31" s="210" t="e">
        <f t="shared" ref="N31:N32" si="7">L31/$D$11</f>
        <v>#DIV/0!</v>
      </c>
      <c r="O31" s="56">
        <f t="shared" ref="O31:O32" si="8">L31*M31</f>
        <v>0</v>
      </c>
      <c r="P31" s="64"/>
      <c r="Q31" s="60">
        <f t="shared" ref="Q31:Q32" si="9">O31*P31</f>
        <v>0</v>
      </c>
      <c r="R31" s="58">
        <f t="shared" ref="R31:R32" si="10">ROUND(O31,0)</f>
        <v>0</v>
      </c>
      <c r="S31" s="47"/>
      <c r="T31" s="47"/>
      <c r="U31" s="47"/>
      <c r="V31" s="47"/>
    </row>
    <row r="32" spans="1:23" s="7" customFormat="1" ht="60" customHeight="1" x14ac:dyDescent="0.3">
      <c r="A32" s="47"/>
      <c r="B32" s="218"/>
      <c r="C32" s="219"/>
      <c r="D32" s="218"/>
      <c r="E32" s="220"/>
      <c r="F32" s="220"/>
      <c r="G32" s="219"/>
      <c r="H32" s="221"/>
      <c r="I32" s="222"/>
      <c r="J32" s="222"/>
      <c r="K32" s="223"/>
      <c r="L32" s="62"/>
      <c r="M32" s="55"/>
      <c r="N32" s="210" t="e">
        <f t="shared" si="7"/>
        <v>#DIV/0!</v>
      </c>
      <c r="O32" s="56">
        <f t="shared" si="8"/>
        <v>0</v>
      </c>
      <c r="P32" s="64"/>
      <c r="Q32" s="60">
        <f t="shared" si="9"/>
        <v>0</v>
      </c>
      <c r="R32" s="58">
        <f t="shared" si="10"/>
        <v>0</v>
      </c>
      <c r="S32" s="47"/>
      <c r="T32" s="47" t="s">
        <v>149</v>
      </c>
      <c r="U32" s="47"/>
      <c r="V32" s="47"/>
    </row>
    <row r="33" spans="1:23" ht="18.600000000000001" customHeight="1" x14ac:dyDescent="0.3">
      <c r="A33" s="47"/>
      <c r="B33" s="230" t="s">
        <v>82</v>
      </c>
      <c r="C33" s="231"/>
      <c r="D33" s="231"/>
      <c r="E33" s="231"/>
      <c r="F33" s="231"/>
      <c r="G33" s="231"/>
      <c r="H33" s="231"/>
      <c r="I33" s="231"/>
      <c r="J33" s="231"/>
      <c r="K33" s="231"/>
      <c r="L33" s="231"/>
      <c r="M33" s="231"/>
      <c r="N33" s="231"/>
      <c r="O33" s="231"/>
      <c r="P33" s="232"/>
      <c r="Q33" s="61">
        <f>SUM(Q31:Q32)</f>
        <v>0</v>
      </c>
      <c r="R33" s="65">
        <f>SUM(R31:R32)</f>
        <v>0</v>
      </c>
      <c r="S33" s="47"/>
      <c r="T33" s="47">
        <f>R33+Q33+R46</f>
        <v>0</v>
      </c>
      <c r="U33" s="47"/>
      <c r="V33" s="47"/>
      <c r="W33" s="119"/>
    </row>
    <row r="34" spans="1:23" ht="15.75" customHeight="1" x14ac:dyDescent="0.3">
      <c r="A34" s="47"/>
      <c r="B34" s="212" t="s">
        <v>64</v>
      </c>
      <c r="C34" s="213"/>
      <c r="D34" s="213"/>
      <c r="E34" s="213"/>
      <c r="F34" s="213"/>
      <c r="G34" s="213"/>
      <c r="H34" s="213"/>
      <c r="I34" s="213"/>
      <c r="J34" s="213"/>
      <c r="K34" s="213"/>
      <c r="L34" s="213"/>
      <c r="M34" s="213"/>
      <c r="N34" s="213"/>
      <c r="O34" s="213"/>
      <c r="P34" s="213"/>
      <c r="Q34" s="213"/>
      <c r="R34" s="214"/>
      <c r="S34" s="47"/>
      <c r="T34" s="47"/>
      <c r="U34" s="47"/>
      <c r="V34" s="47"/>
    </row>
    <row r="35" spans="1:23" ht="15.95" customHeight="1" x14ac:dyDescent="0.3">
      <c r="A35" s="47"/>
      <c r="B35" s="233" t="s">
        <v>74</v>
      </c>
      <c r="C35" s="233"/>
      <c r="D35" s="215" t="s">
        <v>73</v>
      </c>
      <c r="E35" s="217"/>
      <c r="F35" s="217"/>
      <c r="G35" s="217"/>
      <c r="H35" s="217"/>
      <c r="I35" s="217"/>
      <c r="J35" s="217"/>
      <c r="K35" s="217"/>
      <c r="L35" s="217"/>
      <c r="M35" s="217"/>
      <c r="N35" s="217"/>
      <c r="O35" s="217"/>
      <c r="P35" s="217"/>
      <c r="Q35" s="51"/>
      <c r="R35" s="52" t="s">
        <v>46</v>
      </c>
      <c r="S35" s="47"/>
      <c r="T35" s="47"/>
      <c r="U35" s="47"/>
      <c r="V35" s="47"/>
    </row>
    <row r="36" spans="1:23" s="7" customFormat="1" ht="30" customHeight="1" x14ac:dyDescent="0.3">
      <c r="A36" s="47"/>
      <c r="B36" s="269"/>
      <c r="C36" s="269"/>
      <c r="D36" s="218"/>
      <c r="E36" s="220"/>
      <c r="F36" s="220"/>
      <c r="G36" s="220"/>
      <c r="H36" s="220"/>
      <c r="I36" s="220"/>
      <c r="J36" s="220"/>
      <c r="K36" s="220"/>
      <c r="L36" s="220"/>
      <c r="M36" s="220"/>
      <c r="N36" s="220"/>
      <c r="O36" s="220"/>
      <c r="P36" s="220"/>
      <c r="Q36" s="68"/>
      <c r="R36" s="69">
        <v>0</v>
      </c>
      <c r="S36" s="47"/>
      <c r="T36" s="47"/>
      <c r="U36" s="47"/>
      <c r="V36" s="47"/>
    </row>
    <row r="37" spans="1:23" s="7" customFormat="1" ht="30" customHeight="1" x14ac:dyDescent="0.3">
      <c r="A37" s="47"/>
      <c r="B37" s="269"/>
      <c r="C37" s="269"/>
      <c r="D37" s="218"/>
      <c r="E37" s="220"/>
      <c r="F37" s="220"/>
      <c r="G37" s="220"/>
      <c r="H37" s="220"/>
      <c r="I37" s="220"/>
      <c r="J37" s="220"/>
      <c r="K37" s="220"/>
      <c r="L37" s="220"/>
      <c r="M37" s="220"/>
      <c r="N37" s="220"/>
      <c r="O37" s="220"/>
      <c r="P37" s="220"/>
      <c r="Q37" s="68"/>
      <c r="R37" s="69"/>
      <c r="S37" s="47"/>
      <c r="T37" s="47"/>
      <c r="U37" s="47"/>
      <c r="V37" s="47"/>
    </row>
    <row r="38" spans="1:23" ht="18.600000000000001" customHeight="1" x14ac:dyDescent="0.3">
      <c r="A38" s="47"/>
      <c r="B38" s="230" t="s">
        <v>52</v>
      </c>
      <c r="C38" s="231"/>
      <c r="D38" s="231"/>
      <c r="E38" s="231"/>
      <c r="F38" s="231"/>
      <c r="G38" s="231"/>
      <c r="H38" s="231"/>
      <c r="I38" s="231"/>
      <c r="J38" s="231"/>
      <c r="K38" s="231"/>
      <c r="L38" s="231"/>
      <c r="M38" s="231"/>
      <c r="N38" s="231"/>
      <c r="O38" s="231"/>
      <c r="P38" s="231"/>
      <c r="Q38" s="232"/>
      <c r="R38" s="65">
        <f>R36+R37</f>
        <v>0</v>
      </c>
      <c r="S38" s="47"/>
      <c r="T38" s="47"/>
      <c r="U38" s="47"/>
      <c r="V38" s="47"/>
    </row>
    <row r="39" spans="1:23" ht="15.75" customHeight="1" x14ac:dyDescent="0.3">
      <c r="A39" s="47"/>
      <c r="B39" s="212" t="s">
        <v>65</v>
      </c>
      <c r="C39" s="213"/>
      <c r="D39" s="213"/>
      <c r="E39" s="213"/>
      <c r="F39" s="213"/>
      <c r="G39" s="213"/>
      <c r="H39" s="213"/>
      <c r="I39" s="213"/>
      <c r="J39" s="213"/>
      <c r="K39" s="213"/>
      <c r="L39" s="213"/>
      <c r="M39" s="213"/>
      <c r="N39" s="213"/>
      <c r="O39" s="213"/>
      <c r="P39" s="213"/>
      <c r="Q39" s="213"/>
      <c r="R39" s="214"/>
      <c r="S39" s="47"/>
      <c r="T39" s="47"/>
      <c r="U39" s="47"/>
      <c r="V39" s="47"/>
    </row>
    <row r="40" spans="1:23" ht="16.5" customHeight="1" x14ac:dyDescent="0.3">
      <c r="A40" s="47"/>
      <c r="B40" s="234"/>
      <c r="C40" s="235"/>
      <c r="D40" s="235" t="s">
        <v>50</v>
      </c>
      <c r="E40" s="235"/>
      <c r="F40" s="235"/>
      <c r="G40" s="235"/>
      <c r="H40" s="235"/>
      <c r="I40" s="235"/>
      <c r="J40" s="235"/>
      <c r="K40" s="235"/>
      <c r="L40" s="235"/>
      <c r="M40" s="235"/>
      <c r="N40" s="235"/>
      <c r="O40" s="235"/>
      <c r="P40" s="235"/>
      <c r="Q40" s="236"/>
      <c r="R40" s="52" t="s">
        <v>51</v>
      </c>
      <c r="S40" s="47"/>
      <c r="T40" s="47"/>
      <c r="U40" s="47"/>
      <c r="V40" s="47"/>
    </row>
    <row r="41" spans="1:23" s="7" customFormat="1" ht="30" customHeight="1" x14ac:dyDescent="0.3">
      <c r="A41" s="47"/>
      <c r="B41" s="237" t="s">
        <v>75</v>
      </c>
      <c r="C41" s="237"/>
      <c r="D41" s="238"/>
      <c r="E41" s="238"/>
      <c r="F41" s="238"/>
      <c r="G41" s="238"/>
      <c r="H41" s="238"/>
      <c r="I41" s="238"/>
      <c r="J41" s="238"/>
      <c r="K41" s="238"/>
      <c r="L41" s="238"/>
      <c r="M41" s="238"/>
      <c r="N41" s="238"/>
      <c r="O41" s="238"/>
      <c r="P41" s="238"/>
      <c r="Q41" s="238"/>
      <c r="R41" s="70">
        <f>ROUND(Q18,0)</f>
        <v>0</v>
      </c>
      <c r="S41" s="47"/>
      <c r="T41" s="47"/>
      <c r="U41" s="47"/>
      <c r="V41" s="47"/>
    </row>
    <row r="42" spans="1:23" s="7" customFormat="1" ht="30" customHeight="1" x14ac:dyDescent="0.3">
      <c r="A42" s="47"/>
      <c r="B42" s="211"/>
      <c r="C42" s="224" t="s">
        <v>239</v>
      </c>
      <c r="D42" s="225"/>
      <c r="E42" s="226"/>
      <c r="F42" s="227"/>
      <c r="G42" s="228"/>
      <c r="H42" s="228"/>
      <c r="I42" s="228"/>
      <c r="J42" s="228"/>
      <c r="K42" s="228"/>
      <c r="L42" s="228"/>
      <c r="M42" s="228"/>
      <c r="N42" s="228"/>
      <c r="O42" s="228"/>
      <c r="P42" s="228"/>
      <c r="Q42" s="229"/>
      <c r="R42" s="69"/>
      <c r="S42" s="47"/>
      <c r="T42" s="47"/>
      <c r="U42" s="47"/>
      <c r="V42" s="47"/>
    </row>
    <row r="43" spans="1:23" s="7" customFormat="1" ht="30" customHeight="1" x14ac:dyDescent="0.3">
      <c r="A43" s="47"/>
      <c r="B43" s="237" t="s">
        <v>76</v>
      </c>
      <c r="C43" s="237"/>
      <c r="D43" s="238"/>
      <c r="E43" s="238"/>
      <c r="F43" s="238"/>
      <c r="G43" s="238"/>
      <c r="H43" s="238"/>
      <c r="I43" s="238"/>
      <c r="J43" s="238"/>
      <c r="K43" s="238"/>
      <c r="L43" s="238"/>
      <c r="M43" s="238"/>
      <c r="N43" s="238"/>
      <c r="O43" s="238"/>
      <c r="P43" s="238"/>
      <c r="Q43" s="238"/>
      <c r="R43" s="70">
        <f>ROUND(Q28,0)</f>
        <v>0</v>
      </c>
      <c r="S43" s="47"/>
      <c r="T43" s="47"/>
      <c r="U43" s="47"/>
      <c r="V43" s="47"/>
    </row>
    <row r="44" spans="1:23" s="7" customFormat="1" ht="30" customHeight="1" x14ac:dyDescent="0.3">
      <c r="A44" s="47"/>
      <c r="B44" s="211"/>
      <c r="C44" s="224" t="s">
        <v>240</v>
      </c>
      <c r="D44" s="225"/>
      <c r="E44" s="226"/>
      <c r="F44" s="227"/>
      <c r="G44" s="228"/>
      <c r="H44" s="228"/>
      <c r="I44" s="228"/>
      <c r="J44" s="228"/>
      <c r="K44" s="228"/>
      <c r="L44" s="228"/>
      <c r="M44" s="228"/>
      <c r="N44" s="228"/>
      <c r="O44" s="228"/>
      <c r="P44" s="228"/>
      <c r="Q44" s="229"/>
      <c r="R44" s="69"/>
      <c r="S44" s="47"/>
      <c r="T44" s="47"/>
      <c r="U44" s="47"/>
      <c r="V44" s="47"/>
    </row>
    <row r="45" spans="1:23" s="7" customFormat="1" ht="30" customHeight="1" x14ac:dyDescent="0.3">
      <c r="A45" s="47"/>
      <c r="B45" s="237" t="s">
        <v>77</v>
      </c>
      <c r="C45" s="237"/>
      <c r="D45" s="238"/>
      <c r="E45" s="238"/>
      <c r="F45" s="238"/>
      <c r="G45" s="238"/>
      <c r="H45" s="238"/>
      <c r="I45" s="238"/>
      <c r="J45" s="238"/>
      <c r="K45" s="238"/>
      <c r="L45" s="238"/>
      <c r="M45" s="238"/>
      <c r="N45" s="238"/>
      <c r="O45" s="238"/>
      <c r="P45" s="238"/>
      <c r="Q45" s="238"/>
      <c r="R45" s="70">
        <f>ROUND(Q33,0)</f>
        <v>0</v>
      </c>
      <c r="S45" s="47"/>
      <c r="T45" s="47"/>
      <c r="U45" s="47"/>
      <c r="V45" s="47"/>
    </row>
    <row r="46" spans="1:23" s="7" customFormat="1" ht="30" customHeight="1" x14ac:dyDescent="0.3">
      <c r="A46" s="47"/>
      <c r="B46" s="211"/>
      <c r="C46" s="224" t="s">
        <v>241</v>
      </c>
      <c r="D46" s="225"/>
      <c r="E46" s="226"/>
      <c r="F46" s="227"/>
      <c r="G46" s="228"/>
      <c r="H46" s="228"/>
      <c r="I46" s="228"/>
      <c r="J46" s="228"/>
      <c r="K46" s="228"/>
      <c r="L46" s="228"/>
      <c r="M46" s="228"/>
      <c r="N46" s="228"/>
      <c r="O46" s="228"/>
      <c r="P46" s="228"/>
      <c r="Q46" s="229"/>
      <c r="R46" s="69"/>
      <c r="S46" s="47"/>
      <c r="T46" s="47"/>
      <c r="U46" s="47"/>
      <c r="V46" s="47"/>
    </row>
    <row r="47" spans="1:23" ht="18.600000000000001" customHeight="1" x14ac:dyDescent="0.3">
      <c r="A47" s="47"/>
      <c r="B47" s="243" t="s">
        <v>56</v>
      </c>
      <c r="C47" s="244"/>
      <c r="D47" s="244"/>
      <c r="E47" s="244"/>
      <c r="F47" s="244"/>
      <c r="G47" s="244"/>
      <c r="H47" s="244"/>
      <c r="I47" s="244"/>
      <c r="J47" s="244"/>
      <c r="K47" s="244"/>
      <c r="L47" s="244"/>
      <c r="M47" s="244"/>
      <c r="N47" s="244"/>
      <c r="O47" s="244"/>
      <c r="P47" s="244"/>
      <c r="Q47" s="245"/>
      <c r="R47" s="71">
        <f>SUM(R41:R46)</f>
        <v>0</v>
      </c>
      <c r="S47" s="47"/>
      <c r="T47" s="47"/>
      <c r="U47" s="47"/>
      <c r="V47" s="47"/>
    </row>
    <row r="48" spans="1:23" ht="15.75" customHeight="1" x14ac:dyDescent="0.3">
      <c r="A48" s="47"/>
      <c r="B48" s="249" t="s">
        <v>66</v>
      </c>
      <c r="C48" s="250"/>
      <c r="D48" s="250"/>
      <c r="E48" s="250"/>
      <c r="F48" s="250"/>
      <c r="G48" s="250"/>
      <c r="H48" s="250"/>
      <c r="I48" s="250"/>
      <c r="J48" s="250"/>
      <c r="K48" s="250"/>
      <c r="L48" s="250"/>
      <c r="M48" s="250"/>
      <c r="N48" s="250"/>
      <c r="O48" s="250"/>
      <c r="P48" s="250"/>
      <c r="Q48" s="250"/>
      <c r="R48" s="251"/>
      <c r="S48" s="47"/>
      <c r="T48" s="47"/>
      <c r="U48" s="47"/>
      <c r="V48" s="47"/>
    </row>
    <row r="49" spans="1:22" ht="49.5" customHeight="1" x14ac:dyDescent="0.3">
      <c r="A49" s="47"/>
      <c r="B49" s="272" t="s">
        <v>140</v>
      </c>
      <c r="C49" s="273"/>
      <c r="D49" s="270" t="s">
        <v>141</v>
      </c>
      <c r="E49" s="271"/>
      <c r="F49" s="271" t="s">
        <v>117</v>
      </c>
      <c r="G49" s="271"/>
      <c r="H49" s="271"/>
      <c r="I49" s="271"/>
      <c r="J49" s="271"/>
      <c r="K49" s="271"/>
      <c r="L49" s="271"/>
      <c r="M49" s="274"/>
      <c r="N49" s="96" t="s">
        <v>54</v>
      </c>
      <c r="O49" s="97"/>
      <c r="P49" s="72" t="s">
        <v>55</v>
      </c>
      <c r="Q49" s="73"/>
      <c r="R49" s="48" t="s">
        <v>46</v>
      </c>
      <c r="S49" s="47"/>
      <c r="T49" s="47"/>
      <c r="U49" s="47"/>
      <c r="V49" s="47"/>
    </row>
    <row r="50" spans="1:22" ht="39.950000000000003" customHeight="1" x14ac:dyDescent="0.3">
      <c r="A50" s="47"/>
      <c r="B50" s="241" t="s">
        <v>138</v>
      </c>
      <c r="C50" s="241"/>
      <c r="D50" s="242"/>
      <c r="E50" s="242"/>
      <c r="F50" s="242"/>
      <c r="G50" s="242"/>
      <c r="H50" s="242"/>
      <c r="I50" s="242"/>
      <c r="J50" s="242"/>
      <c r="K50" s="242"/>
      <c r="L50" s="242"/>
      <c r="M50" s="242"/>
      <c r="N50" s="94"/>
      <c r="O50" s="95"/>
      <c r="P50" s="120"/>
      <c r="Q50" s="66"/>
      <c r="R50" s="74">
        <f>ROUND(N50*P50,0)</f>
        <v>0</v>
      </c>
      <c r="S50" s="47"/>
      <c r="T50" s="113">
        <f>IF(B50="Sub Grantee",R50,0)</f>
        <v>0</v>
      </c>
      <c r="U50" s="113">
        <f>IF(B50="Sub Grantee",D50,0)</f>
        <v>0</v>
      </c>
      <c r="V50" s="47"/>
    </row>
    <row r="51" spans="1:22" ht="39.950000000000003" customHeight="1" x14ac:dyDescent="0.3">
      <c r="A51" s="47"/>
      <c r="B51" s="241" t="s">
        <v>138</v>
      </c>
      <c r="C51" s="241"/>
      <c r="D51" s="242"/>
      <c r="E51" s="242"/>
      <c r="F51" s="242"/>
      <c r="G51" s="242"/>
      <c r="H51" s="242"/>
      <c r="I51" s="242"/>
      <c r="J51" s="242"/>
      <c r="K51" s="242"/>
      <c r="L51" s="242"/>
      <c r="M51" s="242"/>
      <c r="N51" s="94"/>
      <c r="O51" s="95"/>
      <c r="P51" s="120"/>
      <c r="Q51" s="66"/>
      <c r="R51" s="74">
        <f>ROUND(N51*P51,0)</f>
        <v>0</v>
      </c>
      <c r="S51" s="47"/>
      <c r="T51" s="113">
        <f t="shared" ref="T51:T52" si="11">IF(B51="Sub Grantee",R51,0)</f>
        <v>0</v>
      </c>
      <c r="U51" s="113">
        <f t="shared" ref="U51:U53" si="12">IF(B51="Sub Grantee",D51,0)</f>
        <v>0</v>
      </c>
      <c r="V51" s="47"/>
    </row>
    <row r="52" spans="1:22" ht="39.950000000000003" customHeight="1" x14ac:dyDescent="0.3">
      <c r="A52" s="47"/>
      <c r="B52" s="241"/>
      <c r="C52" s="241"/>
      <c r="D52" s="242"/>
      <c r="E52" s="242"/>
      <c r="F52" s="242"/>
      <c r="G52" s="242"/>
      <c r="H52" s="242"/>
      <c r="I52" s="242"/>
      <c r="J52" s="242"/>
      <c r="K52" s="242"/>
      <c r="L52" s="242"/>
      <c r="M52" s="242"/>
      <c r="N52" s="94"/>
      <c r="O52" s="95"/>
      <c r="P52" s="120"/>
      <c r="Q52" s="66"/>
      <c r="R52" s="74">
        <f>ROUND(N52*P52,0)</f>
        <v>0</v>
      </c>
      <c r="S52" s="47"/>
      <c r="T52" s="113">
        <f t="shared" si="11"/>
        <v>0</v>
      </c>
      <c r="U52" s="113">
        <f t="shared" si="12"/>
        <v>0</v>
      </c>
      <c r="V52" s="47"/>
    </row>
    <row r="53" spans="1:22" ht="39.950000000000003" customHeight="1" x14ac:dyDescent="0.3">
      <c r="A53" s="47"/>
      <c r="B53" s="241"/>
      <c r="C53" s="241"/>
      <c r="D53" s="242"/>
      <c r="E53" s="242"/>
      <c r="F53" s="242"/>
      <c r="G53" s="242"/>
      <c r="H53" s="242"/>
      <c r="I53" s="242"/>
      <c r="J53" s="242"/>
      <c r="K53" s="242"/>
      <c r="L53" s="242"/>
      <c r="M53" s="242"/>
      <c r="N53" s="94"/>
      <c r="O53" s="95"/>
      <c r="P53" s="120"/>
      <c r="Q53" s="66"/>
      <c r="R53" s="74">
        <f>ROUND(N53*P53,0)</f>
        <v>0</v>
      </c>
      <c r="S53" s="47"/>
      <c r="T53" s="113">
        <f t="shared" ref="T53" si="13">IF(B53="Sub Grantee",R53,0)</f>
        <v>0</v>
      </c>
      <c r="U53" s="113">
        <f t="shared" si="12"/>
        <v>0</v>
      </c>
      <c r="V53" s="47"/>
    </row>
    <row r="54" spans="1:22" ht="18.600000000000001" customHeight="1" x14ac:dyDescent="0.3">
      <c r="A54" s="47"/>
      <c r="B54" s="246" t="s">
        <v>58</v>
      </c>
      <c r="C54" s="247"/>
      <c r="D54" s="247"/>
      <c r="E54" s="247"/>
      <c r="F54" s="247"/>
      <c r="G54" s="247"/>
      <c r="H54" s="247"/>
      <c r="I54" s="247"/>
      <c r="J54" s="247"/>
      <c r="K54" s="247"/>
      <c r="L54" s="247"/>
      <c r="M54" s="247"/>
      <c r="N54" s="247"/>
      <c r="O54" s="247"/>
      <c r="P54" s="247"/>
      <c r="Q54" s="248"/>
      <c r="R54" s="74">
        <f>SUM(R50:R53)</f>
        <v>0</v>
      </c>
      <c r="S54" s="47"/>
      <c r="T54" s="113">
        <f>SUM(T50:T53)</f>
        <v>0</v>
      </c>
      <c r="U54" s="47"/>
      <c r="V54" s="47"/>
    </row>
    <row r="55" spans="1:22" ht="15.75" customHeight="1" x14ac:dyDescent="0.3">
      <c r="A55" s="47"/>
      <c r="B55" s="249" t="s">
        <v>67</v>
      </c>
      <c r="C55" s="250"/>
      <c r="D55" s="250"/>
      <c r="E55" s="250"/>
      <c r="F55" s="250"/>
      <c r="G55" s="250"/>
      <c r="H55" s="250"/>
      <c r="I55" s="250"/>
      <c r="J55" s="250"/>
      <c r="K55" s="250"/>
      <c r="L55" s="250"/>
      <c r="M55" s="250"/>
      <c r="N55" s="250"/>
      <c r="O55" s="250"/>
      <c r="P55" s="250"/>
      <c r="Q55" s="250"/>
      <c r="R55" s="251"/>
      <c r="S55" s="47"/>
      <c r="T55" s="47"/>
      <c r="U55" s="47"/>
      <c r="V55" s="47"/>
    </row>
    <row r="56" spans="1:22" ht="49.5" customHeight="1" x14ac:dyDescent="0.3">
      <c r="A56" s="47"/>
      <c r="B56" s="221" t="s">
        <v>53</v>
      </c>
      <c r="C56" s="223"/>
      <c r="D56" s="221" t="s">
        <v>57</v>
      </c>
      <c r="E56" s="222"/>
      <c r="F56" s="222"/>
      <c r="G56" s="222"/>
      <c r="H56" s="222"/>
      <c r="I56" s="222"/>
      <c r="J56" s="222"/>
      <c r="K56" s="222"/>
      <c r="L56" s="222"/>
      <c r="M56" s="222"/>
      <c r="N56" s="222"/>
      <c r="O56" s="222"/>
      <c r="P56" s="222"/>
      <c r="Q56" s="223"/>
      <c r="R56" s="52" t="s">
        <v>46</v>
      </c>
      <c r="S56" s="47"/>
      <c r="T56" s="47"/>
      <c r="U56" s="47"/>
      <c r="V56" s="47"/>
    </row>
    <row r="57" spans="1:22" ht="50.1" customHeight="1" x14ac:dyDescent="0.3">
      <c r="A57" s="47"/>
      <c r="B57" s="218"/>
      <c r="C57" s="219"/>
      <c r="D57" s="218"/>
      <c r="E57" s="220"/>
      <c r="F57" s="220"/>
      <c r="G57" s="220"/>
      <c r="H57" s="220"/>
      <c r="I57" s="220"/>
      <c r="J57" s="220"/>
      <c r="K57" s="220"/>
      <c r="L57" s="220"/>
      <c r="M57" s="220"/>
      <c r="N57" s="220"/>
      <c r="O57" s="220"/>
      <c r="P57" s="220"/>
      <c r="Q57" s="219"/>
      <c r="R57" s="75"/>
      <c r="S57" s="47"/>
      <c r="T57" s="47"/>
      <c r="U57" s="47"/>
      <c r="V57" s="47"/>
    </row>
    <row r="58" spans="1:22" ht="50.1" customHeight="1" x14ac:dyDescent="0.3">
      <c r="A58" s="47"/>
      <c r="B58" s="218"/>
      <c r="C58" s="219"/>
      <c r="D58" s="218"/>
      <c r="E58" s="220"/>
      <c r="F58" s="220"/>
      <c r="G58" s="220"/>
      <c r="H58" s="220"/>
      <c r="I58" s="220"/>
      <c r="J58" s="220"/>
      <c r="K58" s="220"/>
      <c r="L58" s="220"/>
      <c r="M58" s="220"/>
      <c r="N58" s="220"/>
      <c r="O58" s="220"/>
      <c r="P58" s="220"/>
      <c r="Q58" s="219"/>
      <c r="R58" s="75"/>
      <c r="S58" s="47"/>
      <c r="T58" s="47"/>
      <c r="U58" s="47"/>
      <c r="V58" s="47"/>
    </row>
    <row r="59" spans="1:22" ht="50.1" customHeight="1" x14ac:dyDescent="0.3">
      <c r="A59" s="47"/>
      <c r="B59" s="218"/>
      <c r="C59" s="219"/>
      <c r="D59" s="218"/>
      <c r="E59" s="220"/>
      <c r="F59" s="220"/>
      <c r="G59" s="220"/>
      <c r="H59" s="220"/>
      <c r="I59" s="220"/>
      <c r="J59" s="220"/>
      <c r="K59" s="220"/>
      <c r="L59" s="220"/>
      <c r="M59" s="220"/>
      <c r="N59" s="220"/>
      <c r="O59" s="220"/>
      <c r="P59" s="220"/>
      <c r="Q59" s="219"/>
      <c r="R59" s="75"/>
      <c r="S59" s="47"/>
      <c r="T59" s="47"/>
      <c r="U59" s="47"/>
      <c r="V59" s="47"/>
    </row>
    <row r="60" spans="1:22" ht="18" customHeight="1" x14ac:dyDescent="0.3">
      <c r="A60" s="47"/>
      <c r="B60" s="243" t="s">
        <v>60</v>
      </c>
      <c r="C60" s="244"/>
      <c r="D60" s="244"/>
      <c r="E60" s="244"/>
      <c r="F60" s="244"/>
      <c r="G60" s="244"/>
      <c r="H60" s="244"/>
      <c r="I60" s="244"/>
      <c r="J60" s="244"/>
      <c r="K60" s="244"/>
      <c r="L60" s="244"/>
      <c r="M60" s="244"/>
      <c r="N60" s="244"/>
      <c r="O60" s="244"/>
      <c r="P60" s="244"/>
      <c r="Q60" s="245"/>
      <c r="R60" s="59">
        <f>SUM(R57:R59)</f>
        <v>0</v>
      </c>
      <c r="S60" s="47"/>
      <c r="T60" s="47"/>
      <c r="U60" s="47"/>
      <c r="V60" s="47"/>
    </row>
    <row r="61" spans="1:22" ht="15.75" customHeight="1" x14ac:dyDescent="0.3">
      <c r="A61" s="47"/>
      <c r="B61" s="212" t="s">
        <v>68</v>
      </c>
      <c r="C61" s="213"/>
      <c r="D61" s="213"/>
      <c r="E61" s="213"/>
      <c r="F61" s="213"/>
      <c r="G61" s="213"/>
      <c r="H61" s="213"/>
      <c r="I61" s="213"/>
      <c r="J61" s="213"/>
      <c r="K61" s="213"/>
      <c r="L61" s="213"/>
      <c r="M61" s="213"/>
      <c r="N61" s="213"/>
      <c r="O61" s="213"/>
      <c r="P61" s="213"/>
      <c r="Q61" s="213"/>
      <c r="R61" s="214"/>
      <c r="S61" s="47"/>
      <c r="T61" s="47"/>
      <c r="U61" s="47"/>
      <c r="V61" s="47"/>
    </row>
    <row r="62" spans="1:22" s="7" customFormat="1" ht="33.75" customHeight="1" x14ac:dyDescent="0.3">
      <c r="A62" s="47"/>
      <c r="B62" s="240" t="s">
        <v>144</v>
      </c>
      <c r="C62" s="240"/>
      <c r="D62" s="240" t="s">
        <v>142</v>
      </c>
      <c r="E62" s="240"/>
      <c r="F62" s="252" t="s">
        <v>143</v>
      </c>
      <c r="G62" s="253"/>
      <c r="H62" s="253"/>
      <c r="I62" s="253"/>
      <c r="J62" s="253"/>
      <c r="K62" s="253"/>
      <c r="L62" s="253"/>
      <c r="M62" s="254"/>
      <c r="N62" s="114" t="s">
        <v>59</v>
      </c>
      <c r="O62" s="76"/>
      <c r="P62" s="114" t="s">
        <v>130</v>
      </c>
      <c r="Q62" s="114" t="s">
        <v>55</v>
      </c>
      <c r="R62" s="115" t="s">
        <v>51</v>
      </c>
      <c r="S62" s="47"/>
      <c r="T62" s="47"/>
      <c r="U62" s="47"/>
      <c r="V62" s="47"/>
    </row>
    <row r="63" spans="1:22" s="7" customFormat="1" ht="33.75" customHeight="1" x14ac:dyDescent="0.3">
      <c r="A63" s="47"/>
      <c r="B63" s="239" t="s">
        <v>128</v>
      </c>
      <c r="C63" s="239"/>
      <c r="D63" s="239"/>
      <c r="E63" s="239"/>
      <c r="F63" s="239"/>
      <c r="G63" s="239"/>
      <c r="H63" s="239"/>
      <c r="I63" s="239"/>
      <c r="J63" s="239"/>
      <c r="K63" s="239"/>
      <c r="L63" s="239"/>
      <c r="M63" s="239"/>
      <c r="N63" s="145"/>
      <c r="O63" s="117"/>
      <c r="P63" s="144"/>
      <c r="Q63" s="116"/>
      <c r="R63" s="142">
        <f>ROUND(N63*P63,0)</f>
        <v>0</v>
      </c>
      <c r="S63" s="47"/>
      <c r="T63" s="113">
        <f>IF(B63="Yes",R63,0)</f>
        <v>0</v>
      </c>
      <c r="U63" s="47"/>
      <c r="V63" s="47"/>
    </row>
    <row r="64" spans="1:22" s="7" customFormat="1" ht="33.75" customHeight="1" x14ac:dyDescent="0.3">
      <c r="A64" s="47"/>
      <c r="B64" s="239"/>
      <c r="C64" s="239"/>
      <c r="D64" s="239"/>
      <c r="E64" s="239"/>
      <c r="F64" s="239"/>
      <c r="G64" s="239"/>
      <c r="H64" s="239"/>
      <c r="I64" s="239"/>
      <c r="J64" s="239"/>
      <c r="K64" s="239"/>
      <c r="L64" s="239"/>
      <c r="M64" s="239"/>
      <c r="N64" s="146"/>
      <c r="O64" s="117"/>
      <c r="P64" s="143"/>
      <c r="Q64" s="116"/>
      <c r="R64" s="142">
        <f t="shared" ref="R64:R65" si="14">ROUND(N64*P64,0)</f>
        <v>0</v>
      </c>
      <c r="S64" s="47"/>
      <c r="T64" s="113">
        <f t="shared" ref="T64:T65" si="15">IF(B64="Yes",R64,0)</f>
        <v>0</v>
      </c>
      <c r="U64" s="47"/>
      <c r="V64" s="47"/>
    </row>
    <row r="65" spans="1:23" s="7" customFormat="1" ht="33.75" customHeight="1" x14ac:dyDescent="0.3">
      <c r="A65" s="47"/>
      <c r="B65" s="239"/>
      <c r="C65" s="239"/>
      <c r="D65" s="239"/>
      <c r="E65" s="239"/>
      <c r="F65" s="239"/>
      <c r="G65" s="239"/>
      <c r="H65" s="239"/>
      <c r="I65" s="239"/>
      <c r="J65" s="239"/>
      <c r="K65" s="239"/>
      <c r="L65" s="239"/>
      <c r="M65" s="239"/>
      <c r="N65" s="146"/>
      <c r="O65" s="117"/>
      <c r="P65" s="144"/>
      <c r="Q65" s="116"/>
      <c r="R65" s="142">
        <f t="shared" si="14"/>
        <v>0</v>
      </c>
      <c r="S65" s="47"/>
      <c r="T65" s="113">
        <f t="shared" si="15"/>
        <v>0</v>
      </c>
      <c r="U65" s="47"/>
      <c r="V65" s="47"/>
    </row>
    <row r="66" spans="1:23" ht="18" customHeight="1" x14ac:dyDescent="0.3">
      <c r="A66" s="47"/>
      <c r="B66" s="243" t="s">
        <v>62</v>
      </c>
      <c r="C66" s="244"/>
      <c r="D66" s="244"/>
      <c r="E66" s="244"/>
      <c r="F66" s="244"/>
      <c r="G66" s="244"/>
      <c r="H66" s="244"/>
      <c r="I66" s="244"/>
      <c r="J66" s="244"/>
      <c r="K66" s="244"/>
      <c r="L66" s="244"/>
      <c r="M66" s="244"/>
      <c r="N66" s="244"/>
      <c r="O66" s="244"/>
      <c r="P66" s="245"/>
      <c r="Q66" s="67"/>
      <c r="R66" s="59">
        <f>SUM(R63:R65)</f>
        <v>0</v>
      </c>
      <c r="S66" s="47"/>
      <c r="T66" s="88">
        <f>SUM(T63:T65)</f>
        <v>0</v>
      </c>
      <c r="U66" s="47"/>
      <c r="V66" s="47"/>
    </row>
    <row r="67" spans="1:23" ht="15.75" customHeight="1" x14ac:dyDescent="0.3">
      <c r="A67" s="47"/>
      <c r="B67" s="212" t="s">
        <v>69</v>
      </c>
      <c r="C67" s="213"/>
      <c r="D67" s="213"/>
      <c r="E67" s="213"/>
      <c r="F67" s="213"/>
      <c r="G67" s="213"/>
      <c r="H67" s="213"/>
      <c r="I67" s="213"/>
      <c r="J67" s="213"/>
      <c r="K67" s="213"/>
      <c r="L67" s="213"/>
      <c r="M67" s="213"/>
      <c r="N67" s="213"/>
      <c r="O67" s="213"/>
      <c r="P67" s="213"/>
      <c r="Q67" s="213"/>
      <c r="R67" s="214"/>
      <c r="S67" s="47"/>
      <c r="T67" s="47"/>
      <c r="U67" s="47"/>
      <c r="V67" s="47"/>
    </row>
    <row r="68" spans="1:23" ht="27.75" customHeight="1" x14ac:dyDescent="0.3">
      <c r="A68" s="47"/>
      <c r="B68" s="306" t="s">
        <v>78</v>
      </c>
      <c r="C68" s="306"/>
      <c r="D68" s="307" t="s">
        <v>61</v>
      </c>
      <c r="E68" s="308"/>
      <c r="F68" s="308"/>
      <c r="G68" s="308"/>
      <c r="H68" s="308"/>
      <c r="I68" s="308"/>
      <c r="J68" s="308"/>
      <c r="K68" s="308"/>
      <c r="L68" s="308"/>
      <c r="M68" s="308"/>
      <c r="N68" s="308"/>
      <c r="O68" s="308"/>
      <c r="P68" s="308"/>
      <c r="Q68" s="309"/>
      <c r="R68" s="52" t="s">
        <v>46</v>
      </c>
      <c r="S68" s="47"/>
      <c r="T68" s="47"/>
      <c r="U68" s="47"/>
      <c r="V68" s="47"/>
    </row>
    <row r="69" spans="1:23" ht="39.950000000000003" customHeight="1" x14ac:dyDescent="0.3">
      <c r="A69" s="47"/>
      <c r="B69" s="303"/>
      <c r="C69" s="304"/>
      <c r="D69" s="303"/>
      <c r="E69" s="305"/>
      <c r="F69" s="305"/>
      <c r="G69" s="305"/>
      <c r="H69" s="305"/>
      <c r="I69" s="305"/>
      <c r="J69" s="305"/>
      <c r="K69" s="305"/>
      <c r="L69" s="305"/>
      <c r="M69" s="305"/>
      <c r="N69" s="305"/>
      <c r="O69" s="305"/>
      <c r="P69" s="305"/>
      <c r="Q69" s="304"/>
      <c r="R69" s="75"/>
      <c r="S69" s="47"/>
      <c r="T69" s="47"/>
      <c r="U69" s="47"/>
      <c r="V69" s="47"/>
    </row>
    <row r="70" spans="1:23" ht="39.950000000000003" customHeight="1" x14ac:dyDescent="0.3">
      <c r="A70" s="47"/>
      <c r="B70" s="303"/>
      <c r="C70" s="304"/>
      <c r="D70" s="303"/>
      <c r="E70" s="305"/>
      <c r="F70" s="305"/>
      <c r="G70" s="305"/>
      <c r="H70" s="305"/>
      <c r="I70" s="305"/>
      <c r="J70" s="305"/>
      <c r="K70" s="305"/>
      <c r="L70" s="305"/>
      <c r="M70" s="305"/>
      <c r="N70" s="305"/>
      <c r="O70" s="305"/>
      <c r="P70" s="305"/>
      <c r="Q70" s="304"/>
      <c r="R70" s="75"/>
      <c r="S70" s="47"/>
      <c r="T70" s="47"/>
      <c r="U70" s="47"/>
      <c r="V70" s="47"/>
    </row>
    <row r="71" spans="1:23" ht="39.950000000000003" customHeight="1" x14ac:dyDescent="0.3">
      <c r="A71" s="47"/>
      <c r="B71" s="303"/>
      <c r="C71" s="304"/>
      <c r="D71" s="303"/>
      <c r="E71" s="305"/>
      <c r="F71" s="305"/>
      <c r="G71" s="305"/>
      <c r="H71" s="305"/>
      <c r="I71" s="305"/>
      <c r="J71" s="305"/>
      <c r="K71" s="305"/>
      <c r="L71" s="305"/>
      <c r="M71" s="305"/>
      <c r="N71" s="305"/>
      <c r="O71" s="305"/>
      <c r="P71" s="305"/>
      <c r="Q71" s="304"/>
      <c r="R71" s="75"/>
      <c r="S71" s="47"/>
      <c r="T71" s="47"/>
      <c r="U71" s="47"/>
      <c r="V71" s="47"/>
    </row>
    <row r="72" spans="1:23" ht="19.350000000000001" customHeight="1" x14ac:dyDescent="0.3">
      <c r="A72" s="47"/>
      <c r="B72" s="243" t="s">
        <v>79</v>
      </c>
      <c r="C72" s="244"/>
      <c r="D72" s="244"/>
      <c r="E72" s="244"/>
      <c r="F72" s="244"/>
      <c r="G72" s="244"/>
      <c r="H72" s="244"/>
      <c r="I72" s="244"/>
      <c r="J72" s="244"/>
      <c r="K72" s="244"/>
      <c r="L72" s="244"/>
      <c r="M72" s="244"/>
      <c r="N72" s="244"/>
      <c r="O72" s="244"/>
      <c r="P72" s="244"/>
      <c r="Q72" s="245"/>
      <c r="R72" s="59">
        <f>SUM(R69:R71)</f>
        <v>0</v>
      </c>
      <c r="S72" s="47"/>
      <c r="T72" s="47"/>
      <c r="U72" s="47"/>
      <c r="V72" s="47"/>
    </row>
    <row r="73" spans="1:23" ht="15.75" customHeight="1" x14ac:dyDescent="0.3">
      <c r="A73" s="47"/>
      <c r="B73" s="298" t="s">
        <v>70</v>
      </c>
      <c r="C73" s="299"/>
      <c r="D73" s="299"/>
      <c r="E73" s="299"/>
      <c r="F73" s="299"/>
      <c r="G73" s="299"/>
      <c r="H73" s="299"/>
      <c r="I73" s="299"/>
      <c r="J73" s="299"/>
      <c r="K73" s="299"/>
      <c r="L73" s="299"/>
      <c r="M73" s="299"/>
      <c r="N73" s="299"/>
      <c r="O73" s="299"/>
      <c r="P73" s="299"/>
      <c r="Q73" s="299"/>
      <c r="R73" s="214"/>
      <c r="S73" s="47"/>
      <c r="T73" s="47"/>
      <c r="U73" s="47"/>
      <c r="V73" s="47"/>
      <c r="W73" s="47"/>
    </row>
    <row r="74" spans="1:23" ht="15.75" customHeight="1" x14ac:dyDescent="0.3">
      <c r="A74" s="47"/>
      <c r="B74" s="160"/>
      <c r="C74" s="161"/>
      <c r="D74" s="161"/>
      <c r="E74" s="161"/>
      <c r="F74" s="161"/>
      <c r="G74" s="161"/>
      <c r="H74" s="161"/>
      <c r="I74" s="161"/>
      <c r="J74" s="161"/>
      <c r="K74" s="161"/>
      <c r="L74" s="161"/>
      <c r="M74" s="161"/>
      <c r="N74" s="161"/>
      <c r="O74" s="161"/>
      <c r="P74" s="161"/>
      <c r="Q74" s="161"/>
      <c r="R74" s="204"/>
      <c r="S74" s="47"/>
      <c r="T74" s="47"/>
      <c r="U74" s="47"/>
      <c r="V74" s="47"/>
      <c r="W74" s="47"/>
    </row>
    <row r="75" spans="1:23" ht="15.75" customHeight="1" x14ac:dyDescent="0.3">
      <c r="A75" s="47"/>
      <c r="B75" s="158"/>
      <c r="C75" s="277" t="s">
        <v>225</v>
      </c>
      <c r="D75" s="277"/>
      <c r="E75" s="277"/>
      <c r="F75" s="277"/>
      <c r="G75" s="277"/>
      <c r="H75" s="159"/>
      <c r="I75" s="282" t="s">
        <v>226</v>
      </c>
      <c r="J75" s="283"/>
      <c r="K75" s="283"/>
      <c r="L75" s="283"/>
      <c r="M75" s="283"/>
      <c r="N75" s="287">
        <f>Cover!C8</f>
        <v>0</v>
      </c>
      <c r="O75" s="288"/>
      <c r="P75" s="289"/>
      <c r="Q75" s="206"/>
      <c r="R75" s="80"/>
      <c r="S75" s="47"/>
      <c r="T75" s="47"/>
      <c r="U75" s="47"/>
      <c r="V75" s="47"/>
      <c r="W75" s="47"/>
    </row>
    <row r="76" spans="1:23" ht="15.75" hidden="1" customHeight="1" x14ac:dyDescent="0.3">
      <c r="A76" s="47"/>
      <c r="B76" s="158"/>
      <c r="C76" s="198"/>
      <c r="D76" s="198"/>
      <c r="E76" s="198"/>
      <c r="F76" s="198"/>
      <c r="G76" s="202"/>
      <c r="H76" s="159"/>
      <c r="I76" s="290" t="s">
        <v>232</v>
      </c>
      <c r="J76" s="275"/>
      <c r="K76" s="275"/>
      <c r="L76" s="275"/>
      <c r="M76" s="275"/>
      <c r="N76" s="279">
        <f>R86+R72+R66+R60+R54+R47+R38+R33+R28+R18+R86-F98</f>
        <v>0</v>
      </c>
      <c r="O76" s="279"/>
      <c r="P76" s="280"/>
      <c r="Q76" s="206"/>
      <c r="R76" s="80"/>
      <c r="S76" s="47"/>
      <c r="T76" s="47"/>
      <c r="U76" s="47"/>
      <c r="V76" s="47"/>
      <c r="W76" s="47"/>
    </row>
    <row r="77" spans="1:23" ht="15.75" hidden="1" customHeight="1" x14ac:dyDescent="0.3">
      <c r="A77" s="47"/>
      <c r="B77" s="158" t="s">
        <v>127</v>
      </c>
      <c r="C77" s="198"/>
      <c r="D77" s="198"/>
      <c r="E77" s="198"/>
      <c r="F77" s="198"/>
      <c r="G77" s="202"/>
      <c r="H77" s="159"/>
      <c r="I77" s="207"/>
      <c r="J77" s="199"/>
      <c r="K77" s="199"/>
      <c r="L77" s="199"/>
      <c r="M77" s="199"/>
      <c r="N77" s="281">
        <f>(N75+1)*N76</f>
        <v>0</v>
      </c>
      <c r="O77" s="279"/>
      <c r="P77" s="280"/>
      <c r="Q77" s="206"/>
      <c r="R77" s="80"/>
      <c r="S77" s="47"/>
      <c r="T77" s="47"/>
      <c r="U77" s="47"/>
      <c r="V77" s="47"/>
      <c r="W77" s="47"/>
    </row>
    <row r="78" spans="1:23" ht="15.75" customHeight="1" x14ac:dyDescent="0.3">
      <c r="A78" s="47"/>
      <c r="B78" s="158"/>
      <c r="C78" s="277" t="s">
        <v>165</v>
      </c>
      <c r="D78" s="277"/>
      <c r="E78" s="277"/>
      <c r="F78" s="277"/>
      <c r="G78" s="203">
        <f>F92</f>
        <v>0</v>
      </c>
      <c r="H78" s="159"/>
      <c r="I78" s="277" t="s">
        <v>242</v>
      </c>
      <c r="J78" s="277"/>
      <c r="K78" s="277"/>
      <c r="L78" s="277"/>
      <c r="M78" s="277"/>
      <c r="N78" s="278">
        <f>R87-F98</f>
        <v>0</v>
      </c>
      <c r="O78" s="278"/>
      <c r="P78" s="278"/>
      <c r="Q78" s="206"/>
      <c r="R78" s="80"/>
      <c r="S78" s="47"/>
      <c r="T78" s="47"/>
      <c r="U78" s="47"/>
      <c r="V78" s="47"/>
      <c r="W78" s="47"/>
    </row>
    <row r="79" spans="1:23" ht="15.75" customHeight="1" x14ac:dyDescent="0.3">
      <c r="A79" s="47"/>
      <c r="B79" s="158"/>
      <c r="C79" s="277" t="s">
        <v>227</v>
      </c>
      <c r="D79" s="277"/>
      <c r="E79" s="277"/>
      <c r="F79" s="277"/>
      <c r="G79" s="203">
        <f>F93+F94+F95+F96</f>
        <v>0</v>
      </c>
      <c r="H79" s="159"/>
      <c r="I79" s="207"/>
      <c r="J79" s="199"/>
      <c r="K79" s="199"/>
      <c r="L79" s="199"/>
      <c r="M79" s="199"/>
      <c r="N79" s="205"/>
      <c r="O79" s="205"/>
      <c r="P79" s="205"/>
      <c r="Q79" s="206"/>
      <c r="R79" s="80"/>
      <c r="S79" s="47"/>
      <c r="T79" s="47"/>
      <c r="U79" s="47"/>
      <c r="V79" s="47"/>
      <c r="W79" s="47"/>
    </row>
    <row r="80" spans="1:23" ht="15.75" customHeight="1" x14ac:dyDescent="0.3">
      <c r="A80" s="47"/>
      <c r="B80" s="158"/>
      <c r="C80" s="277" t="s">
        <v>166</v>
      </c>
      <c r="D80" s="277"/>
      <c r="E80" s="277"/>
      <c r="F80" s="277"/>
      <c r="G80" s="203">
        <f>R86</f>
        <v>0</v>
      </c>
      <c r="H80" s="159"/>
      <c r="I80" s="282" t="s">
        <v>125</v>
      </c>
      <c r="J80" s="283"/>
      <c r="K80" s="283"/>
      <c r="L80" s="283"/>
      <c r="M80" s="283"/>
      <c r="N80" s="284">
        <f>N78-(N78/(1+0.08))</f>
        <v>0</v>
      </c>
      <c r="O80" s="285"/>
      <c r="P80" s="286"/>
      <c r="Q80" s="206"/>
      <c r="R80" s="80"/>
      <c r="S80" s="47"/>
      <c r="T80" s="47"/>
      <c r="U80" s="47"/>
      <c r="V80" s="47"/>
      <c r="W80" s="47"/>
    </row>
    <row r="81" spans="1:23" ht="16.5" customHeight="1" x14ac:dyDescent="0.3">
      <c r="A81" s="47"/>
      <c r="B81" s="158"/>
      <c r="C81" s="159"/>
      <c r="D81" s="275"/>
      <c r="E81" s="275"/>
      <c r="F81" s="275"/>
      <c r="G81" s="159"/>
      <c r="H81" s="159"/>
      <c r="I81" s="159"/>
      <c r="J81" s="159"/>
      <c r="K81" s="159"/>
      <c r="L81" s="159"/>
      <c r="M81" s="276"/>
      <c r="N81" s="276"/>
      <c r="O81" s="276"/>
      <c r="P81" s="276"/>
      <c r="Q81" s="276"/>
      <c r="R81" s="208" t="s">
        <v>51</v>
      </c>
      <c r="S81" s="47"/>
      <c r="T81" s="47"/>
      <c r="U81" s="47"/>
      <c r="V81" s="47"/>
      <c r="W81" s="47"/>
    </row>
    <row r="82" spans="1:23" x14ac:dyDescent="0.3">
      <c r="A82" s="47"/>
      <c r="B82" s="200"/>
      <c r="C82" s="291"/>
      <c r="D82" s="291"/>
      <c r="E82" s="291"/>
      <c r="F82" s="201"/>
      <c r="G82" s="201"/>
      <c r="H82" s="201"/>
      <c r="I82" s="244" t="s">
        <v>228</v>
      </c>
      <c r="J82" s="244"/>
      <c r="K82" s="244"/>
      <c r="L82" s="244"/>
      <c r="M82" s="244"/>
      <c r="N82" s="244"/>
      <c r="O82" s="244"/>
      <c r="P82" s="244"/>
      <c r="Q82" s="245"/>
      <c r="R82" s="83"/>
      <c r="S82" s="47"/>
      <c r="T82" s="47"/>
      <c r="U82" s="47"/>
      <c r="V82" s="47"/>
      <c r="W82" s="47"/>
    </row>
    <row r="83" spans="1:23" ht="15.75" customHeight="1" x14ac:dyDescent="0.3">
      <c r="A83" s="47"/>
      <c r="B83" s="298" t="s">
        <v>71</v>
      </c>
      <c r="C83" s="299"/>
      <c r="D83" s="299"/>
      <c r="E83" s="299"/>
      <c r="F83" s="299"/>
      <c r="G83" s="299"/>
      <c r="H83" s="299"/>
      <c r="I83" s="299"/>
      <c r="J83" s="299"/>
      <c r="K83" s="299"/>
      <c r="L83" s="299"/>
      <c r="M83" s="299"/>
      <c r="N83" s="299"/>
      <c r="O83" s="299"/>
      <c r="P83" s="299"/>
      <c r="Q83" s="299"/>
      <c r="R83" s="84"/>
      <c r="S83" s="47"/>
      <c r="T83" s="47"/>
      <c r="U83" s="47"/>
      <c r="V83" s="47"/>
    </row>
    <row r="84" spans="1:23" ht="15.6" customHeight="1" x14ac:dyDescent="0.3">
      <c r="A84" s="47"/>
      <c r="B84" s="221" t="s">
        <v>80</v>
      </c>
      <c r="C84" s="222"/>
      <c r="D84" s="222"/>
      <c r="E84" s="222"/>
      <c r="F84" s="222"/>
      <c r="G84" s="222"/>
      <c r="H84" s="222"/>
      <c r="I84" s="222"/>
      <c r="J84" s="222"/>
      <c r="K84" s="222"/>
      <c r="L84" s="222"/>
      <c r="M84" s="222"/>
      <c r="N84" s="222"/>
      <c r="O84" s="222"/>
      <c r="P84" s="222"/>
      <c r="Q84" s="223"/>
      <c r="R84" s="51" t="s">
        <v>51</v>
      </c>
      <c r="S84" s="47"/>
      <c r="T84" s="47"/>
      <c r="U84" s="47"/>
      <c r="V84" s="47"/>
    </row>
    <row r="85" spans="1:23" ht="30" customHeight="1" x14ac:dyDescent="0.3">
      <c r="A85" s="47"/>
      <c r="B85" s="300"/>
      <c r="C85" s="301"/>
      <c r="D85" s="301"/>
      <c r="E85" s="301"/>
      <c r="F85" s="301"/>
      <c r="G85" s="301"/>
      <c r="H85" s="301"/>
      <c r="I85" s="301"/>
      <c r="J85" s="301"/>
      <c r="K85" s="301"/>
      <c r="L85" s="301"/>
      <c r="M85" s="301"/>
      <c r="N85" s="301"/>
      <c r="O85" s="301"/>
      <c r="P85" s="301"/>
      <c r="Q85" s="302"/>
      <c r="R85" s="86">
        <v>0</v>
      </c>
      <c r="S85" s="47"/>
      <c r="T85" s="47"/>
      <c r="U85" s="47"/>
      <c r="V85" s="47"/>
    </row>
    <row r="86" spans="1:23" ht="18.600000000000001" customHeight="1" x14ac:dyDescent="0.3">
      <c r="A86" s="47"/>
      <c r="B86" s="243" t="s">
        <v>81</v>
      </c>
      <c r="C86" s="244"/>
      <c r="D86" s="244"/>
      <c r="E86" s="244"/>
      <c r="F86" s="244"/>
      <c r="G86" s="244"/>
      <c r="H86" s="244"/>
      <c r="I86" s="244"/>
      <c r="J86" s="244"/>
      <c r="K86" s="244"/>
      <c r="L86" s="244"/>
      <c r="M86" s="244"/>
      <c r="N86" s="244"/>
      <c r="O86" s="244"/>
      <c r="P86" s="244"/>
      <c r="Q86" s="245"/>
      <c r="R86" s="85">
        <v>0</v>
      </c>
      <c r="S86" s="47"/>
      <c r="T86" s="47"/>
      <c r="U86" s="47"/>
      <c r="V86" s="47"/>
    </row>
    <row r="87" spans="1:23" ht="34.5" customHeight="1" x14ac:dyDescent="0.3">
      <c r="A87" s="47"/>
      <c r="B87" s="292" t="s">
        <v>63</v>
      </c>
      <c r="C87" s="293"/>
      <c r="D87" s="293"/>
      <c r="E87" s="293"/>
      <c r="F87" s="293"/>
      <c r="G87" s="293"/>
      <c r="H87" s="293"/>
      <c r="I87" s="293"/>
      <c r="J87" s="293"/>
      <c r="K87" s="293"/>
      <c r="L87" s="293"/>
      <c r="M87" s="293"/>
      <c r="N87" s="293"/>
      <c r="O87" s="293"/>
      <c r="P87" s="293"/>
      <c r="Q87" s="294"/>
      <c r="R87" s="87">
        <f>SUM(R86+R82+R72+R66+R60+R54+R47+R38+R33+R28+R18)</f>
        <v>0</v>
      </c>
      <c r="S87" s="47"/>
      <c r="T87" s="42"/>
      <c r="U87" s="43"/>
      <c r="V87" s="47"/>
    </row>
    <row r="88" spans="1:23" ht="34.5" customHeight="1" x14ac:dyDescent="0.3">
      <c r="A88" s="47"/>
      <c r="B88" s="47"/>
      <c r="C88" s="47"/>
      <c r="D88" s="47"/>
      <c r="E88" s="47"/>
      <c r="F88" s="47"/>
      <c r="G88" s="47"/>
      <c r="H88" s="47"/>
      <c r="I88" s="47"/>
      <c r="J88" s="47"/>
      <c r="K88" s="47"/>
      <c r="L88" s="47"/>
      <c r="M88" s="47"/>
      <c r="N88" s="47"/>
      <c r="O88" s="47"/>
      <c r="P88" s="47"/>
      <c r="Q88" s="47"/>
      <c r="R88" s="47"/>
      <c r="S88" s="47"/>
      <c r="T88" s="42" t="s">
        <v>129</v>
      </c>
      <c r="U88" s="43">
        <f>T66</f>
        <v>0</v>
      </c>
      <c r="V88" s="47"/>
    </row>
    <row r="89" spans="1:23" x14ac:dyDescent="0.3">
      <c r="A89" s="47"/>
      <c r="B89" s="47"/>
      <c r="C89" s="47"/>
      <c r="D89" s="47"/>
      <c r="E89" s="47"/>
      <c r="F89" s="47"/>
      <c r="G89" s="47"/>
      <c r="H89" s="47"/>
      <c r="I89" s="47"/>
      <c r="J89" s="47"/>
      <c r="K89" s="47"/>
      <c r="L89" s="47"/>
      <c r="M89" s="47"/>
      <c r="N89" s="47"/>
      <c r="O89" s="47"/>
      <c r="P89" s="47"/>
      <c r="Q89" s="47"/>
      <c r="R89" s="47"/>
      <c r="S89" s="47"/>
      <c r="T89" s="47"/>
      <c r="U89" s="47"/>
      <c r="V89" s="47"/>
    </row>
    <row r="90" spans="1:23" ht="18" hidden="1" customHeight="1" x14ac:dyDescent="0.3"/>
    <row r="91" spans="1:23" hidden="1" x14ac:dyDescent="0.3">
      <c r="C91" s="153" t="s">
        <v>171</v>
      </c>
      <c r="D91" s="153"/>
      <c r="E91" s="154"/>
      <c r="F91" s="155"/>
    </row>
    <row r="92" spans="1:23" hidden="1" x14ac:dyDescent="0.3">
      <c r="C92" s="153" t="s">
        <v>165</v>
      </c>
      <c r="D92" s="153"/>
      <c r="E92" s="154"/>
      <c r="F92" s="156">
        <f>R38</f>
        <v>0</v>
      </c>
    </row>
    <row r="93" spans="1:23" hidden="1" x14ac:dyDescent="0.3">
      <c r="C93" s="153" t="s">
        <v>167</v>
      </c>
      <c r="D93" s="153"/>
      <c r="E93" s="154">
        <f>R50</f>
        <v>0</v>
      </c>
      <c r="F93" s="155">
        <f>IF(E93&gt;25000,(E93-25000),0)</f>
        <v>0</v>
      </c>
    </row>
    <row r="94" spans="1:23" hidden="1" x14ac:dyDescent="0.3">
      <c r="C94" s="153" t="s">
        <v>168</v>
      </c>
      <c r="D94" s="153"/>
      <c r="E94" s="154">
        <f t="shared" ref="E94:E96" si="16">R51</f>
        <v>0</v>
      </c>
      <c r="F94" s="155">
        <f>IF(E94&gt;25000,(E94-25000),0)</f>
        <v>0</v>
      </c>
    </row>
    <row r="95" spans="1:23" hidden="1" x14ac:dyDescent="0.3">
      <c r="C95" s="153" t="s">
        <v>169</v>
      </c>
      <c r="D95" s="153"/>
      <c r="E95" s="154">
        <f t="shared" si="16"/>
        <v>0</v>
      </c>
      <c r="F95" s="155">
        <f>IF(E95&gt;25000,(E95-25000),0)</f>
        <v>0</v>
      </c>
    </row>
    <row r="96" spans="1:23" hidden="1" x14ac:dyDescent="0.3">
      <c r="C96" s="153" t="s">
        <v>170</v>
      </c>
      <c r="D96" s="153"/>
      <c r="E96" s="154">
        <f t="shared" si="16"/>
        <v>0</v>
      </c>
      <c r="F96" s="155">
        <f>IF(E96&gt;25000,(E96-25000),0)</f>
        <v>0</v>
      </c>
    </row>
    <row r="97" spans="3:6" hidden="1" x14ac:dyDescent="0.3">
      <c r="C97" s="153" t="s">
        <v>166</v>
      </c>
      <c r="D97" s="153"/>
      <c r="E97" s="154"/>
      <c r="F97" s="156">
        <f>R86</f>
        <v>0</v>
      </c>
    </row>
    <row r="98" spans="3:6" hidden="1" x14ac:dyDescent="0.3">
      <c r="F98" s="157">
        <f>SUM(F92:F97)</f>
        <v>0</v>
      </c>
    </row>
    <row r="99" spans="3:6" hidden="1" x14ac:dyDescent="0.3"/>
    <row r="100" spans="3:6" hidden="1" x14ac:dyDescent="0.3"/>
  </sheetData>
  <sheetProtection algorithmName="SHA-512" hashValue="ZPAjvzdNz9k3vumYBaIEazkIPnUrSmxpQI8cgUJFq0JLTICj+c8z6AOuKLHdhpoLQYZP3jR53Atpk9a4q/KhuA==" saltValue="jDYqoU8CeGW47BNNsWYAcA==" spinCount="100000" sheet="1" formatCells="0" formatRows="0" insertRows="0" deleteRows="0" selectLockedCells="1"/>
  <mergeCells count="151">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s>
  <conditionalFormatting sqref="R82">
    <cfRule type="cellIs" dxfId="22" priority="3" operator="greaterThan">
      <formula>$N$80</formula>
    </cfRule>
    <cfRule type="cellIs" dxfId="21" priority="1" operator="greaterThan">
      <formula>$N$80</formula>
    </cfRule>
  </conditionalFormatting>
  <conditionalFormatting sqref="R82">
    <cfRule type="cellIs" dxfId="20"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1" width="20.7109375" hidden="1" customWidth="1"/>
    <col min="22" max="22" width="4.28515625"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95"/>
      <c r="C2" s="296"/>
      <c r="D2" s="296"/>
      <c r="E2" s="296"/>
      <c r="F2" s="296"/>
      <c r="G2" s="296"/>
      <c r="H2" s="296"/>
      <c r="I2" s="296"/>
      <c r="J2" s="296"/>
      <c r="K2" s="296"/>
      <c r="L2" s="296"/>
      <c r="M2" s="296"/>
      <c r="N2" s="296"/>
      <c r="O2" s="296"/>
      <c r="P2" s="296"/>
      <c r="Q2" s="296"/>
      <c r="R2" s="297"/>
      <c r="S2" s="47"/>
      <c r="T2" s="47"/>
      <c r="U2" s="47"/>
      <c r="V2" s="47"/>
    </row>
    <row r="3" spans="1:22" ht="29.45" customHeight="1" x14ac:dyDescent="0.3">
      <c r="A3" s="47"/>
      <c r="B3" s="255" t="s">
        <v>234</v>
      </c>
      <c r="C3" s="256"/>
      <c r="D3" s="256"/>
      <c r="E3" s="256"/>
      <c r="F3" s="256"/>
      <c r="G3" s="256"/>
      <c r="H3" s="256"/>
      <c r="I3" s="256"/>
      <c r="J3" s="256"/>
      <c r="K3" s="256"/>
      <c r="L3" s="256"/>
      <c r="M3" s="256"/>
      <c r="N3" s="256"/>
      <c r="O3" s="256"/>
      <c r="P3" s="256"/>
      <c r="Q3" s="256"/>
      <c r="R3" s="257"/>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61" t="s">
        <v>160</v>
      </c>
      <c r="C5" s="262"/>
      <c r="D5" s="263"/>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61" t="s">
        <v>161</v>
      </c>
      <c r="C7" s="262"/>
      <c r="D7" s="263"/>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61" t="s">
        <v>162</v>
      </c>
      <c r="C9" s="262"/>
      <c r="D9" s="263"/>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318" t="s">
        <v>115</v>
      </c>
      <c r="C11" s="319"/>
      <c r="D11" s="118">
        <f>' Budget'!D11</f>
        <v>0</v>
      </c>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49" t="s">
        <v>41</v>
      </c>
      <c r="C13" s="250"/>
      <c r="D13" s="250"/>
      <c r="E13" s="250"/>
      <c r="F13" s="250"/>
      <c r="G13" s="250"/>
      <c r="H13" s="250"/>
      <c r="I13" s="250"/>
      <c r="J13" s="250"/>
      <c r="K13" s="250"/>
      <c r="L13" s="250"/>
      <c r="M13" s="250"/>
      <c r="N13" s="250"/>
      <c r="O13" s="250"/>
      <c r="P13" s="250"/>
      <c r="Q13" s="250"/>
      <c r="R13" s="251"/>
      <c r="S13" s="47"/>
      <c r="T13" s="47"/>
      <c r="U13" s="47"/>
      <c r="V13" s="47"/>
    </row>
    <row r="14" spans="1:22" ht="42.75" x14ac:dyDescent="0.3">
      <c r="A14" s="47"/>
      <c r="B14" s="215" t="s">
        <v>42</v>
      </c>
      <c r="C14" s="216"/>
      <c r="D14" s="215" t="s">
        <v>43</v>
      </c>
      <c r="E14" s="217"/>
      <c r="F14" s="217"/>
      <c r="G14" s="216"/>
      <c r="H14" s="90" t="s">
        <v>111</v>
      </c>
      <c r="I14" s="90" t="s">
        <v>112</v>
      </c>
      <c r="J14" s="90" t="s">
        <v>113</v>
      </c>
      <c r="K14" s="90"/>
      <c r="L14" s="92" t="s">
        <v>44</v>
      </c>
      <c r="M14" s="92" t="s">
        <v>45</v>
      </c>
      <c r="N14" s="92" t="s">
        <v>0</v>
      </c>
      <c r="O14" s="92" t="s">
        <v>72</v>
      </c>
      <c r="P14" s="92" t="s">
        <v>3</v>
      </c>
      <c r="Q14" s="92" t="s">
        <v>114</v>
      </c>
      <c r="R14" s="92" t="s">
        <v>46</v>
      </c>
      <c r="S14" s="47"/>
      <c r="T14" s="47"/>
      <c r="U14" s="47"/>
      <c r="V14" s="47"/>
    </row>
    <row r="15" spans="1:22" s="7" customFormat="1" ht="78.599999999999994" customHeight="1" x14ac:dyDescent="0.3">
      <c r="A15" s="47"/>
      <c r="B15" s="259"/>
      <c r="C15" s="260"/>
      <c r="D15" s="218"/>
      <c r="E15" s="220"/>
      <c r="F15" s="220"/>
      <c r="G15" s="219"/>
      <c r="H15" s="93"/>
      <c r="I15" s="93"/>
      <c r="J15" s="93"/>
      <c r="K15" s="90"/>
      <c r="L15" s="54"/>
      <c r="M15" s="55"/>
      <c r="N15" s="210" t="e">
        <f>L15/$D$11</f>
        <v>#DIV/0!</v>
      </c>
      <c r="O15" s="56">
        <f>L15*M15</f>
        <v>0</v>
      </c>
      <c r="P15" s="57"/>
      <c r="Q15" s="56">
        <f>O15*P15</f>
        <v>0</v>
      </c>
      <c r="R15" s="58">
        <f>ROUND(O15,0)</f>
        <v>0</v>
      </c>
      <c r="S15" s="47"/>
      <c r="T15" s="47"/>
      <c r="U15" s="47"/>
      <c r="V15" s="47"/>
    </row>
    <row r="16" spans="1:22" s="7" customFormat="1" ht="78.599999999999994" customHeight="1" x14ac:dyDescent="0.3">
      <c r="A16" s="47"/>
      <c r="B16" s="259"/>
      <c r="C16" s="260"/>
      <c r="D16" s="218"/>
      <c r="E16" s="220"/>
      <c r="F16" s="220"/>
      <c r="G16" s="219"/>
      <c r="H16" s="93"/>
      <c r="I16" s="93"/>
      <c r="J16" s="93"/>
      <c r="K16" s="90"/>
      <c r="L16" s="54"/>
      <c r="M16" s="55"/>
      <c r="N16" s="210" t="e">
        <f t="shared" ref="N16:N17" si="0">L16/$D$11</f>
        <v>#DIV/0!</v>
      </c>
      <c r="O16" s="56">
        <f>L16*M16</f>
        <v>0</v>
      </c>
      <c r="P16" s="57"/>
      <c r="Q16" s="56">
        <f>O16*P16</f>
        <v>0</v>
      </c>
      <c r="R16" s="58">
        <f t="shared" ref="R16:R17" si="1">ROUND(O16,0)</f>
        <v>0</v>
      </c>
      <c r="S16" s="47"/>
      <c r="T16" s="47"/>
      <c r="U16" s="47"/>
      <c r="V16" s="47"/>
    </row>
    <row r="17" spans="1:22" s="7" customFormat="1" ht="78.599999999999994" customHeight="1" x14ac:dyDescent="0.3">
      <c r="A17" s="47"/>
      <c r="B17" s="259"/>
      <c r="C17" s="260"/>
      <c r="D17" s="218"/>
      <c r="E17" s="220"/>
      <c r="F17" s="220"/>
      <c r="G17" s="219"/>
      <c r="H17" s="93"/>
      <c r="I17" s="93"/>
      <c r="J17" s="93"/>
      <c r="K17" s="90"/>
      <c r="L17" s="54"/>
      <c r="M17" s="55"/>
      <c r="N17" s="210" t="e">
        <f t="shared" si="0"/>
        <v>#DIV/0!</v>
      </c>
      <c r="O17" s="56">
        <f>L17*M17</f>
        <v>0</v>
      </c>
      <c r="P17" s="57"/>
      <c r="Q17" s="56">
        <f>O17*P17</f>
        <v>0</v>
      </c>
      <c r="R17" s="58">
        <f t="shared" si="1"/>
        <v>0</v>
      </c>
      <c r="S17" s="47"/>
      <c r="T17" s="47"/>
      <c r="U17" s="47"/>
      <c r="V17" s="47"/>
    </row>
    <row r="18" spans="1:22" ht="18.600000000000001" customHeight="1" x14ac:dyDescent="0.3">
      <c r="A18" s="47"/>
      <c r="B18" s="243" t="s">
        <v>132</v>
      </c>
      <c r="C18" s="244"/>
      <c r="D18" s="244"/>
      <c r="E18" s="244"/>
      <c r="F18" s="244"/>
      <c r="G18" s="244"/>
      <c r="H18" s="244"/>
      <c r="I18" s="244"/>
      <c r="J18" s="244"/>
      <c r="K18" s="244"/>
      <c r="L18" s="244"/>
      <c r="M18" s="244"/>
      <c r="N18" s="244"/>
      <c r="O18" s="244"/>
      <c r="P18" s="245"/>
      <c r="Q18" s="49">
        <f>SUM(Q15:Q17)</f>
        <v>0</v>
      </c>
      <c r="R18" s="59">
        <f>SUM(R15:R17)</f>
        <v>0</v>
      </c>
      <c r="S18" s="47"/>
      <c r="T18" s="47">
        <f>Q18</f>
        <v>0</v>
      </c>
      <c r="U18" s="47"/>
      <c r="V18" s="47" t="b">
        <f>R18=Q18</f>
        <v>1</v>
      </c>
    </row>
    <row r="19" spans="1:22" ht="15.75" customHeight="1" x14ac:dyDescent="0.3">
      <c r="A19" s="47"/>
      <c r="B19" s="249" t="s">
        <v>47</v>
      </c>
      <c r="C19" s="250"/>
      <c r="D19" s="250"/>
      <c r="E19" s="250"/>
      <c r="F19" s="250"/>
      <c r="G19" s="250"/>
      <c r="H19" s="250"/>
      <c r="I19" s="250"/>
      <c r="J19" s="250"/>
      <c r="K19" s="250"/>
      <c r="L19" s="250"/>
      <c r="M19" s="250"/>
      <c r="N19" s="250"/>
      <c r="O19" s="250"/>
      <c r="P19" s="250"/>
      <c r="Q19" s="250"/>
      <c r="R19" s="251"/>
      <c r="S19" s="47"/>
      <c r="T19" s="47"/>
      <c r="U19" s="47"/>
      <c r="V19" s="47"/>
    </row>
    <row r="20" spans="1:22" ht="66" customHeight="1" x14ac:dyDescent="0.3">
      <c r="A20" s="47"/>
      <c r="B20" s="215" t="s">
        <v>42</v>
      </c>
      <c r="C20" s="216"/>
      <c r="D20" s="234" t="s">
        <v>48</v>
      </c>
      <c r="E20" s="235"/>
      <c r="F20" s="235"/>
      <c r="G20" s="236"/>
      <c r="H20" s="320"/>
      <c r="I20" s="321"/>
      <c r="J20" s="321"/>
      <c r="K20" s="322"/>
      <c r="L20" s="92" t="s">
        <v>44</v>
      </c>
      <c r="M20" s="92" t="s">
        <v>45</v>
      </c>
      <c r="N20" s="92" t="s">
        <v>0</v>
      </c>
      <c r="O20" s="92" t="s">
        <v>72</v>
      </c>
      <c r="P20" s="92" t="s">
        <v>3</v>
      </c>
      <c r="Q20" s="92" t="s">
        <v>35</v>
      </c>
      <c r="R20" s="92" t="s">
        <v>116</v>
      </c>
      <c r="S20" s="47"/>
      <c r="T20" s="47"/>
      <c r="U20" s="47"/>
      <c r="V20" s="47"/>
    </row>
    <row r="21" spans="1:22" s="7" customFormat="1" ht="60" customHeight="1" x14ac:dyDescent="0.3">
      <c r="A21" s="47"/>
      <c r="B21" s="259"/>
      <c r="C21" s="260"/>
      <c r="D21" s="218"/>
      <c r="E21" s="220"/>
      <c r="F21" s="220"/>
      <c r="G21" s="219"/>
      <c r="H21" s="264"/>
      <c r="I21" s="265"/>
      <c r="J21" s="265"/>
      <c r="K21" s="266"/>
      <c r="L21" s="54"/>
      <c r="M21" s="55"/>
      <c r="N21" s="210" t="e">
        <f t="shared" ref="N21:N27" si="2">L21/$D$11</f>
        <v>#DIV/0!</v>
      </c>
      <c r="O21" s="56">
        <f t="shared" ref="O21:O27" si="3">L21*M21</f>
        <v>0</v>
      </c>
      <c r="P21" s="57"/>
      <c r="Q21" s="60">
        <f t="shared" ref="Q21:Q27" si="4">O21*P21</f>
        <v>0</v>
      </c>
      <c r="R21" s="58">
        <f t="shared" ref="R21:R22" si="5">ROUND(O21,0)</f>
        <v>0</v>
      </c>
      <c r="S21" s="47"/>
      <c r="T21" s="47"/>
      <c r="U21" s="47"/>
      <c r="V21" s="47"/>
    </row>
    <row r="22" spans="1:22" s="7" customFormat="1" ht="60" customHeight="1" x14ac:dyDescent="0.3">
      <c r="A22" s="47"/>
      <c r="B22" s="259"/>
      <c r="C22" s="260"/>
      <c r="D22" s="218"/>
      <c r="E22" s="220"/>
      <c r="F22" s="220"/>
      <c r="G22" s="219"/>
      <c r="H22" s="264"/>
      <c r="I22" s="265"/>
      <c r="J22" s="265"/>
      <c r="K22" s="266"/>
      <c r="L22" s="54"/>
      <c r="M22" s="55"/>
      <c r="N22" s="210" t="e">
        <f t="shared" si="2"/>
        <v>#DIV/0!</v>
      </c>
      <c r="O22" s="56">
        <f t="shared" si="3"/>
        <v>0</v>
      </c>
      <c r="P22" s="57"/>
      <c r="Q22" s="60">
        <f t="shared" si="4"/>
        <v>0</v>
      </c>
      <c r="R22" s="58">
        <f t="shared" si="5"/>
        <v>0</v>
      </c>
      <c r="S22" s="47"/>
      <c r="T22" s="47"/>
      <c r="U22" s="47"/>
      <c r="V22" s="47"/>
    </row>
    <row r="23" spans="1:22" s="7" customFormat="1" ht="60" customHeight="1" x14ac:dyDescent="0.3">
      <c r="A23" s="47"/>
      <c r="B23" s="259"/>
      <c r="C23" s="260"/>
      <c r="D23" s="218"/>
      <c r="E23" s="220"/>
      <c r="F23" s="220"/>
      <c r="G23" s="219"/>
      <c r="H23" s="264"/>
      <c r="I23" s="265"/>
      <c r="J23" s="265"/>
      <c r="K23" s="266"/>
      <c r="L23" s="54"/>
      <c r="M23" s="55"/>
      <c r="N23" s="210" t="e">
        <f t="shared" si="2"/>
        <v>#DIV/0!</v>
      </c>
      <c r="O23" s="56">
        <f t="shared" si="3"/>
        <v>0</v>
      </c>
      <c r="P23" s="57"/>
      <c r="Q23" s="60">
        <f t="shared" si="4"/>
        <v>0</v>
      </c>
      <c r="R23" s="58">
        <f>ROUND(O23,0)</f>
        <v>0</v>
      </c>
      <c r="S23" s="47"/>
      <c r="T23" s="47"/>
      <c r="U23" s="47"/>
      <c r="V23" s="47"/>
    </row>
    <row r="24" spans="1:22" s="7" customFormat="1" ht="60" customHeight="1" x14ac:dyDescent="0.3">
      <c r="A24" s="47"/>
      <c r="B24" s="259"/>
      <c r="C24" s="260"/>
      <c r="D24" s="218"/>
      <c r="E24" s="220"/>
      <c r="F24" s="220"/>
      <c r="G24" s="219"/>
      <c r="H24" s="264"/>
      <c r="I24" s="265"/>
      <c r="J24" s="265"/>
      <c r="K24" s="266"/>
      <c r="L24" s="54"/>
      <c r="M24" s="55"/>
      <c r="N24" s="210" t="e">
        <f t="shared" si="2"/>
        <v>#DIV/0!</v>
      </c>
      <c r="O24" s="56">
        <f t="shared" si="3"/>
        <v>0</v>
      </c>
      <c r="P24" s="57"/>
      <c r="Q24" s="60">
        <f t="shared" si="4"/>
        <v>0</v>
      </c>
      <c r="R24" s="58">
        <f>ROUND(O24,0)</f>
        <v>0</v>
      </c>
      <c r="S24" s="47"/>
      <c r="T24" s="47"/>
      <c r="U24" s="47"/>
      <c r="V24" s="47"/>
    </row>
    <row r="25" spans="1:22" s="7" customFormat="1" ht="60" customHeight="1" x14ac:dyDescent="0.3">
      <c r="A25" s="47"/>
      <c r="B25" s="259"/>
      <c r="C25" s="260"/>
      <c r="D25" s="218"/>
      <c r="E25" s="220"/>
      <c r="F25" s="220"/>
      <c r="G25" s="219"/>
      <c r="H25" s="264"/>
      <c r="I25" s="265"/>
      <c r="J25" s="265"/>
      <c r="K25" s="266"/>
      <c r="L25" s="54"/>
      <c r="M25" s="55"/>
      <c r="N25" s="210" t="e">
        <f t="shared" si="2"/>
        <v>#DIV/0!</v>
      </c>
      <c r="O25" s="56">
        <f t="shared" si="3"/>
        <v>0</v>
      </c>
      <c r="P25" s="57"/>
      <c r="Q25" s="60">
        <f t="shared" si="4"/>
        <v>0</v>
      </c>
      <c r="R25" s="58">
        <f>ROUND(O25,0)</f>
        <v>0</v>
      </c>
      <c r="S25" s="47"/>
      <c r="T25" s="47"/>
      <c r="U25" s="47"/>
      <c r="V25" s="47"/>
    </row>
    <row r="26" spans="1:22" s="7" customFormat="1" ht="60" customHeight="1" x14ac:dyDescent="0.3">
      <c r="A26" s="47"/>
      <c r="B26" s="259"/>
      <c r="C26" s="260"/>
      <c r="D26" s="218"/>
      <c r="E26" s="220"/>
      <c r="F26" s="220"/>
      <c r="G26" s="219"/>
      <c r="H26" s="264"/>
      <c r="I26" s="265"/>
      <c r="J26" s="265"/>
      <c r="K26" s="266"/>
      <c r="L26" s="54"/>
      <c r="M26" s="55"/>
      <c r="N26" s="210" t="e">
        <f t="shared" si="2"/>
        <v>#DIV/0!</v>
      </c>
      <c r="O26" s="56">
        <f t="shared" si="3"/>
        <v>0</v>
      </c>
      <c r="P26" s="57"/>
      <c r="Q26" s="60">
        <f t="shared" si="4"/>
        <v>0</v>
      </c>
      <c r="R26" s="58">
        <f>ROUND(O26,0)</f>
        <v>0</v>
      </c>
      <c r="S26" s="47"/>
      <c r="T26" s="47"/>
      <c r="U26" s="47"/>
      <c r="V26" s="47"/>
    </row>
    <row r="27" spans="1:22" s="7" customFormat="1" ht="60" customHeight="1" x14ac:dyDescent="0.3">
      <c r="A27" s="47"/>
      <c r="B27" s="259"/>
      <c r="C27" s="260"/>
      <c r="D27" s="218"/>
      <c r="E27" s="220"/>
      <c r="F27" s="220"/>
      <c r="G27" s="219"/>
      <c r="H27" s="264"/>
      <c r="I27" s="265"/>
      <c r="J27" s="265"/>
      <c r="K27" s="266"/>
      <c r="L27" s="54"/>
      <c r="M27" s="55"/>
      <c r="N27" s="210" t="e">
        <f t="shared" si="2"/>
        <v>#DIV/0!</v>
      </c>
      <c r="O27" s="56">
        <f t="shared" si="3"/>
        <v>0</v>
      </c>
      <c r="P27" s="57"/>
      <c r="Q27" s="60">
        <f t="shared" si="4"/>
        <v>0</v>
      </c>
      <c r="R27" s="58">
        <f>ROUND(O27,0)</f>
        <v>0</v>
      </c>
      <c r="S27" s="47"/>
      <c r="T27" s="47"/>
      <c r="U27" s="47"/>
      <c r="V27" s="47"/>
    </row>
    <row r="28" spans="1:22" ht="18.600000000000001" customHeight="1" x14ac:dyDescent="0.3">
      <c r="A28" s="47"/>
      <c r="B28" s="243" t="s">
        <v>133</v>
      </c>
      <c r="C28" s="244"/>
      <c r="D28" s="244"/>
      <c r="E28" s="244"/>
      <c r="F28" s="244"/>
      <c r="G28" s="244"/>
      <c r="H28" s="244"/>
      <c r="I28" s="244"/>
      <c r="J28" s="244"/>
      <c r="K28" s="244"/>
      <c r="L28" s="244"/>
      <c r="M28" s="244"/>
      <c r="N28" s="244"/>
      <c r="O28" s="244"/>
      <c r="P28" s="245"/>
      <c r="Q28" s="50">
        <f>SUM(Q21:Q27)</f>
        <v>0</v>
      </c>
      <c r="R28" s="59">
        <f>SUM(R21:R27)</f>
        <v>0</v>
      </c>
      <c r="S28" s="47"/>
      <c r="T28" s="47">
        <f>R28+Q28</f>
        <v>0</v>
      </c>
      <c r="U28" s="47"/>
      <c r="V28" s="47"/>
    </row>
    <row r="29" spans="1:22" ht="15.75" customHeight="1" x14ac:dyDescent="0.3">
      <c r="A29" s="47"/>
      <c r="B29" s="212" t="s">
        <v>49</v>
      </c>
      <c r="C29" s="213"/>
      <c r="D29" s="213"/>
      <c r="E29" s="213"/>
      <c r="F29" s="213"/>
      <c r="G29" s="213"/>
      <c r="H29" s="213"/>
      <c r="I29" s="213"/>
      <c r="J29" s="213"/>
      <c r="K29" s="213"/>
      <c r="L29" s="213"/>
      <c r="M29" s="213"/>
      <c r="N29" s="213"/>
      <c r="O29" s="213"/>
      <c r="P29" s="213"/>
      <c r="Q29" s="213"/>
      <c r="R29" s="214"/>
      <c r="S29" s="47"/>
      <c r="T29" s="47"/>
      <c r="U29" s="47"/>
      <c r="V29" s="47"/>
    </row>
    <row r="30" spans="1:22" ht="49.5" customHeight="1" x14ac:dyDescent="0.3">
      <c r="A30" s="47"/>
      <c r="B30" s="215" t="s">
        <v>42</v>
      </c>
      <c r="C30" s="216"/>
      <c r="D30" s="215" t="s">
        <v>43</v>
      </c>
      <c r="E30" s="217"/>
      <c r="F30" s="217"/>
      <c r="G30" s="217"/>
      <c r="H30" s="215"/>
      <c r="I30" s="217"/>
      <c r="J30" s="217"/>
      <c r="K30" s="216"/>
      <c r="L30" s="92" t="s">
        <v>44</v>
      </c>
      <c r="M30" s="92" t="s">
        <v>45</v>
      </c>
      <c r="N30" s="92" t="s">
        <v>0</v>
      </c>
      <c r="O30" s="92" t="s">
        <v>72</v>
      </c>
      <c r="P30" s="92" t="s">
        <v>3</v>
      </c>
      <c r="Q30" s="92" t="s">
        <v>35</v>
      </c>
      <c r="R30" s="92" t="s">
        <v>46</v>
      </c>
      <c r="S30" s="47"/>
      <c r="T30" s="47"/>
      <c r="U30" s="47"/>
      <c r="V30" s="47"/>
    </row>
    <row r="31" spans="1:22" s="7" customFormat="1" ht="60" customHeight="1" x14ac:dyDescent="0.3">
      <c r="A31" s="47"/>
      <c r="B31" s="218"/>
      <c r="C31" s="219"/>
      <c r="D31" s="218"/>
      <c r="E31" s="220"/>
      <c r="F31" s="220"/>
      <c r="G31" s="219"/>
      <c r="H31" s="221"/>
      <c r="I31" s="222"/>
      <c r="J31" s="222"/>
      <c r="K31" s="223"/>
      <c r="L31" s="62"/>
      <c r="M31" s="63"/>
      <c r="N31" s="210" t="e">
        <f t="shared" ref="N31:N32" si="6">L31/$D$11</f>
        <v>#DIV/0!</v>
      </c>
      <c r="O31" s="56">
        <f t="shared" ref="O31:O32" si="7">L31*M31</f>
        <v>0</v>
      </c>
      <c r="P31" s="64"/>
      <c r="Q31" s="60">
        <f t="shared" ref="Q31:Q32" si="8">O31*P31</f>
        <v>0</v>
      </c>
      <c r="R31" s="58">
        <f t="shared" ref="R31:R32" si="9">ROUND(O31,0)</f>
        <v>0</v>
      </c>
      <c r="S31" s="47"/>
      <c r="T31" s="47"/>
      <c r="U31" s="47"/>
      <c r="V31" s="47"/>
    </row>
    <row r="32" spans="1:22" s="7" customFormat="1" ht="60" customHeight="1" x14ac:dyDescent="0.3">
      <c r="A32" s="47"/>
      <c r="B32" s="218"/>
      <c r="C32" s="219"/>
      <c r="D32" s="218"/>
      <c r="E32" s="220"/>
      <c r="F32" s="220"/>
      <c r="G32" s="219"/>
      <c r="H32" s="221"/>
      <c r="I32" s="222"/>
      <c r="J32" s="222"/>
      <c r="K32" s="223"/>
      <c r="L32" s="62"/>
      <c r="M32" s="63"/>
      <c r="N32" s="210" t="e">
        <f t="shared" si="6"/>
        <v>#DIV/0!</v>
      </c>
      <c r="O32" s="56">
        <f t="shared" si="7"/>
        <v>0</v>
      </c>
      <c r="P32" s="64"/>
      <c r="Q32" s="60">
        <f t="shared" si="8"/>
        <v>0</v>
      </c>
      <c r="R32" s="58">
        <f t="shared" si="9"/>
        <v>0</v>
      </c>
      <c r="S32" s="47"/>
      <c r="T32" s="47"/>
      <c r="U32" s="47"/>
      <c r="V32" s="47"/>
    </row>
    <row r="33" spans="1:22" ht="18.600000000000001" customHeight="1" x14ac:dyDescent="0.3">
      <c r="A33" s="47"/>
      <c r="B33" s="230" t="s">
        <v>82</v>
      </c>
      <c r="C33" s="231"/>
      <c r="D33" s="231"/>
      <c r="E33" s="231"/>
      <c r="F33" s="231"/>
      <c r="G33" s="231"/>
      <c r="H33" s="231"/>
      <c r="I33" s="231"/>
      <c r="J33" s="231"/>
      <c r="K33" s="231"/>
      <c r="L33" s="231"/>
      <c r="M33" s="231"/>
      <c r="N33" s="231"/>
      <c r="O33" s="231"/>
      <c r="P33" s="232"/>
      <c r="Q33" s="61">
        <f>SUM(Q31:Q32)</f>
        <v>0</v>
      </c>
      <c r="R33" s="65">
        <f>SUM(R31:R32)</f>
        <v>0</v>
      </c>
      <c r="S33" s="47"/>
      <c r="T33" s="47">
        <f>R33+Q33</f>
        <v>0</v>
      </c>
      <c r="U33" s="47"/>
      <c r="V33" s="47"/>
    </row>
    <row r="34" spans="1:22" ht="15.75" customHeight="1" x14ac:dyDescent="0.3">
      <c r="A34" s="47"/>
      <c r="B34" s="212" t="s">
        <v>64</v>
      </c>
      <c r="C34" s="213"/>
      <c r="D34" s="213"/>
      <c r="E34" s="213"/>
      <c r="F34" s="213"/>
      <c r="G34" s="213"/>
      <c r="H34" s="213"/>
      <c r="I34" s="213"/>
      <c r="J34" s="213"/>
      <c r="K34" s="213"/>
      <c r="L34" s="213"/>
      <c r="M34" s="213"/>
      <c r="N34" s="213"/>
      <c r="O34" s="213"/>
      <c r="P34" s="213"/>
      <c r="Q34" s="213"/>
      <c r="R34" s="214"/>
      <c r="S34" s="47"/>
      <c r="T34" s="47"/>
      <c r="U34" s="47"/>
      <c r="V34" s="47"/>
    </row>
    <row r="35" spans="1:22" ht="15.95" customHeight="1" x14ac:dyDescent="0.3">
      <c r="A35" s="47"/>
      <c r="B35" s="233" t="s">
        <v>74</v>
      </c>
      <c r="C35" s="233"/>
      <c r="D35" s="215" t="s">
        <v>73</v>
      </c>
      <c r="E35" s="217"/>
      <c r="F35" s="217"/>
      <c r="G35" s="217"/>
      <c r="H35" s="217"/>
      <c r="I35" s="217"/>
      <c r="J35" s="217"/>
      <c r="K35" s="217"/>
      <c r="L35" s="217"/>
      <c r="M35" s="217"/>
      <c r="N35" s="217"/>
      <c r="O35" s="217"/>
      <c r="P35" s="217"/>
      <c r="Q35" s="90"/>
      <c r="R35" s="92" t="s">
        <v>46</v>
      </c>
      <c r="S35" s="47"/>
      <c r="T35" s="47"/>
      <c r="U35" s="47"/>
      <c r="V35" s="47"/>
    </row>
    <row r="36" spans="1:22" s="7" customFormat="1" ht="30" customHeight="1" x14ac:dyDescent="0.3">
      <c r="A36" s="47"/>
      <c r="B36" s="269"/>
      <c r="C36" s="269"/>
      <c r="D36" s="218"/>
      <c r="E36" s="220"/>
      <c r="F36" s="220"/>
      <c r="G36" s="220"/>
      <c r="H36" s="220"/>
      <c r="I36" s="220"/>
      <c r="J36" s="220"/>
      <c r="K36" s="220"/>
      <c r="L36" s="220"/>
      <c r="M36" s="220"/>
      <c r="N36" s="220"/>
      <c r="O36" s="220"/>
      <c r="P36" s="220"/>
      <c r="Q36" s="89"/>
      <c r="R36" s="69"/>
      <c r="S36" s="47"/>
      <c r="T36" s="47"/>
      <c r="U36" s="47"/>
      <c r="V36" s="47"/>
    </row>
    <row r="37" spans="1:22" s="7" customFormat="1" ht="30" customHeight="1" x14ac:dyDescent="0.3">
      <c r="A37" s="47"/>
      <c r="B37" s="269"/>
      <c r="C37" s="269"/>
      <c r="D37" s="218"/>
      <c r="E37" s="220"/>
      <c r="F37" s="220"/>
      <c r="G37" s="220"/>
      <c r="H37" s="220"/>
      <c r="I37" s="220"/>
      <c r="J37" s="220"/>
      <c r="K37" s="220"/>
      <c r="L37" s="220"/>
      <c r="M37" s="220"/>
      <c r="N37" s="220"/>
      <c r="O37" s="220"/>
      <c r="P37" s="220"/>
      <c r="Q37" s="89"/>
      <c r="R37" s="69"/>
      <c r="S37" s="47"/>
      <c r="T37" s="47"/>
      <c r="U37" s="47"/>
      <c r="V37" s="47"/>
    </row>
    <row r="38" spans="1:22" ht="18.600000000000001" customHeight="1" x14ac:dyDescent="0.3">
      <c r="A38" s="47"/>
      <c r="B38" s="230" t="s">
        <v>52</v>
      </c>
      <c r="C38" s="231"/>
      <c r="D38" s="231"/>
      <c r="E38" s="231"/>
      <c r="F38" s="231"/>
      <c r="G38" s="231"/>
      <c r="H38" s="231"/>
      <c r="I38" s="231"/>
      <c r="J38" s="231"/>
      <c r="K38" s="231"/>
      <c r="L38" s="231"/>
      <c r="M38" s="231"/>
      <c r="N38" s="231"/>
      <c r="O38" s="231"/>
      <c r="P38" s="231"/>
      <c r="Q38" s="232"/>
      <c r="R38" s="65">
        <f>R36+R37</f>
        <v>0</v>
      </c>
      <c r="S38" s="47"/>
      <c r="T38" s="47"/>
      <c r="U38" s="47"/>
      <c r="V38" s="47"/>
    </row>
    <row r="39" spans="1:22" ht="15.75" customHeight="1" x14ac:dyDescent="0.3">
      <c r="A39" s="47"/>
      <c r="B39" s="212" t="s">
        <v>65</v>
      </c>
      <c r="C39" s="213"/>
      <c r="D39" s="213"/>
      <c r="E39" s="213"/>
      <c r="F39" s="213"/>
      <c r="G39" s="213"/>
      <c r="H39" s="213"/>
      <c r="I39" s="213"/>
      <c r="J39" s="213"/>
      <c r="K39" s="213"/>
      <c r="L39" s="213"/>
      <c r="M39" s="213"/>
      <c r="N39" s="213"/>
      <c r="O39" s="213"/>
      <c r="P39" s="213"/>
      <c r="Q39" s="213"/>
      <c r="R39" s="214"/>
      <c r="S39" s="47"/>
      <c r="T39" s="47"/>
      <c r="U39" s="47"/>
      <c r="V39" s="47"/>
    </row>
    <row r="40" spans="1:22" ht="16.5" customHeight="1" x14ac:dyDescent="0.3">
      <c r="A40" s="47"/>
      <c r="B40" s="234"/>
      <c r="C40" s="235"/>
      <c r="D40" s="235" t="s">
        <v>50</v>
      </c>
      <c r="E40" s="235"/>
      <c r="F40" s="235"/>
      <c r="G40" s="235"/>
      <c r="H40" s="235"/>
      <c r="I40" s="235"/>
      <c r="J40" s="235"/>
      <c r="K40" s="235"/>
      <c r="L40" s="235"/>
      <c r="M40" s="235"/>
      <c r="N40" s="235"/>
      <c r="O40" s="235"/>
      <c r="P40" s="235"/>
      <c r="Q40" s="236"/>
      <c r="R40" s="92" t="s">
        <v>51</v>
      </c>
      <c r="S40" s="47"/>
      <c r="T40" s="47"/>
      <c r="U40" s="47"/>
      <c r="V40" s="47"/>
    </row>
    <row r="41" spans="1:22" s="7" customFormat="1" ht="30" customHeight="1" x14ac:dyDescent="0.3">
      <c r="A41" s="47"/>
      <c r="B41" s="237" t="s">
        <v>75</v>
      </c>
      <c r="C41" s="237"/>
      <c r="D41" s="238"/>
      <c r="E41" s="238"/>
      <c r="F41" s="238"/>
      <c r="G41" s="238"/>
      <c r="H41" s="238"/>
      <c r="I41" s="238"/>
      <c r="J41" s="238"/>
      <c r="K41" s="238"/>
      <c r="L41" s="238"/>
      <c r="M41" s="238"/>
      <c r="N41" s="238"/>
      <c r="O41" s="238"/>
      <c r="P41" s="238"/>
      <c r="Q41" s="238"/>
      <c r="R41" s="70">
        <f>ROUND(Q18,)</f>
        <v>0</v>
      </c>
      <c r="S41" s="47"/>
      <c r="T41" s="47"/>
      <c r="U41" s="47"/>
      <c r="V41" s="47"/>
    </row>
    <row r="42" spans="1:22" s="7" customFormat="1" ht="30" customHeight="1" x14ac:dyDescent="0.3">
      <c r="A42" s="47"/>
      <c r="B42" s="211"/>
      <c r="C42" s="224" t="s">
        <v>239</v>
      </c>
      <c r="D42" s="225"/>
      <c r="E42" s="226"/>
      <c r="F42" s="227"/>
      <c r="G42" s="228"/>
      <c r="H42" s="228"/>
      <c r="I42" s="228"/>
      <c r="J42" s="228"/>
      <c r="K42" s="228"/>
      <c r="L42" s="228"/>
      <c r="M42" s="228"/>
      <c r="N42" s="228"/>
      <c r="O42" s="228"/>
      <c r="P42" s="228"/>
      <c r="Q42" s="229"/>
      <c r="R42" s="69"/>
      <c r="S42" s="47"/>
      <c r="T42" s="47"/>
      <c r="U42" s="47"/>
      <c r="V42" s="47"/>
    </row>
    <row r="43" spans="1:22" s="7" customFormat="1" ht="30" customHeight="1" x14ac:dyDescent="0.3">
      <c r="A43" s="47"/>
      <c r="B43" s="237" t="s">
        <v>76</v>
      </c>
      <c r="C43" s="237"/>
      <c r="D43" s="238"/>
      <c r="E43" s="238"/>
      <c r="F43" s="238"/>
      <c r="G43" s="238"/>
      <c r="H43" s="238"/>
      <c r="I43" s="238"/>
      <c r="J43" s="238"/>
      <c r="K43" s="238"/>
      <c r="L43" s="238"/>
      <c r="M43" s="238"/>
      <c r="N43" s="238"/>
      <c r="O43" s="238"/>
      <c r="P43" s="238"/>
      <c r="Q43" s="238"/>
      <c r="R43" s="70">
        <f>ROUND(Q28,0)</f>
        <v>0</v>
      </c>
      <c r="S43" s="47"/>
      <c r="T43" s="47"/>
      <c r="U43" s="47"/>
      <c r="V43" s="47"/>
    </row>
    <row r="44" spans="1:22" s="7" customFormat="1" ht="30" customHeight="1" x14ac:dyDescent="0.3">
      <c r="A44" s="47"/>
      <c r="B44" s="211"/>
      <c r="C44" s="224" t="s">
        <v>240</v>
      </c>
      <c r="D44" s="225"/>
      <c r="E44" s="226"/>
      <c r="F44" s="227"/>
      <c r="G44" s="228"/>
      <c r="H44" s="228"/>
      <c r="I44" s="228"/>
      <c r="J44" s="228"/>
      <c r="K44" s="228"/>
      <c r="L44" s="228"/>
      <c r="M44" s="228"/>
      <c r="N44" s="228"/>
      <c r="O44" s="228"/>
      <c r="P44" s="228"/>
      <c r="Q44" s="229"/>
      <c r="R44" s="69"/>
      <c r="S44" s="47"/>
      <c r="T44" s="47"/>
      <c r="U44" s="47"/>
      <c r="V44" s="47"/>
    </row>
    <row r="45" spans="1:22" s="7" customFormat="1" ht="30" customHeight="1" x14ac:dyDescent="0.3">
      <c r="A45" s="47"/>
      <c r="B45" s="237" t="s">
        <v>77</v>
      </c>
      <c r="C45" s="237"/>
      <c r="D45" s="238"/>
      <c r="E45" s="238"/>
      <c r="F45" s="238"/>
      <c r="G45" s="238"/>
      <c r="H45" s="238"/>
      <c r="I45" s="238"/>
      <c r="J45" s="238"/>
      <c r="K45" s="238"/>
      <c r="L45" s="238"/>
      <c r="M45" s="238"/>
      <c r="N45" s="238"/>
      <c r="O45" s="238"/>
      <c r="P45" s="238"/>
      <c r="Q45" s="238"/>
      <c r="R45" s="70">
        <f>ROUND(Q33,0)</f>
        <v>0</v>
      </c>
      <c r="S45" s="47"/>
      <c r="T45" s="47"/>
      <c r="U45" s="47"/>
      <c r="V45" s="47"/>
    </row>
    <row r="46" spans="1:22" s="7" customFormat="1" ht="30" customHeight="1" x14ac:dyDescent="0.3">
      <c r="A46" s="47"/>
      <c r="B46" s="211"/>
      <c r="C46" s="224" t="s">
        <v>241</v>
      </c>
      <c r="D46" s="225"/>
      <c r="E46" s="226"/>
      <c r="F46" s="227"/>
      <c r="G46" s="228"/>
      <c r="H46" s="228"/>
      <c r="I46" s="228"/>
      <c r="J46" s="228"/>
      <c r="K46" s="228"/>
      <c r="L46" s="228"/>
      <c r="M46" s="228"/>
      <c r="N46" s="228"/>
      <c r="O46" s="228"/>
      <c r="P46" s="228"/>
      <c r="Q46" s="229"/>
      <c r="R46" s="69"/>
      <c r="S46" s="47"/>
      <c r="T46" s="47"/>
      <c r="U46" s="47"/>
      <c r="V46" s="47"/>
    </row>
    <row r="47" spans="1:22" ht="18.600000000000001" customHeight="1" x14ac:dyDescent="0.3">
      <c r="A47" s="47"/>
      <c r="B47" s="243" t="s">
        <v>56</v>
      </c>
      <c r="C47" s="244"/>
      <c r="D47" s="244"/>
      <c r="E47" s="244"/>
      <c r="F47" s="244"/>
      <c r="G47" s="244"/>
      <c r="H47" s="244"/>
      <c r="I47" s="244"/>
      <c r="J47" s="244"/>
      <c r="K47" s="244"/>
      <c r="L47" s="244"/>
      <c r="M47" s="244"/>
      <c r="N47" s="244"/>
      <c r="O47" s="244"/>
      <c r="P47" s="244"/>
      <c r="Q47" s="245"/>
      <c r="R47" s="71">
        <f>SUM(R41:R46)</f>
        <v>0</v>
      </c>
      <c r="S47" s="47"/>
      <c r="T47" s="47"/>
      <c r="U47" s="47"/>
      <c r="V47" s="47"/>
    </row>
    <row r="48" spans="1:22" ht="15.75" customHeight="1" x14ac:dyDescent="0.3">
      <c r="A48" s="47"/>
      <c r="B48" s="249" t="s">
        <v>66</v>
      </c>
      <c r="C48" s="250"/>
      <c r="D48" s="250"/>
      <c r="E48" s="250"/>
      <c r="F48" s="250"/>
      <c r="G48" s="250"/>
      <c r="H48" s="250"/>
      <c r="I48" s="250"/>
      <c r="J48" s="250"/>
      <c r="K48" s="250"/>
      <c r="L48" s="250"/>
      <c r="M48" s="250"/>
      <c r="N48" s="250"/>
      <c r="O48" s="250"/>
      <c r="P48" s="250"/>
      <c r="Q48" s="250"/>
      <c r="R48" s="251"/>
      <c r="S48" s="47"/>
      <c r="T48" s="47"/>
      <c r="U48" s="47"/>
      <c r="V48" s="47"/>
    </row>
    <row r="49" spans="1:22" ht="49.5" customHeight="1" x14ac:dyDescent="0.3">
      <c r="A49" s="47"/>
      <c r="B49" s="272" t="s">
        <v>140</v>
      </c>
      <c r="C49" s="273"/>
      <c r="D49" s="270" t="s">
        <v>141</v>
      </c>
      <c r="E49" s="271"/>
      <c r="F49" s="271" t="s">
        <v>117</v>
      </c>
      <c r="G49" s="271"/>
      <c r="H49" s="271"/>
      <c r="I49" s="271"/>
      <c r="J49" s="271"/>
      <c r="K49" s="271"/>
      <c r="L49" s="271"/>
      <c r="M49" s="274"/>
      <c r="N49" s="96" t="s">
        <v>54</v>
      </c>
      <c r="O49" s="97"/>
      <c r="P49" s="72" t="s">
        <v>55</v>
      </c>
      <c r="Q49" s="73"/>
      <c r="R49" s="48" t="s">
        <v>46</v>
      </c>
      <c r="S49" s="47"/>
      <c r="T49" s="47"/>
      <c r="U49" s="47"/>
      <c r="V49" s="47"/>
    </row>
    <row r="50" spans="1:22" ht="39.950000000000003" customHeight="1" x14ac:dyDescent="0.3">
      <c r="A50" s="47"/>
      <c r="B50" s="241"/>
      <c r="C50" s="241"/>
      <c r="D50" s="242"/>
      <c r="E50" s="242"/>
      <c r="F50" s="242"/>
      <c r="G50" s="242"/>
      <c r="H50" s="242"/>
      <c r="I50" s="242"/>
      <c r="J50" s="242"/>
      <c r="K50" s="242"/>
      <c r="L50" s="242"/>
      <c r="M50" s="242"/>
      <c r="N50" s="94"/>
      <c r="O50" s="95"/>
      <c r="P50" s="120"/>
      <c r="Q50" s="66"/>
      <c r="R50" s="74">
        <f>ROUND(N50*P50,0)</f>
        <v>0</v>
      </c>
      <c r="S50" s="47"/>
      <c r="T50" s="113">
        <f>IF(B50="Sub Grantee",R50,0)</f>
        <v>0</v>
      </c>
      <c r="U50" s="113">
        <f>IF(B50="Sub Grantee",D50,0)</f>
        <v>0</v>
      </c>
      <c r="V50" s="47"/>
    </row>
    <row r="51" spans="1:22" ht="39.950000000000003" customHeight="1" x14ac:dyDescent="0.3">
      <c r="A51" s="47"/>
      <c r="B51" s="241"/>
      <c r="C51" s="241"/>
      <c r="D51" s="242"/>
      <c r="E51" s="242"/>
      <c r="F51" s="242"/>
      <c r="G51" s="242"/>
      <c r="H51" s="242"/>
      <c r="I51" s="242"/>
      <c r="J51" s="242"/>
      <c r="K51" s="242"/>
      <c r="L51" s="242"/>
      <c r="M51" s="242"/>
      <c r="N51" s="94"/>
      <c r="O51" s="95"/>
      <c r="P51" s="120"/>
      <c r="Q51" s="66"/>
      <c r="R51" s="74">
        <f t="shared" ref="R51:R53" si="10">ROUND(N51*P51,0)</f>
        <v>0</v>
      </c>
      <c r="S51" s="47"/>
      <c r="T51" s="113">
        <f t="shared" ref="T51:T53" si="11">IF(B51="Sub Grantee",R51,0)</f>
        <v>0</v>
      </c>
      <c r="U51" s="113">
        <f t="shared" ref="U51:U53" si="12">IF(B51="Sub Grantee",D51,0)</f>
        <v>0</v>
      </c>
      <c r="V51" s="47"/>
    </row>
    <row r="52" spans="1:22" ht="39.950000000000003" customHeight="1" x14ac:dyDescent="0.3">
      <c r="A52" s="47"/>
      <c r="B52" s="241"/>
      <c r="C52" s="241"/>
      <c r="D52" s="242"/>
      <c r="E52" s="242"/>
      <c r="F52" s="242"/>
      <c r="G52" s="242"/>
      <c r="H52" s="242"/>
      <c r="I52" s="242"/>
      <c r="J52" s="242"/>
      <c r="K52" s="242"/>
      <c r="L52" s="242"/>
      <c r="M52" s="242"/>
      <c r="N52" s="94"/>
      <c r="O52" s="95"/>
      <c r="P52" s="120"/>
      <c r="Q52" s="66"/>
      <c r="R52" s="74">
        <f t="shared" si="10"/>
        <v>0</v>
      </c>
      <c r="S52" s="47"/>
      <c r="T52" s="113">
        <f t="shared" si="11"/>
        <v>0</v>
      </c>
      <c r="U52" s="113">
        <f t="shared" si="12"/>
        <v>0</v>
      </c>
      <c r="V52" s="47"/>
    </row>
    <row r="53" spans="1:22" ht="39.950000000000003" customHeight="1" x14ac:dyDescent="0.3">
      <c r="A53" s="47"/>
      <c r="B53" s="241"/>
      <c r="C53" s="241"/>
      <c r="D53" s="242"/>
      <c r="E53" s="242"/>
      <c r="F53" s="242"/>
      <c r="G53" s="242"/>
      <c r="H53" s="242"/>
      <c r="I53" s="242"/>
      <c r="J53" s="242"/>
      <c r="K53" s="242"/>
      <c r="L53" s="242"/>
      <c r="M53" s="242"/>
      <c r="N53" s="94"/>
      <c r="O53" s="95"/>
      <c r="P53" s="120"/>
      <c r="Q53" s="66"/>
      <c r="R53" s="74">
        <f t="shared" si="10"/>
        <v>0</v>
      </c>
      <c r="S53" s="47"/>
      <c r="T53" s="113">
        <f t="shared" si="11"/>
        <v>0</v>
      </c>
      <c r="U53" s="113">
        <f t="shared" si="12"/>
        <v>0</v>
      </c>
      <c r="V53" s="47"/>
    </row>
    <row r="54" spans="1:22" ht="18.600000000000001" customHeight="1" x14ac:dyDescent="0.3">
      <c r="A54" s="47"/>
      <c r="B54" s="246" t="s">
        <v>58</v>
      </c>
      <c r="C54" s="247"/>
      <c r="D54" s="247"/>
      <c r="E54" s="247"/>
      <c r="F54" s="247"/>
      <c r="G54" s="247"/>
      <c r="H54" s="247"/>
      <c r="I54" s="247"/>
      <c r="J54" s="247"/>
      <c r="K54" s="247"/>
      <c r="L54" s="247"/>
      <c r="M54" s="247"/>
      <c r="N54" s="247"/>
      <c r="O54" s="247"/>
      <c r="P54" s="247"/>
      <c r="Q54" s="248"/>
      <c r="R54" s="74">
        <f>SUM(R50:R53)</f>
        <v>0</v>
      </c>
      <c r="S54" s="47"/>
      <c r="T54" s="113">
        <f>SUM(T50:T53)</f>
        <v>0</v>
      </c>
      <c r="U54" s="47"/>
      <c r="V54" s="47"/>
    </row>
    <row r="55" spans="1:22" ht="15.75" customHeight="1" x14ac:dyDescent="0.3">
      <c r="A55" s="47"/>
      <c r="B55" s="249" t="s">
        <v>67</v>
      </c>
      <c r="C55" s="250"/>
      <c r="D55" s="250"/>
      <c r="E55" s="250"/>
      <c r="F55" s="250"/>
      <c r="G55" s="250"/>
      <c r="H55" s="250"/>
      <c r="I55" s="250"/>
      <c r="J55" s="250"/>
      <c r="K55" s="250"/>
      <c r="L55" s="250"/>
      <c r="M55" s="250"/>
      <c r="N55" s="250"/>
      <c r="O55" s="250"/>
      <c r="P55" s="250"/>
      <c r="Q55" s="250"/>
      <c r="R55" s="251"/>
      <c r="S55" s="47"/>
      <c r="T55" s="47"/>
      <c r="U55" s="47"/>
      <c r="V55" s="47"/>
    </row>
    <row r="56" spans="1:22" ht="49.5" customHeight="1" x14ac:dyDescent="0.3">
      <c r="A56" s="47"/>
      <c r="B56" s="221" t="s">
        <v>53</v>
      </c>
      <c r="C56" s="223"/>
      <c r="D56" s="221" t="s">
        <v>57</v>
      </c>
      <c r="E56" s="222"/>
      <c r="F56" s="222"/>
      <c r="G56" s="222"/>
      <c r="H56" s="222"/>
      <c r="I56" s="222"/>
      <c r="J56" s="222"/>
      <c r="K56" s="222"/>
      <c r="L56" s="222"/>
      <c r="M56" s="222"/>
      <c r="N56" s="222"/>
      <c r="O56" s="222"/>
      <c r="P56" s="222"/>
      <c r="Q56" s="223"/>
      <c r="R56" s="92" t="s">
        <v>46</v>
      </c>
      <c r="S56" s="47"/>
      <c r="T56" s="47"/>
      <c r="U56" s="47"/>
      <c r="V56" s="47"/>
    </row>
    <row r="57" spans="1:22" ht="50.1" customHeight="1" x14ac:dyDescent="0.3">
      <c r="A57" s="47"/>
      <c r="B57" s="218"/>
      <c r="C57" s="219"/>
      <c r="D57" s="218"/>
      <c r="E57" s="220"/>
      <c r="F57" s="220"/>
      <c r="G57" s="220"/>
      <c r="H57" s="220"/>
      <c r="I57" s="220"/>
      <c r="J57" s="220"/>
      <c r="K57" s="220"/>
      <c r="L57" s="220"/>
      <c r="M57" s="220"/>
      <c r="N57" s="220"/>
      <c r="O57" s="220"/>
      <c r="P57" s="220"/>
      <c r="Q57" s="219"/>
      <c r="R57" s="75"/>
      <c r="S57" s="47"/>
      <c r="T57" s="47"/>
      <c r="U57" s="47"/>
      <c r="V57" s="47"/>
    </row>
    <row r="58" spans="1:22" ht="50.1" customHeight="1" x14ac:dyDescent="0.3">
      <c r="A58" s="47"/>
      <c r="B58" s="218"/>
      <c r="C58" s="219"/>
      <c r="D58" s="218"/>
      <c r="E58" s="220"/>
      <c r="F58" s="220"/>
      <c r="G58" s="220"/>
      <c r="H58" s="220"/>
      <c r="I58" s="220"/>
      <c r="J58" s="220"/>
      <c r="K58" s="220"/>
      <c r="L58" s="220"/>
      <c r="M58" s="220"/>
      <c r="N58" s="220"/>
      <c r="O58" s="220"/>
      <c r="P58" s="220"/>
      <c r="Q58" s="219"/>
      <c r="R58" s="75"/>
      <c r="S58" s="47"/>
      <c r="T58" s="47"/>
      <c r="U58" s="47"/>
      <c r="V58" s="47"/>
    </row>
    <row r="59" spans="1:22" ht="50.1" customHeight="1" x14ac:dyDescent="0.3">
      <c r="A59" s="47"/>
      <c r="B59" s="218"/>
      <c r="C59" s="219"/>
      <c r="D59" s="218"/>
      <c r="E59" s="220"/>
      <c r="F59" s="220"/>
      <c r="G59" s="220"/>
      <c r="H59" s="220"/>
      <c r="I59" s="220"/>
      <c r="J59" s="220"/>
      <c r="K59" s="220"/>
      <c r="L59" s="220"/>
      <c r="M59" s="220"/>
      <c r="N59" s="220"/>
      <c r="O59" s="220"/>
      <c r="P59" s="220"/>
      <c r="Q59" s="219"/>
      <c r="R59" s="75"/>
      <c r="S59" s="47"/>
      <c r="T59" s="47"/>
      <c r="U59" s="47"/>
      <c r="V59" s="47"/>
    </row>
    <row r="60" spans="1:22" ht="18" customHeight="1" x14ac:dyDescent="0.3">
      <c r="A60" s="47"/>
      <c r="B60" s="243" t="s">
        <v>60</v>
      </c>
      <c r="C60" s="244"/>
      <c r="D60" s="244"/>
      <c r="E60" s="244"/>
      <c r="F60" s="244"/>
      <c r="G60" s="244"/>
      <c r="H60" s="244"/>
      <c r="I60" s="244"/>
      <c r="J60" s="244"/>
      <c r="K60" s="244"/>
      <c r="L60" s="244"/>
      <c r="M60" s="244"/>
      <c r="N60" s="244"/>
      <c r="O60" s="244"/>
      <c r="P60" s="244"/>
      <c r="Q60" s="245"/>
      <c r="R60" s="59">
        <f>SUM(R57:R59)</f>
        <v>0</v>
      </c>
      <c r="S60" s="47"/>
      <c r="T60" s="47"/>
      <c r="U60" s="47"/>
      <c r="V60" s="47"/>
    </row>
    <row r="61" spans="1:22" ht="15.75" customHeight="1" x14ac:dyDescent="0.3">
      <c r="A61" s="47"/>
      <c r="B61" s="212" t="s">
        <v>68</v>
      </c>
      <c r="C61" s="213"/>
      <c r="D61" s="213"/>
      <c r="E61" s="213"/>
      <c r="F61" s="213"/>
      <c r="G61" s="213"/>
      <c r="H61" s="213"/>
      <c r="I61" s="213"/>
      <c r="J61" s="213"/>
      <c r="K61" s="213"/>
      <c r="L61" s="213"/>
      <c r="M61" s="213"/>
      <c r="N61" s="213"/>
      <c r="O61" s="213"/>
      <c r="P61" s="213"/>
      <c r="Q61" s="213"/>
      <c r="R61" s="214"/>
      <c r="S61" s="47"/>
      <c r="T61" s="47"/>
      <c r="U61" s="47"/>
      <c r="V61" s="47"/>
    </row>
    <row r="62" spans="1:22" s="7" customFormat="1" ht="33.75" customHeight="1" x14ac:dyDescent="0.3">
      <c r="A62" s="47"/>
      <c r="B62" s="240"/>
      <c r="C62" s="240"/>
      <c r="D62" s="240" t="s">
        <v>142</v>
      </c>
      <c r="E62" s="240"/>
      <c r="F62" s="252" t="s">
        <v>143</v>
      </c>
      <c r="G62" s="253"/>
      <c r="H62" s="253"/>
      <c r="I62" s="253"/>
      <c r="J62" s="253"/>
      <c r="K62" s="253"/>
      <c r="L62" s="253"/>
      <c r="M62" s="254"/>
      <c r="N62" s="114" t="s">
        <v>59</v>
      </c>
      <c r="O62" s="76"/>
      <c r="P62" s="114" t="s">
        <v>130</v>
      </c>
      <c r="Q62" s="114" t="s">
        <v>55</v>
      </c>
      <c r="R62" s="115" t="s">
        <v>51</v>
      </c>
      <c r="S62" s="47"/>
      <c r="T62" s="47"/>
      <c r="U62" s="47"/>
      <c r="V62" s="47"/>
    </row>
    <row r="63" spans="1:22" s="7" customFormat="1" ht="33.75" customHeight="1" x14ac:dyDescent="0.3">
      <c r="A63" s="47"/>
      <c r="B63" s="240"/>
      <c r="C63" s="240"/>
      <c r="D63" s="239"/>
      <c r="E63" s="239"/>
      <c r="F63" s="239"/>
      <c r="G63" s="239"/>
      <c r="H63" s="239"/>
      <c r="I63" s="239"/>
      <c r="J63" s="239"/>
      <c r="K63" s="239"/>
      <c r="L63" s="239"/>
      <c r="M63" s="239"/>
      <c r="N63" s="145"/>
      <c r="O63" s="151"/>
      <c r="P63" s="144"/>
      <c r="Q63" s="116"/>
      <c r="R63" s="74">
        <f>ROUND(N63*P63,0)</f>
        <v>0</v>
      </c>
      <c r="S63" s="47"/>
      <c r="T63" s="113">
        <f>IF(B63="Yes",R63,0)</f>
        <v>0</v>
      </c>
      <c r="U63" s="47"/>
      <c r="V63" s="47"/>
    </row>
    <row r="64" spans="1:22" s="7" customFormat="1" ht="33.75" customHeight="1" x14ac:dyDescent="0.3">
      <c r="A64" s="47"/>
      <c r="B64" s="240"/>
      <c r="C64" s="240"/>
      <c r="D64" s="239"/>
      <c r="E64" s="239"/>
      <c r="F64" s="239"/>
      <c r="G64" s="239"/>
      <c r="H64" s="239"/>
      <c r="I64" s="239"/>
      <c r="J64" s="239"/>
      <c r="K64" s="239"/>
      <c r="L64" s="239"/>
      <c r="M64" s="239"/>
      <c r="N64" s="146"/>
      <c r="O64" s="151"/>
      <c r="P64" s="143"/>
      <c r="Q64" s="116"/>
      <c r="R64" s="74">
        <f t="shared" ref="R64:R65" si="13">ROUND(N64*P64,0)</f>
        <v>0</v>
      </c>
      <c r="S64" s="47"/>
      <c r="T64" s="113">
        <f t="shared" ref="T64:T65" si="14">IF(B64="Yes",R64,0)</f>
        <v>0</v>
      </c>
      <c r="U64" s="47"/>
      <c r="V64" s="47"/>
    </row>
    <row r="65" spans="1:22" s="7" customFormat="1" ht="33.75" customHeight="1" x14ac:dyDescent="0.3">
      <c r="A65" s="47"/>
      <c r="B65" s="240"/>
      <c r="C65" s="240"/>
      <c r="D65" s="239"/>
      <c r="E65" s="239"/>
      <c r="F65" s="239"/>
      <c r="G65" s="239"/>
      <c r="H65" s="239"/>
      <c r="I65" s="239"/>
      <c r="J65" s="239"/>
      <c r="K65" s="239"/>
      <c r="L65" s="239"/>
      <c r="M65" s="239"/>
      <c r="N65" s="146"/>
      <c r="O65" s="151"/>
      <c r="P65" s="144"/>
      <c r="Q65" s="116"/>
      <c r="R65" s="74">
        <f t="shared" si="13"/>
        <v>0</v>
      </c>
      <c r="S65" s="47"/>
      <c r="T65" s="113">
        <f t="shared" si="14"/>
        <v>0</v>
      </c>
      <c r="U65" s="47"/>
      <c r="V65" s="47"/>
    </row>
    <row r="66" spans="1:22" ht="18" customHeight="1" x14ac:dyDescent="0.3">
      <c r="A66" s="47"/>
      <c r="B66" s="243" t="s">
        <v>62</v>
      </c>
      <c r="C66" s="244"/>
      <c r="D66" s="244"/>
      <c r="E66" s="244"/>
      <c r="F66" s="244"/>
      <c r="G66" s="244"/>
      <c r="H66" s="244"/>
      <c r="I66" s="244"/>
      <c r="J66" s="244"/>
      <c r="K66" s="244"/>
      <c r="L66" s="244"/>
      <c r="M66" s="244"/>
      <c r="N66" s="244"/>
      <c r="O66" s="244"/>
      <c r="P66" s="245"/>
      <c r="Q66" s="67"/>
      <c r="R66" s="59">
        <f>SUM(R63:R65)</f>
        <v>0</v>
      </c>
      <c r="S66" s="47"/>
      <c r="T66" s="88">
        <f>SUM(T63:T65)</f>
        <v>0</v>
      </c>
      <c r="U66" s="47"/>
      <c r="V66" s="47"/>
    </row>
    <row r="67" spans="1:22" ht="15.75" customHeight="1" x14ac:dyDescent="0.3">
      <c r="A67" s="47"/>
      <c r="B67" s="212" t="s">
        <v>69</v>
      </c>
      <c r="C67" s="213"/>
      <c r="D67" s="213"/>
      <c r="E67" s="213"/>
      <c r="F67" s="213"/>
      <c r="G67" s="213"/>
      <c r="H67" s="213"/>
      <c r="I67" s="213"/>
      <c r="J67" s="213"/>
      <c r="K67" s="213"/>
      <c r="L67" s="213"/>
      <c r="M67" s="213"/>
      <c r="N67" s="213"/>
      <c r="O67" s="213"/>
      <c r="P67" s="213"/>
      <c r="Q67" s="213"/>
      <c r="R67" s="214"/>
      <c r="S67" s="47"/>
      <c r="T67" s="47"/>
      <c r="U67" s="47"/>
      <c r="V67" s="47"/>
    </row>
    <row r="68" spans="1:22" ht="27.75" customHeight="1" x14ac:dyDescent="0.3">
      <c r="A68" s="47"/>
      <c r="B68" s="306" t="s">
        <v>78</v>
      </c>
      <c r="C68" s="306"/>
      <c r="D68" s="307" t="s">
        <v>61</v>
      </c>
      <c r="E68" s="308"/>
      <c r="F68" s="308"/>
      <c r="G68" s="308"/>
      <c r="H68" s="308"/>
      <c r="I68" s="308"/>
      <c r="J68" s="308"/>
      <c r="K68" s="308"/>
      <c r="L68" s="308"/>
      <c r="M68" s="308"/>
      <c r="N68" s="308"/>
      <c r="O68" s="308"/>
      <c r="P68" s="308"/>
      <c r="Q68" s="309"/>
      <c r="R68" s="92" t="s">
        <v>46</v>
      </c>
      <c r="S68" s="47"/>
      <c r="T68" s="47"/>
      <c r="U68" s="47"/>
      <c r="V68" s="47"/>
    </row>
    <row r="69" spans="1:22" ht="39.950000000000003" customHeight="1" x14ac:dyDescent="0.3">
      <c r="A69" s="47"/>
      <c r="B69" s="303"/>
      <c r="C69" s="304"/>
      <c r="D69" s="303"/>
      <c r="E69" s="305"/>
      <c r="F69" s="305"/>
      <c r="G69" s="305"/>
      <c r="H69" s="305"/>
      <c r="I69" s="305"/>
      <c r="J69" s="305"/>
      <c r="K69" s="305"/>
      <c r="L69" s="305"/>
      <c r="M69" s="305"/>
      <c r="N69" s="305"/>
      <c r="O69" s="305"/>
      <c r="P69" s="305"/>
      <c r="Q69" s="304"/>
      <c r="R69" s="75"/>
      <c r="S69" s="47"/>
      <c r="T69" s="47"/>
      <c r="U69" s="47"/>
      <c r="V69" s="47"/>
    </row>
    <row r="70" spans="1:22" ht="39.950000000000003" customHeight="1" x14ac:dyDescent="0.3">
      <c r="A70" s="47"/>
      <c r="B70" s="303"/>
      <c r="C70" s="304"/>
      <c r="D70" s="303"/>
      <c r="E70" s="305"/>
      <c r="F70" s="305"/>
      <c r="G70" s="305"/>
      <c r="H70" s="305"/>
      <c r="I70" s="305"/>
      <c r="J70" s="305"/>
      <c r="K70" s="305"/>
      <c r="L70" s="305"/>
      <c r="M70" s="305"/>
      <c r="N70" s="305"/>
      <c r="O70" s="305"/>
      <c r="P70" s="305"/>
      <c r="Q70" s="304"/>
      <c r="R70" s="75"/>
      <c r="S70" s="47"/>
      <c r="T70" s="47"/>
      <c r="U70" s="47"/>
      <c r="V70" s="47"/>
    </row>
    <row r="71" spans="1:22" ht="39.950000000000003" customHeight="1" x14ac:dyDescent="0.3">
      <c r="A71" s="47"/>
      <c r="B71" s="303"/>
      <c r="C71" s="304"/>
      <c r="D71" s="303"/>
      <c r="E71" s="305"/>
      <c r="F71" s="305"/>
      <c r="G71" s="305"/>
      <c r="H71" s="305"/>
      <c r="I71" s="305"/>
      <c r="J71" s="305"/>
      <c r="K71" s="305"/>
      <c r="L71" s="305"/>
      <c r="M71" s="305"/>
      <c r="N71" s="305"/>
      <c r="O71" s="305"/>
      <c r="P71" s="305"/>
      <c r="Q71" s="304"/>
      <c r="R71" s="75"/>
      <c r="S71" s="47"/>
      <c r="T71" s="47"/>
      <c r="U71" s="47"/>
      <c r="V71" s="47"/>
    </row>
    <row r="72" spans="1:22" ht="19.350000000000001" customHeight="1" x14ac:dyDescent="0.3">
      <c r="A72" s="47"/>
      <c r="B72" s="243" t="s">
        <v>79</v>
      </c>
      <c r="C72" s="244"/>
      <c r="D72" s="244"/>
      <c r="E72" s="244"/>
      <c r="F72" s="244"/>
      <c r="G72" s="244"/>
      <c r="H72" s="244"/>
      <c r="I72" s="244"/>
      <c r="J72" s="244"/>
      <c r="K72" s="244"/>
      <c r="L72" s="244"/>
      <c r="M72" s="244"/>
      <c r="N72" s="244"/>
      <c r="O72" s="244"/>
      <c r="P72" s="244"/>
      <c r="Q72" s="245"/>
      <c r="R72" s="59">
        <f>SUM(R69:R71)</f>
        <v>0</v>
      </c>
      <c r="S72" s="47"/>
      <c r="T72" s="47"/>
      <c r="U72" s="47"/>
      <c r="V72" s="47"/>
    </row>
    <row r="73" spans="1:22" ht="15.75" customHeight="1" x14ac:dyDescent="0.3">
      <c r="A73" s="47"/>
      <c r="B73" s="298" t="s">
        <v>70</v>
      </c>
      <c r="C73" s="299"/>
      <c r="D73" s="299"/>
      <c r="E73" s="299"/>
      <c r="F73" s="299"/>
      <c r="G73" s="299"/>
      <c r="H73" s="299"/>
      <c r="I73" s="299"/>
      <c r="J73" s="299"/>
      <c r="K73" s="299"/>
      <c r="L73" s="299"/>
      <c r="M73" s="299"/>
      <c r="N73" s="299"/>
      <c r="O73" s="299"/>
      <c r="P73" s="299"/>
      <c r="Q73" s="299"/>
      <c r="R73" s="214"/>
      <c r="S73" s="47"/>
      <c r="T73" s="47"/>
      <c r="U73" s="47"/>
      <c r="V73" s="47"/>
    </row>
    <row r="74" spans="1:22" ht="15.75" customHeight="1" x14ac:dyDescent="0.3">
      <c r="A74" s="47"/>
      <c r="B74" s="315"/>
      <c r="C74" s="316"/>
      <c r="D74" s="316"/>
      <c r="E74" s="316"/>
      <c r="F74" s="316"/>
      <c r="G74" s="316"/>
      <c r="H74" s="316"/>
      <c r="I74" s="277" t="s">
        <v>147</v>
      </c>
      <c r="J74" s="277"/>
      <c r="K74" s="277"/>
      <c r="L74" s="277"/>
      <c r="M74" s="277"/>
      <c r="N74" s="317">
        <f>' Budget'!N75:P75</f>
        <v>0</v>
      </c>
      <c r="O74" s="317"/>
      <c r="P74" s="317"/>
      <c r="Q74" s="77"/>
      <c r="R74" s="78"/>
      <c r="S74" s="47"/>
      <c r="T74" s="47"/>
      <c r="U74" s="47"/>
      <c r="V74" s="47"/>
    </row>
    <row r="75" spans="1:22" ht="15.75" hidden="1" customHeight="1" x14ac:dyDescent="0.3">
      <c r="A75" s="47"/>
      <c r="B75" s="313"/>
      <c r="C75" s="276"/>
      <c r="D75" s="276"/>
      <c r="E75" s="276"/>
      <c r="F75" s="276"/>
      <c r="G75" s="276"/>
      <c r="H75" s="276"/>
      <c r="I75" s="277" t="s">
        <v>126</v>
      </c>
      <c r="J75" s="277"/>
      <c r="K75" s="277"/>
      <c r="L75" s="277"/>
      <c r="M75" s="277"/>
      <c r="N75" s="278">
        <f>R72+R66+R60+R54+R47+R38+R33+R28+R18</f>
        <v>0</v>
      </c>
      <c r="O75" s="278"/>
      <c r="P75" s="278"/>
      <c r="Q75" s="79"/>
      <c r="R75" s="80"/>
      <c r="S75" s="47"/>
      <c r="T75" s="47"/>
      <c r="U75" s="47"/>
      <c r="V75" s="47"/>
    </row>
    <row r="76" spans="1:22" ht="15.75" customHeight="1" x14ac:dyDescent="0.3">
      <c r="A76" s="47"/>
      <c r="B76" s="313"/>
      <c r="C76" s="276"/>
      <c r="D76" s="276"/>
      <c r="E76" s="276"/>
      <c r="F76" s="276"/>
      <c r="G76" s="276"/>
      <c r="H76" s="276"/>
      <c r="I76" s="282" t="s">
        <v>231</v>
      </c>
      <c r="J76" s="283"/>
      <c r="K76" s="283"/>
      <c r="L76" s="283"/>
      <c r="M76" s="283"/>
      <c r="N76" s="278">
        <f>' Budget'!N80:P80</f>
        <v>0</v>
      </c>
      <c r="O76" s="278"/>
      <c r="P76" s="278"/>
      <c r="Q76" s="79"/>
      <c r="R76" s="80"/>
      <c r="S76" s="47"/>
      <c r="T76" s="47"/>
      <c r="U76" s="47"/>
      <c r="V76" s="47"/>
    </row>
    <row r="77" spans="1:22" ht="15.75" customHeight="1" x14ac:dyDescent="0.3">
      <c r="A77" s="47"/>
      <c r="B77" s="313"/>
      <c r="C77" s="276"/>
      <c r="D77" s="276"/>
      <c r="E77" s="276"/>
      <c r="F77" s="276"/>
      <c r="G77" s="276"/>
      <c r="H77" s="276"/>
      <c r="I77" s="282" t="s">
        <v>243</v>
      </c>
      <c r="J77" s="283"/>
      <c r="K77" s="283"/>
      <c r="L77" s="283"/>
      <c r="M77" s="283"/>
      <c r="N77" s="278">
        <f>' Budget'!N80:P80-' Budget'!R82</f>
        <v>0</v>
      </c>
      <c r="O77" s="278"/>
      <c r="P77" s="278"/>
      <c r="Q77" s="79"/>
      <c r="R77" s="81"/>
      <c r="S77" s="47"/>
      <c r="T77" s="47"/>
      <c r="U77" s="47"/>
      <c r="V77" s="47"/>
    </row>
    <row r="78" spans="1:22" ht="16.5" customHeight="1" x14ac:dyDescent="0.3">
      <c r="A78" s="47"/>
      <c r="B78" s="99"/>
      <c r="C78" s="276"/>
      <c r="D78" s="276"/>
      <c r="E78" s="276"/>
      <c r="F78" s="276"/>
      <c r="G78" s="276"/>
      <c r="H78" s="276"/>
      <c r="I78" s="276"/>
      <c r="J78" s="276"/>
      <c r="K78" s="276"/>
      <c r="L78" s="276"/>
      <c r="M78" s="276"/>
      <c r="N78" s="276"/>
      <c r="O78" s="276"/>
      <c r="P78" s="276"/>
      <c r="Q78" s="314"/>
      <c r="R78" s="92" t="s">
        <v>51</v>
      </c>
      <c r="S78" s="47"/>
      <c r="T78" s="47"/>
      <c r="U78" s="47"/>
      <c r="V78" s="47"/>
    </row>
    <row r="79" spans="1:22" x14ac:dyDescent="0.3">
      <c r="A79" s="47"/>
      <c r="B79" s="82"/>
      <c r="C79" s="310"/>
      <c r="D79" s="310"/>
      <c r="E79" s="310"/>
      <c r="F79" s="98"/>
      <c r="G79" s="98"/>
      <c r="H79" s="98"/>
      <c r="I79" s="311" t="s">
        <v>228</v>
      </c>
      <c r="J79" s="311"/>
      <c r="K79" s="311"/>
      <c r="L79" s="311"/>
      <c r="M79" s="311"/>
      <c r="N79" s="311"/>
      <c r="O79" s="311"/>
      <c r="P79" s="311"/>
      <c r="Q79" s="312"/>
      <c r="R79" s="83"/>
      <c r="S79" s="47"/>
      <c r="T79" s="47"/>
      <c r="U79" s="47"/>
      <c r="V79" s="47"/>
    </row>
    <row r="80" spans="1:22" ht="15.75" customHeight="1" x14ac:dyDescent="0.3">
      <c r="A80" s="47"/>
      <c r="B80" s="298" t="s">
        <v>71</v>
      </c>
      <c r="C80" s="299"/>
      <c r="D80" s="299"/>
      <c r="E80" s="299"/>
      <c r="F80" s="299"/>
      <c r="G80" s="299"/>
      <c r="H80" s="299"/>
      <c r="I80" s="299"/>
      <c r="J80" s="299"/>
      <c r="K80" s="299"/>
      <c r="L80" s="299"/>
      <c r="M80" s="299"/>
      <c r="N80" s="299"/>
      <c r="O80" s="299"/>
      <c r="P80" s="299"/>
      <c r="Q80" s="299"/>
      <c r="R80" s="91"/>
      <c r="S80" s="47"/>
      <c r="T80" s="47"/>
      <c r="U80" s="47"/>
      <c r="V80" s="47"/>
    </row>
    <row r="81" spans="1:22" ht="15.6" customHeight="1" x14ac:dyDescent="0.3">
      <c r="A81" s="47"/>
      <c r="B81" s="221" t="s">
        <v>80</v>
      </c>
      <c r="C81" s="222"/>
      <c r="D81" s="222"/>
      <c r="E81" s="222"/>
      <c r="F81" s="222"/>
      <c r="G81" s="222"/>
      <c r="H81" s="222"/>
      <c r="I81" s="222"/>
      <c r="J81" s="222"/>
      <c r="K81" s="222"/>
      <c r="L81" s="222"/>
      <c r="M81" s="222"/>
      <c r="N81" s="222"/>
      <c r="O81" s="222"/>
      <c r="P81" s="222"/>
      <c r="Q81" s="223"/>
      <c r="R81" s="90" t="s">
        <v>51</v>
      </c>
      <c r="S81" s="47"/>
      <c r="T81" s="47"/>
      <c r="U81" s="47"/>
      <c r="V81" s="47"/>
    </row>
    <row r="82" spans="1:22" ht="30" customHeight="1" x14ac:dyDescent="0.3">
      <c r="A82" s="47"/>
      <c r="B82" s="300"/>
      <c r="C82" s="301"/>
      <c r="D82" s="301"/>
      <c r="E82" s="301"/>
      <c r="F82" s="301"/>
      <c r="G82" s="301"/>
      <c r="H82" s="301"/>
      <c r="I82" s="301"/>
      <c r="J82" s="301"/>
      <c r="K82" s="301"/>
      <c r="L82" s="301"/>
      <c r="M82" s="301"/>
      <c r="N82" s="301"/>
      <c r="O82" s="301"/>
      <c r="P82" s="301"/>
      <c r="Q82" s="302"/>
      <c r="R82" s="86"/>
      <c r="S82" s="47"/>
      <c r="T82" s="47"/>
      <c r="U82" s="47"/>
      <c r="V82" s="47"/>
    </row>
    <row r="83" spans="1:22" ht="18.600000000000001" customHeight="1" x14ac:dyDescent="0.3">
      <c r="A83" s="47"/>
      <c r="B83" s="243" t="s">
        <v>81</v>
      </c>
      <c r="C83" s="244"/>
      <c r="D83" s="244"/>
      <c r="E83" s="244"/>
      <c r="F83" s="244"/>
      <c r="G83" s="244"/>
      <c r="H83" s="244"/>
      <c r="I83" s="244"/>
      <c r="J83" s="244"/>
      <c r="K83" s="244"/>
      <c r="L83" s="244"/>
      <c r="M83" s="244"/>
      <c r="N83" s="244"/>
      <c r="O83" s="244"/>
      <c r="P83" s="244"/>
      <c r="Q83" s="245"/>
      <c r="R83" s="85">
        <f>SUM(R82:R82)</f>
        <v>0</v>
      </c>
      <c r="S83" s="47"/>
      <c r="T83" s="47"/>
      <c r="U83" s="47"/>
      <c r="V83" s="47"/>
    </row>
    <row r="84" spans="1:22" ht="34.5" customHeight="1" x14ac:dyDescent="0.3">
      <c r="A84" s="47"/>
      <c r="B84" s="292" t="s">
        <v>63</v>
      </c>
      <c r="C84" s="293"/>
      <c r="D84" s="293"/>
      <c r="E84" s="293"/>
      <c r="F84" s="293"/>
      <c r="G84" s="293"/>
      <c r="H84" s="293"/>
      <c r="I84" s="293"/>
      <c r="J84" s="293"/>
      <c r="K84" s="293"/>
      <c r="L84" s="293"/>
      <c r="M84" s="293"/>
      <c r="N84" s="293"/>
      <c r="O84" s="293"/>
      <c r="P84" s="293"/>
      <c r="Q84" s="294"/>
      <c r="R84" s="87">
        <f>SUM(R83+R79+R72+R66+R60+R54+R47+R38+R33+R28+R18)</f>
        <v>0</v>
      </c>
      <c r="S84" s="47"/>
      <c r="T84" s="42"/>
      <c r="U84" s="43"/>
      <c r="V84" s="47"/>
    </row>
    <row r="85" spans="1:22" ht="34.5" customHeight="1" x14ac:dyDescent="0.3">
      <c r="A85" s="47"/>
      <c r="B85" s="47"/>
      <c r="C85" s="47"/>
      <c r="D85" s="47"/>
      <c r="E85" s="47"/>
      <c r="F85" s="47"/>
      <c r="G85" s="47"/>
      <c r="H85" s="47"/>
      <c r="I85" s="47"/>
      <c r="J85" s="47"/>
      <c r="K85" s="47"/>
      <c r="L85" s="47"/>
      <c r="M85" s="47"/>
      <c r="N85" s="47"/>
      <c r="O85" s="47"/>
      <c r="P85" s="47"/>
      <c r="Q85" s="47"/>
      <c r="R85" s="47"/>
      <c r="S85" s="47"/>
      <c r="T85" s="42" t="s">
        <v>129</v>
      </c>
      <c r="U85" s="43">
        <f>T66</f>
        <v>0</v>
      </c>
      <c r="V85" s="47"/>
    </row>
    <row r="86" spans="1:22" x14ac:dyDescent="0.3">
      <c r="A86" s="47"/>
      <c r="B86" s="47"/>
      <c r="C86" s="47"/>
      <c r="D86" s="47"/>
      <c r="E86" s="47"/>
      <c r="F86" s="47"/>
      <c r="G86" s="47"/>
      <c r="H86" s="47"/>
      <c r="I86" s="47"/>
      <c r="J86" s="47"/>
      <c r="K86" s="47"/>
      <c r="L86" s="47"/>
      <c r="M86" s="47"/>
      <c r="N86" s="47"/>
      <c r="O86" s="47"/>
      <c r="P86" s="47"/>
      <c r="Q86" s="47"/>
      <c r="R86" s="47"/>
      <c r="S86" s="47"/>
      <c r="T86" s="47"/>
      <c r="U86" s="47"/>
      <c r="V86" s="47"/>
    </row>
  </sheetData>
  <sheetProtection algorithmName="SHA-512" hashValue="y1ZwT+4usS7QZuXQEJCLrfBNKhZYL4ATMwPQyOzv08a6vvN3VJiOuc8w/Ia4rLkI2aNssptvbcFZ392kzbvgWA==" saltValue="JrNspKSCfDoT6UydL1fjAA==" spinCount="100000" sheet="1" formatCells="0" formatRows="0" insertRows="0" deleteRows="0" selectLockedCells="1"/>
  <mergeCells count="151">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31:C31"/>
    <mergeCell ref="D31:G31"/>
    <mergeCell ref="H31:K31"/>
    <mergeCell ref="B25:C25"/>
    <mergeCell ref="D25:G25"/>
    <mergeCell ref="B26:C26"/>
    <mergeCell ref="D26:G26"/>
    <mergeCell ref="B27:C27"/>
    <mergeCell ref="D27:G27"/>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52:C52"/>
    <mergeCell ref="D52:E52"/>
    <mergeCell ref="F52:M52"/>
    <mergeCell ref="B53:C53"/>
    <mergeCell ref="D53:E53"/>
    <mergeCell ref="F53:M53"/>
    <mergeCell ref="B50:C50"/>
    <mergeCell ref="D50:E50"/>
    <mergeCell ref="F50:M50"/>
    <mergeCell ref="B51:C51"/>
    <mergeCell ref="D51:E51"/>
    <mergeCell ref="F51:M51"/>
    <mergeCell ref="B58:C58"/>
    <mergeCell ref="D58:Q58"/>
    <mergeCell ref="B59:C59"/>
    <mergeCell ref="D59:Q59"/>
    <mergeCell ref="B60:Q60"/>
    <mergeCell ref="B61:R61"/>
    <mergeCell ref="B54:Q54"/>
    <mergeCell ref="B55:R55"/>
    <mergeCell ref="B56:C56"/>
    <mergeCell ref="D56:Q56"/>
    <mergeCell ref="B57:C57"/>
    <mergeCell ref="D57:Q57"/>
    <mergeCell ref="B64:C64"/>
    <mergeCell ref="D64:E64"/>
    <mergeCell ref="F64:M64"/>
    <mergeCell ref="B65:C65"/>
    <mergeCell ref="D65:E65"/>
    <mergeCell ref="F65:M65"/>
    <mergeCell ref="B62:C62"/>
    <mergeCell ref="D62:E62"/>
    <mergeCell ref="F62:M62"/>
    <mergeCell ref="B63:C63"/>
    <mergeCell ref="D63:E63"/>
    <mergeCell ref="F63:M63"/>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s>
  <conditionalFormatting sqref="R79">
    <cfRule type="cellIs" dxfId="19" priority="1" operator="greaterThan">
      <formula>$N$77</formula>
    </cfRule>
    <cfRule type="cellIs" dxfId="18" priority="2" operator="greaterThan">
      <formula>$N$77</formula>
    </cfRule>
    <cfRule type="cellIs" dxfId="17" priority="3" operator="greaterThan">
      <formula>$N$77</formula>
    </cfRule>
    <cfRule type="cellIs" dxfId="16"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extLst>
    <ext xmlns:x14="http://schemas.microsoft.com/office/spreadsheetml/2009/9/main" uri="{78C0D931-6437-407d-A8EE-F0AAD7539E65}">
      <x14:conditionalFormattings>
        <x14:conditionalFormatting xmlns:xm="http://schemas.microsoft.com/office/excel/2006/main">
          <x14:cfRule type="cellIs" priority="4" operator="notEqual" id="{EEA8A882-0C3A-4106-914C-8906CE1B6620}">
            <xm:f>Cover!$C$7</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B63:C65</xm:sqref>
        </x14:dataValidation>
        <x14:dataValidation type="list" allowBlank="1" showInputMessage="1" showErrorMessage="1" xr:uid="{00000000-0002-0000-0200-000001000000}">
          <x14:formula1>
            <xm:f>'DROP-DOWNS'!$J$2:$J$3</xm:f>
          </x14:formula1>
          <xm:sqref>B50:C53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zoomScaleNormal="100" zoomScalePageLayoutView="110" workbookViewId="0">
      <selection activeCell="K55" sqref="K55"/>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347"/>
      <c r="C2" s="348"/>
      <c r="D2" s="348"/>
      <c r="E2" s="348"/>
      <c r="F2" s="348"/>
      <c r="G2" s="348">
        <f>Cover!C5</f>
        <v>0</v>
      </c>
      <c r="H2" s="348"/>
      <c r="I2" s="348"/>
      <c r="J2" s="348"/>
    </row>
    <row r="3" spans="2:13" ht="29.45" customHeight="1" x14ac:dyDescent="0.25">
      <c r="B3" s="326" t="s">
        <v>135</v>
      </c>
      <c r="C3" s="326"/>
      <c r="D3" s="326"/>
      <c r="E3" s="326"/>
      <c r="F3" s="326"/>
      <c r="G3" s="326"/>
      <c r="H3" s="326"/>
      <c r="I3" s="326"/>
      <c r="J3" s="326"/>
    </row>
    <row r="4" spans="2:13" s="124" customFormat="1" ht="27.95" hidden="1" customHeight="1" x14ac:dyDescent="0.25">
      <c r="B4" s="332" t="s">
        <v>155</v>
      </c>
      <c r="C4" s="333"/>
      <c r="D4" s="333"/>
      <c r="E4" s="333"/>
      <c r="F4" s="333"/>
      <c r="G4" s="333"/>
      <c r="H4" s="333"/>
      <c r="I4" s="334"/>
      <c r="J4" s="122"/>
    </row>
    <row r="5" spans="2:13" s="124" customFormat="1" ht="24.95" hidden="1" customHeight="1" x14ac:dyDescent="0.25">
      <c r="B5" s="323" t="s">
        <v>151</v>
      </c>
      <c r="C5" s="324"/>
      <c r="D5" s="324"/>
      <c r="E5" s="324"/>
      <c r="F5" s="324"/>
      <c r="G5" s="324"/>
      <c r="H5" s="324"/>
      <c r="I5" s="325"/>
      <c r="J5" s="126">
        <f>Cover!C10</f>
        <v>0</v>
      </c>
      <c r="M5" s="152"/>
    </row>
    <row r="6" spans="2:13" s="124" customFormat="1" ht="24.95" hidden="1" customHeight="1" x14ac:dyDescent="0.25">
      <c r="B6" s="323" t="s">
        <v>152</v>
      </c>
      <c r="C6" s="324"/>
      <c r="D6" s="324"/>
      <c r="E6" s="324"/>
      <c r="F6" s="324"/>
      <c r="G6" s="324"/>
      <c r="H6" s="324"/>
      <c r="I6" s="325"/>
      <c r="J6" s="126">
        <f>Cover!C7</f>
        <v>0</v>
      </c>
    </row>
    <row r="7" spans="2:13" s="124" customFormat="1" ht="24.95" hidden="1" customHeight="1" x14ac:dyDescent="0.25">
      <c r="B7" s="323" t="s">
        <v>153</v>
      </c>
      <c r="C7" s="324"/>
      <c r="D7" s="324"/>
      <c r="E7" s="324"/>
      <c r="F7" s="324"/>
      <c r="G7" s="324"/>
      <c r="H7" s="324"/>
      <c r="I7" s="325"/>
      <c r="J7" s="126" t="e">
        <f>Cover!#REF!</f>
        <v>#REF!</v>
      </c>
    </row>
    <row r="8" spans="2:13" s="124" customFormat="1" ht="24.95" hidden="1" customHeight="1" x14ac:dyDescent="0.25">
      <c r="B8" s="323" t="s">
        <v>154</v>
      </c>
      <c r="C8" s="324"/>
      <c r="D8" s="324"/>
      <c r="E8" s="324"/>
      <c r="F8" s="324"/>
      <c r="G8" s="324"/>
      <c r="H8" s="324"/>
      <c r="I8" s="325"/>
      <c r="J8" s="126" t="e">
        <f>Cover!#REF!</f>
        <v>#REF!</v>
      </c>
    </row>
    <row r="9" spans="2:13" s="124" customFormat="1" ht="24.95" hidden="1" customHeight="1" x14ac:dyDescent="0.25">
      <c r="B9" s="110"/>
      <c r="C9" s="111"/>
      <c r="D9" s="111"/>
      <c r="E9" s="111"/>
      <c r="F9" s="111"/>
      <c r="G9" s="111"/>
      <c r="H9" s="111"/>
      <c r="I9" s="112"/>
      <c r="J9" s="126"/>
    </row>
    <row r="10" spans="2:13" s="125" customFormat="1" ht="27.95" customHeight="1" x14ac:dyDescent="0.25">
      <c r="B10" s="330" t="s">
        <v>156</v>
      </c>
      <c r="C10" s="331"/>
      <c r="D10" s="331"/>
      <c r="E10" s="331"/>
      <c r="F10" s="331"/>
      <c r="G10" s="331"/>
      <c r="H10" s="331"/>
      <c r="I10" s="331"/>
      <c r="J10" s="123" t="s">
        <v>136</v>
      </c>
    </row>
    <row r="11" spans="2:13" s="124" customFormat="1" ht="24.95" customHeight="1" x14ac:dyDescent="0.25">
      <c r="B11" s="323" t="s">
        <v>41</v>
      </c>
      <c r="C11" s="324"/>
      <c r="D11" s="324"/>
      <c r="E11" s="324"/>
      <c r="F11" s="324"/>
      <c r="G11" s="324"/>
      <c r="H11" s="324"/>
      <c r="I11" s="325"/>
      <c r="J11" s="126">
        <f>' Budget'!R18</f>
        <v>0</v>
      </c>
    </row>
    <row r="12" spans="2:13" s="124" customFormat="1" ht="24.95" customHeight="1" x14ac:dyDescent="0.25">
      <c r="B12" s="323" t="s">
        <v>47</v>
      </c>
      <c r="C12" s="324"/>
      <c r="D12" s="324"/>
      <c r="E12" s="324"/>
      <c r="F12" s="324"/>
      <c r="G12" s="324"/>
      <c r="H12" s="324"/>
      <c r="I12" s="325"/>
      <c r="J12" s="126">
        <f>' Budget'!R28</f>
        <v>0</v>
      </c>
    </row>
    <row r="13" spans="2:13" s="124" customFormat="1" ht="24.95" customHeight="1" x14ac:dyDescent="0.25">
      <c r="B13" s="323" t="s">
        <v>49</v>
      </c>
      <c r="C13" s="324"/>
      <c r="D13" s="324"/>
      <c r="E13" s="324"/>
      <c r="F13" s="324"/>
      <c r="G13" s="324"/>
      <c r="H13" s="324"/>
      <c r="I13" s="325"/>
      <c r="J13" s="126">
        <f>' Budget'!R33</f>
        <v>0</v>
      </c>
    </row>
    <row r="14" spans="2:13" s="124" customFormat="1" ht="24.95" customHeight="1" x14ac:dyDescent="0.25">
      <c r="B14" s="323" t="s">
        <v>64</v>
      </c>
      <c r="C14" s="324"/>
      <c r="D14" s="324"/>
      <c r="E14" s="324"/>
      <c r="F14" s="324"/>
      <c r="G14" s="324"/>
      <c r="H14" s="324"/>
      <c r="I14" s="325"/>
      <c r="J14" s="126">
        <f>' Budget'!R38</f>
        <v>0</v>
      </c>
    </row>
    <row r="15" spans="2:13" s="124" customFormat="1" ht="24.95" customHeight="1" x14ac:dyDescent="0.25">
      <c r="B15" s="323" t="s">
        <v>65</v>
      </c>
      <c r="C15" s="324"/>
      <c r="D15" s="324"/>
      <c r="E15" s="324"/>
      <c r="F15" s="324"/>
      <c r="G15" s="324"/>
      <c r="H15" s="324"/>
      <c r="I15" s="325"/>
      <c r="J15" s="126">
        <f>' Budget'!R47</f>
        <v>0</v>
      </c>
    </row>
    <row r="16" spans="2:13" s="124" customFormat="1" ht="24.95" customHeight="1" x14ac:dyDescent="0.25">
      <c r="B16" s="323" t="s">
        <v>66</v>
      </c>
      <c r="C16" s="324"/>
      <c r="D16" s="324"/>
      <c r="E16" s="324"/>
      <c r="F16" s="324"/>
      <c r="G16" s="324"/>
      <c r="H16" s="324"/>
      <c r="I16" s="325"/>
      <c r="J16" s="126">
        <f>' Budget'!R54</f>
        <v>0</v>
      </c>
    </row>
    <row r="17" spans="2:10" s="124" customFormat="1" ht="24.95" customHeight="1" x14ac:dyDescent="0.25">
      <c r="B17" s="323" t="s">
        <v>67</v>
      </c>
      <c r="C17" s="324"/>
      <c r="D17" s="324"/>
      <c r="E17" s="324"/>
      <c r="F17" s="324"/>
      <c r="G17" s="324"/>
      <c r="H17" s="324"/>
      <c r="I17" s="325"/>
      <c r="J17" s="126">
        <f>' Budget'!R60</f>
        <v>0</v>
      </c>
    </row>
    <row r="18" spans="2:10" s="124" customFormat="1" ht="24.95" customHeight="1" x14ac:dyDescent="0.25">
      <c r="B18" s="323" t="s">
        <v>68</v>
      </c>
      <c r="C18" s="324"/>
      <c r="D18" s="324"/>
      <c r="E18" s="324"/>
      <c r="F18" s="324"/>
      <c r="G18" s="324"/>
      <c r="H18" s="324"/>
      <c r="I18" s="325"/>
      <c r="J18" s="126">
        <f>' Budget'!R66</f>
        <v>0</v>
      </c>
    </row>
    <row r="19" spans="2:10" s="124" customFormat="1" ht="24.95" customHeight="1" x14ac:dyDescent="0.25">
      <c r="B19" s="323" t="s">
        <v>69</v>
      </c>
      <c r="C19" s="324"/>
      <c r="D19" s="324"/>
      <c r="E19" s="324"/>
      <c r="F19" s="324"/>
      <c r="G19" s="324"/>
      <c r="H19" s="324"/>
      <c r="I19" s="325"/>
      <c r="J19" s="126">
        <f>' Budget'!R72</f>
        <v>0</v>
      </c>
    </row>
    <row r="20" spans="2:10" s="124" customFormat="1" ht="24.95" customHeight="1" x14ac:dyDescent="0.25">
      <c r="B20" s="323" t="s">
        <v>70</v>
      </c>
      <c r="C20" s="324"/>
      <c r="D20" s="324"/>
      <c r="E20" s="324"/>
      <c r="F20" s="324"/>
      <c r="G20" s="324"/>
      <c r="H20" s="324"/>
      <c r="I20" s="325"/>
      <c r="J20" s="126">
        <f>' Budget'!R82</f>
        <v>0</v>
      </c>
    </row>
    <row r="21" spans="2:10" s="124" customFormat="1" ht="24.95" customHeight="1" x14ac:dyDescent="0.25">
      <c r="B21" s="323" t="s">
        <v>71</v>
      </c>
      <c r="C21" s="324"/>
      <c r="D21" s="324"/>
      <c r="E21" s="324"/>
      <c r="F21" s="324"/>
      <c r="G21" s="324"/>
      <c r="H21" s="324"/>
      <c r="I21" s="325"/>
      <c r="J21" s="126">
        <f>' Budget'!R86</f>
        <v>0</v>
      </c>
    </row>
    <row r="22" spans="2:10" s="124" customFormat="1" ht="24.95" customHeight="1" x14ac:dyDescent="0.25">
      <c r="B22" s="327" t="str">
        <f>' Budget'!B87:Q87</f>
        <v>TOTAL FUNDS REQUESTED</v>
      </c>
      <c r="C22" s="328"/>
      <c r="D22" s="328"/>
      <c r="E22" s="328"/>
      <c r="F22" s="328"/>
      <c r="G22" s="328"/>
      <c r="H22" s="328"/>
      <c r="I22" s="329"/>
      <c r="J22" s="127">
        <f>' Budget'!R87</f>
        <v>0</v>
      </c>
    </row>
    <row r="23" spans="2:10" s="124" customFormat="1" ht="24.95" customHeight="1" x14ac:dyDescent="0.25">
      <c r="B23" s="110"/>
      <c r="C23" s="111"/>
      <c r="D23" s="111"/>
      <c r="E23" s="111"/>
      <c r="F23" s="111"/>
      <c r="G23" s="111"/>
      <c r="H23" s="111"/>
      <c r="I23" s="112"/>
      <c r="J23" s="126"/>
    </row>
    <row r="24" spans="2:10" s="124" customFormat="1" ht="27.95" customHeight="1" x14ac:dyDescent="0.25">
      <c r="B24" s="330" t="s">
        <v>157</v>
      </c>
      <c r="C24" s="331"/>
      <c r="D24" s="331"/>
      <c r="E24" s="331"/>
      <c r="F24" s="331"/>
      <c r="G24" s="331"/>
      <c r="H24" s="331"/>
      <c r="I24" s="331"/>
      <c r="J24" s="128"/>
    </row>
    <row r="25" spans="2:10" s="124" customFormat="1" ht="24.95" customHeight="1" x14ac:dyDescent="0.25">
      <c r="B25" s="323" t="s">
        <v>137</v>
      </c>
      <c r="C25" s="324"/>
      <c r="D25" s="324"/>
      <c r="E25" s="324"/>
      <c r="F25" s="324"/>
      <c r="G25" s="324"/>
      <c r="H25" s="324"/>
      <c r="I25" s="325"/>
      <c r="J25" s="126">
        <f>' Budget'!T18</f>
        <v>0</v>
      </c>
    </row>
    <row r="26" spans="2:10" s="124" customFormat="1" ht="24.95" customHeight="1" x14ac:dyDescent="0.25">
      <c r="B26" s="323" t="s">
        <v>83</v>
      </c>
      <c r="C26" s="324"/>
      <c r="D26" s="324"/>
      <c r="E26" s="324"/>
      <c r="F26" s="324"/>
      <c r="G26" s="324"/>
      <c r="H26" s="324"/>
      <c r="I26" s="325"/>
      <c r="J26" s="126">
        <f>' Budget'!T33</f>
        <v>0</v>
      </c>
    </row>
    <row r="27" spans="2:10" s="124" customFormat="1" ht="24.95" customHeight="1" x14ac:dyDescent="0.25">
      <c r="B27" s="323" t="s">
        <v>84</v>
      </c>
      <c r="C27" s="324"/>
      <c r="D27" s="324"/>
      <c r="E27" s="324"/>
      <c r="F27" s="324"/>
      <c r="G27" s="324"/>
      <c r="H27" s="324"/>
      <c r="I27" s="325"/>
      <c r="J27" s="126">
        <f>' Budget'!R72</f>
        <v>0</v>
      </c>
    </row>
    <row r="28" spans="2:10" s="124" customFormat="1" ht="24.95" customHeight="1" x14ac:dyDescent="0.25">
      <c r="B28" s="323" t="s">
        <v>109</v>
      </c>
      <c r="C28" s="324"/>
      <c r="D28" s="324"/>
      <c r="E28" s="324"/>
      <c r="F28" s="324"/>
      <c r="G28" s="324"/>
      <c r="H28" s="324"/>
      <c r="I28" s="325"/>
      <c r="J28" s="126">
        <f>' Budget'!R82</f>
        <v>0</v>
      </c>
    </row>
    <row r="29" spans="2:10" s="124" customFormat="1" ht="24.95" customHeight="1" x14ac:dyDescent="0.25">
      <c r="B29" s="323" t="s">
        <v>110</v>
      </c>
      <c r="C29" s="324"/>
      <c r="D29" s="324"/>
      <c r="E29" s="324"/>
      <c r="F29" s="324"/>
      <c r="G29" s="324"/>
      <c r="H29" s="324"/>
      <c r="I29" s="325"/>
      <c r="J29" s="126">
        <f>' Budget'!R86</f>
        <v>0</v>
      </c>
    </row>
    <row r="30" spans="2:10" s="124" customFormat="1" ht="24.95" customHeight="1" x14ac:dyDescent="0.25">
      <c r="B30" s="323" t="s">
        <v>229</v>
      </c>
      <c r="C30" s="324"/>
      <c r="D30" s="324"/>
      <c r="E30" s="324"/>
      <c r="F30" s="324"/>
      <c r="G30" s="324"/>
      <c r="H30" s="324"/>
      <c r="I30" s="325"/>
      <c r="J30" s="126">
        <f>' Budget'!T66</f>
        <v>0</v>
      </c>
    </row>
    <row r="31" spans="2:10" s="124" customFormat="1" ht="21.6" customHeight="1" x14ac:dyDescent="0.25">
      <c r="B31" s="327" t="s">
        <v>38</v>
      </c>
      <c r="C31" s="328"/>
      <c r="D31" s="328"/>
      <c r="E31" s="328"/>
      <c r="F31" s="328"/>
      <c r="G31" s="328"/>
      <c r="H31" s="328"/>
      <c r="I31" s="329"/>
      <c r="J31" s="129">
        <f>SUM(J25:J30)</f>
        <v>0</v>
      </c>
    </row>
    <row r="32" spans="2:10" s="124" customFormat="1" ht="22.35" customHeight="1" x14ac:dyDescent="0.25">
      <c r="B32" s="344" t="s">
        <v>233</v>
      </c>
      <c r="C32" s="345"/>
      <c r="D32" s="345"/>
      <c r="E32" s="345"/>
      <c r="F32" s="345"/>
      <c r="G32" s="345"/>
      <c r="H32" s="345"/>
      <c r="I32" s="346"/>
      <c r="J32" s="130" t="e">
        <f>J31/J22</f>
        <v>#DIV/0!</v>
      </c>
    </row>
    <row r="33" spans="2:10" s="134" customFormat="1" ht="22.35" customHeight="1" x14ac:dyDescent="0.25">
      <c r="B33" s="131"/>
      <c r="C33" s="132"/>
      <c r="D33" s="132"/>
      <c r="E33" s="132"/>
      <c r="F33" s="132"/>
      <c r="G33" s="132"/>
      <c r="H33" s="132"/>
      <c r="I33" s="132"/>
      <c r="J33" s="133"/>
    </row>
    <row r="34" spans="2:10" s="124" customFormat="1" ht="27.95" customHeight="1" x14ac:dyDescent="0.25">
      <c r="B34" s="330" t="s">
        <v>120</v>
      </c>
      <c r="C34" s="331"/>
      <c r="D34" s="331"/>
      <c r="E34" s="331"/>
      <c r="F34" s="331"/>
      <c r="G34" s="331"/>
      <c r="H34" s="331"/>
      <c r="I34" s="331"/>
      <c r="J34" s="337"/>
    </row>
    <row r="35" spans="2:10" s="124" customFormat="1" ht="34.5" customHeight="1" x14ac:dyDescent="0.25">
      <c r="B35" s="341" t="s">
        <v>123</v>
      </c>
      <c r="C35" s="342"/>
      <c r="D35" s="342"/>
      <c r="E35" s="342"/>
      <c r="F35" s="342"/>
      <c r="G35" s="342"/>
      <c r="H35" s="342"/>
      <c r="I35" s="343"/>
      <c r="J35" s="136">
        <f>'Indirect Cost Calculator'!D13</f>
        <v>0</v>
      </c>
    </row>
    <row r="36" spans="2:10" s="124" customFormat="1" ht="24.75" customHeight="1" x14ac:dyDescent="0.25">
      <c r="B36" s="338" t="s">
        <v>121</v>
      </c>
      <c r="C36" s="338"/>
      <c r="D36" s="338"/>
      <c r="E36" s="338"/>
      <c r="F36" s="338"/>
      <c r="G36" s="338"/>
      <c r="H36" s="338"/>
      <c r="I36" s="338"/>
      <c r="J36" s="135">
        <f>' Budget'!R82</f>
        <v>0</v>
      </c>
    </row>
    <row r="37" spans="2:10" s="124" customFormat="1" ht="24.75" customHeight="1" x14ac:dyDescent="0.25">
      <c r="B37" s="339" t="s">
        <v>122</v>
      </c>
      <c r="C37" s="340"/>
      <c r="D37" s="340"/>
      <c r="E37" s="340"/>
      <c r="F37" s="340"/>
      <c r="G37" s="340"/>
      <c r="H37" s="340"/>
      <c r="I37" s="340"/>
      <c r="J37" s="136">
        <f>' Match Budget'!R79</f>
        <v>0</v>
      </c>
    </row>
    <row r="38" spans="2:10" s="124" customFormat="1" ht="24.75" customHeight="1" x14ac:dyDescent="0.25">
      <c r="B38" s="344" t="s">
        <v>124</v>
      </c>
      <c r="C38" s="345"/>
      <c r="D38" s="345"/>
      <c r="E38" s="345"/>
      <c r="F38" s="345"/>
      <c r="G38" s="345"/>
      <c r="H38" s="345"/>
      <c r="I38" s="346"/>
      <c r="J38" s="137">
        <f>SUM(J36:J37)</f>
        <v>0</v>
      </c>
    </row>
    <row r="39" spans="2:10" s="134" customFormat="1" ht="22.35" customHeight="1" x14ac:dyDescent="0.25">
      <c r="B39" s="131"/>
      <c r="C39" s="132"/>
      <c r="D39" s="132"/>
      <c r="E39" s="132"/>
      <c r="F39" s="132"/>
      <c r="G39" s="132"/>
      <c r="H39" s="132"/>
      <c r="I39" s="132"/>
      <c r="J39" s="133"/>
    </row>
    <row r="40" spans="2:10" s="124" customFormat="1" ht="27.95" customHeight="1" x14ac:dyDescent="0.25">
      <c r="B40" s="330" t="s">
        <v>158</v>
      </c>
      <c r="C40" s="331"/>
      <c r="D40" s="331"/>
      <c r="E40" s="331"/>
      <c r="F40" s="331"/>
      <c r="G40" s="331"/>
      <c r="H40" s="331"/>
      <c r="I40" s="331"/>
      <c r="J40" s="337"/>
    </row>
    <row r="41" spans="2:10" s="124" customFormat="1" ht="24.75" customHeight="1" x14ac:dyDescent="0.25">
      <c r="B41" s="335" t="s">
        <v>39</v>
      </c>
      <c r="C41" s="335"/>
      <c r="D41" s="335"/>
      <c r="E41" s="335"/>
      <c r="F41" s="335"/>
      <c r="G41" s="335"/>
      <c r="H41" s="335"/>
      <c r="I41" s="335"/>
      <c r="J41" s="138">
        <f>' Match Budget'!R84</f>
        <v>0</v>
      </c>
    </row>
    <row r="42" spans="2:10" s="124" customFormat="1" ht="24.75" customHeight="1" x14ac:dyDescent="0.25">
      <c r="B42" s="335" t="s">
        <v>40</v>
      </c>
      <c r="C42" s="335"/>
      <c r="D42" s="335"/>
      <c r="E42" s="335"/>
      <c r="F42" s="335"/>
      <c r="G42" s="335"/>
      <c r="H42" s="335"/>
      <c r="I42" s="335"/>
      <c r="J42" s="138">
        <f>' Budget'!R87</f>
        <v>0</v>
      </c>
    </row>
    <row r="43" spans="2:10" s="124" customFormat="1" ht="24.75" customHeight="1" x14ac:dyDescent="0.25">
      <c r="B43" s="336" t="s">
        <v>244</v>
      </c>
      <c r="C43" s="336"/>
      <c r="D43" s="336"/>
      <c r="E43" s="336"/>
      <c r="F43" s="336"/>
      <c r="G43" s="336"/>
      <c r="H43" s="336"/>
      <c r="I43" s="336"/>
      <c r="J43" s="139" t="e">
        <f>J41/J42</f>
        <v>#DIV/0!</v>
      </c>
    </row>
  </sheetData>
  <sheetProtection algorithmName="SHA-512" hashValue="AGAdgT3ddwo18aLFhRLW77YHGdIPmFQI3OAkxiKhTsZrNQgXv9eWP4FUpuHdMn15uYiIGPu7YSWPqqctB7dP6A==" saltValue="iqD/G8N9uG1h7cE9YUvC8Q==" spinCount="100000" sheet="1" selectLockedCells="1" selectUnlockedCells="1"/>
  <mergeCells count="38">
    <mergeCell ref="B2:J2"/>
    <mergeCell ref="B19:I19"/>
    <mergeCell ref="B13:I13"/>
    <mergeCell ref="B10:I10"/>
    <mergeCell ref="B15:I15"/>
    <mergeCell ref="B14:I14"/>
    <mergeCell ref="B5:I5"/>
    <mergeCell ref="B6:I6"/>
    <mergeCell ref="B7:I7"/>
    <mergeCell ref="B8:I8"/>
    <mergeCell ref="B28:I28"/>
    <mergeCell ref="B29:I29"/>
    <mergeCell ref="B30:I30"/>
    <mergeCell ref="B31:I31"/>
    <mergeCell ref="B32:I32"/>
    <mergeCell ref="B42:I42"/>
    <mergeCell ref="B43:I43"/>
    <mergeCell ref="B34:J34"/>
    <mergeCell ref="B36:I36"/>
    <mergeCell ref="B37:I37"/>
    <mergeCell ref="B35:I35"/>
    <mergeCell ref="B38:I38"/>
    <mergeCell ref="B40:J40"/>
    <mergeCell ref="B41:I41"/>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s>
  <conditionalFormatting sqref="J32:J33 J39">
    <cfRule type="cellIs" dxfId="14" priority="9" operator="greaterThan">
      <formula>0.25</formula>
    </cfRule>
  </conditionalFormatting>
  <conditionalFormatting sqref="J43">
    <cfRule type="cellIs" dxfId="13" priority="8" operator="lessThan">
      <formula>0.2</formula>
    </cfRule>
  </conditionalFormatting>
  <conditionalFormatting sqref="J38">
    <cfRule type="cellIs" dxfId="12"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zoomScaleNormal="100" workbookViewId="0"/>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49" t="s">
        <v>172</v>
      </c>
      <c r="H2" s="350"/>
    </row>
    <row r="3" spans="1:10" ht="15.75" thickBot="1" x14ac:dyDescent="0.3">
      <c r="G3" s="351"/>
      <c r="H3" s="352"/>
    </row>
    <row r="5" spans="1:10" ht="60" x14ac:dyDescent="0.25">
      <c r="A5" s="353" t="s">
        <v>173</v>
      </c>
      <c r="B5" s="354"/>
      <c r="C5" s="355"/>
      <c r="D5" s="162" t="s">
        <v>174</v>
      </c>
      <c r="E5" s="163" t="s">
        <v>245</v>
      </c>
      <c r="F5" s="164" t="s">
        <v>238</v>
      </c>
      <c r="G5" s="356" t="s">
        <v>175</v>
      </c>
      <c r="H5" s="356"/>
      <c r="I5" s="356"/>
      <c r="J5" s="165" t="s">
        <v>176</v>
      </c>
    </row>
    <row r="6" spans="1:10" s="41" customFormat="1" x14ac:dyDescent="0.25">
      <c r="A6" s="166"/>
      <c r="B6" s="166"/>
      <c r="C6" s="166"/>
      <c r="D6" s="167"/>
      <c r="E6" s="166"/>
      <c r="F6" s="168">
        <f>ROUNDUP(I16,0)</f>
        <v>0</v>
      </c>
      <c r="G6" s="166"/>
      <c r="H6" s="166"/>
      <c r="I6" s="166"/>
      <c r="J6" s="166"/>
    </row>
    <row r="7" spans="1:10" s="44" customFormat="1" x14ac:dyDescent="0.25">
      <c r="A7" s="169">
        <v>2020</v>
      </c>
      <c r="B7" s="169" t="s">
        <v>177</v>
      </c>
      <c r="C7" s="170" t="s">
        <v>178</v>
      </c>
      <c r="D7" s="171">
        <v>0</v>
      </c>
      <c r="E7" s="172">
        <f>D7*38.88%</f>
        <v>0</v>
      </c>
      <c r="F7" s="171">
        <v>0</v>
      </c>
      <c r="G7" s="173" t="s">
        <v>179</v>
      </c>
      <c r="H7" s="174" t="s">
        <v>180</v>
      </c>
      <c r="I7" s="172">
        <f>Summary!J11</f>
        <v>0</v>
      </c>
      <c r="J7" s="175" t="s">
        <v>177</v>
      </c>
    </row>
    <row r="8" spans="1:10" s="44" customFormat="1" x14ac:dyDescent="0.25">
      <c r="A8" s="169"/>
      <c r="B8" s="169" t="s">
        <v>181</v>
      </c>
      <c r="C8" s="170" t="s">
        <v>182</v>
      </c>
      <c r="D8" s="171">
        <v>0</v>
      </c>
      <c r="E8" s="176"/>
      <c r="F8" s="171">
        <v>0</v>
      </c>
      <c r="G8" s="173" t="s">
        <v>183</v>
      </c>
      <c r="H8" s="174" t="s">
        <v>180</v>
      </c>
      <c r="I8" s="172">
        <f>Summary!J12</f>
        <v>0</v>
      </c>
      <c r="J8" s="175" t="s">
        <v>184</v>
      </c>
    </row>
    <row r="9" spans="1:10" s="44" customFormat="1" x14ac:dyDescent="0.25">
      <c r="A9" s="169"/>
      <c r="B9" s="169" t="s">
        <v>184</v>
      </c>
      <c r="C9" s="170" t="s">
        <v>185</v>
      </c>
      <c r="D9" s="171">
        <v>0</v>
      </c>
      <c r="E9" s="172">
        <f>(D9*1.85%)</f>
        <v>0</v>
      </c>
      <c r="F9" s="171">
        <v>0</v>
      </c>
      <c r="G9" s="173" t="s">
        <v>186</v>
      </c>
      <c r="H9" s="174" t="s">
        <v>180</v>
      </c>
      <c r="I9" s="172">
        <f>Summary!J13</f>
        <v>0</v>
      </c>
      <c r="J9" s="175" t="s">
        <v>177</v>
      </c>
    </row>
    <row r="10" spans="1:10" s="44" customFormat="1" x14ac:dyDescent="0.25">
      <c r="A10" s="169"/>
      <c r="B10" s="177" t="s">
        <v>187</v>
      </c>
      <c r="C10" s="170" t="s">
        <v>246</v>
      </c>
      <c r="D10" s="178">
        <f>E23</f>
        <v>0</v>
      </c>
      <c r="E10" s="176"/>
      <c r="F10" s="171">
        <v>0</v>
      </c>
      <c r="G10" s="173" t="s">
        <v>188</v>
      </c>
      <c r="H10" s="174" t="s">
        <v>180</v>
      </c>
      <c r="I10" s="172">
        <f>Summary!J14</f>
        <v>0</v>
      </c>
      <c r="J10" s="175"/>
    </row>
    <row r="11" spans="1:10" s="44" customFormat="1" x14ac:dyDescent="0.25">
      <c r="A11" s="169"/>
      <c r="B11" s="179" t="s">
        <v>187</v>
      </c>
      <c r="C11" s="170" t="s">
        <v>189</v>
      </c>
      <c r="D11" s="171">
        <v>0</v>
      </c>
      <c r="E11" s="176"/>
      <c r="F11" s="171">
        <v>0</v>
      </c>
      <c r="G11" s="173" t="s">
        <v>190</v>
      </c>
      <c r="H11" s="174" t="s">
        <v>187</v>
      </c>
      <c r="I11" s="172">
        <f>Summary!J15</f>
        <v>0</v>
      </c>
      <c r="J11" s="175" t="s">
        <v>187</v>
      </c>
    </row>
    <row r="12" spans="1:10" s="44" customFormat="1" x14ac:dyDescent="0.25">
      <c r="A12" s="169"/>
      <c r="B12" s="169" t="s">
        <v>191</v>
      </c>
      <c r="C12" s="170" t="s">
        <v>192</v>
      </c>
      <c r="D12" s="171">
        <v>0</v>
      </c>
      <c r="E12" s="176"/>
      <c r="F12" s="171">
        <v>0</v>
      </c>
      <c r="G12" s="173" t="s">
        <v>193</v>
      </c>
      <c r="H12" s="174" t="s">
        <v>194</v>
      </c>
      <c r="I12" s="172">
        <f>Summary!J16</f>
        <v>0</v>
      </c>
      <c r="J12" s="175"/>
    </row>
    <row r="13" spans="1:10" s="44" customFormat="1" ht="17.850000000000001" customHeight="1" x14ac:dyDescent="0.25">
      <c r="A13" s="169"/>
      <c r="B13" s="169" t="s">
        <v>197</v>
      </c>
      <c r="C13" s="170" t="s">
        <v>198</v>
      </c>
      <c r="D13" s="171">
        <v>0</v>
      </c>
      <c r="E13" s="176"/>
      <c r="F13" s="171">
        <v>0</v>
      </c>
      <c r="G13" s="180" t="s">
        <v>195</v>
      </c>
      <c r="H13" s="174" t="s">
        <v>196</v>
      </c>
      <c r="I13" s="172">
        <f>Summary!J17</f>
        <v>0</v>
      </c>
      <c r="J13" s="175" t="s">
        <v>237</v>
      </c>
    </row>
    <row r="14" spans="1:10" s="44" customFormat="1" x14ac:dyDescent="0.25">
      <c r="A14" s="169"/>
      <c r="B14" s="169" t="s">
        <v>201</v>
      </c>
      <c r="C14" s="170" t="s">
        <v>202</v>
      </c>
      <c r="D14" s="171">
        <v>0</v>
      </c>
      <c r="E14" s="176"/>
      <c r="F14" s="171">
        <v>0</v>
      </c>
      <c r="G14" s="173" t="s">
        <v>199</v>
      </c>
      <c r="H14" s="174" t="s">
        <v>200</v>
      </c>
      <c r="I14" s="172">
        <f>Summary!J18</f>
        <v>0</v>
      </c>
      <c r="J14" s="175" t="s">
        <v>181</v>
      </c>
    </row>
    <row r="15" spans="1:10" s="44" customFormat="1" x14ac:dyDescent="0.25">
      <c r="A15" s="169"/>
      <c r="B15" s="169" t="s">
        <v>205</v>
      </c>
      <c r="C15" s="170" t="s">
        <v>166</v>
      </c>
      <c r="D15" s="171">
        <v>0</v>
      </c>
      <c r="E15" s="176"/>
      <c r="F15" s="176"/>
      <c r="G15" s="173" t="s">
        <v>203</v>
      </c>
      <c r="H15" s="174" t="s">
        <v>204</v>
      </c>
      <c r="I15" s="172">
        <f>Summary!J19</f>
        <v>0</v>
      </c>
      <c r="J15" s="175" t="s">
        <v>191</v>
      </c>
    </row>
    <row r="16" spans="1:10" s="44" customFormat="1" x14ac:dyDescent="0.25">
      <c r="A16" s="169"/>
      <c r="B16" s="169" t="s">
        <v>207</v>
      </c>
      <c r="C16" s="170" t="s">
        <v>208</v>
      </c>
      <c r="D16" s="171">
        <v>0</v>
      </c>
      <c r="E16" s="176"/>
      <c r="F16" s="171">
        <v>0</v>
      </c>
      <c r="G16" s="173" t="s">
        <v>206</v>
      </c>
      <c r="H16" s="174" t="s">
        <v>191</v>
      </c>
      <c r="I16" s="172">
        <f>Summary!J20</f>
        <v>0</v>
      </c>
      <c r="J16" s="175" t="s">
        <v>191</v>
      </c>
    </row>
    <row r="17" spans="1:10" s="44" customFormat="1" x14ac:dyDescent="0.25">
      <c r="A17" s="169"/>
      <c r="B17" s="169" t="s">
        <v>211</v>
      </c>
      <c r="C17" s="170" t="s">
        <v>212</v>
      </c>
      <c r="D17" s="171">
        <v>0</v>
      </c>
      <c r="E17" s="176"/>
      <c r="F17" s="171">
        <v>0</v>
      </c>
      <c r="G17" s="173" t="s">
        <v>209</v>
      </c>
      <c r="H17" s="174" t="s">
        <v>210</v>
      </c>
      <c r="I17" s="172">
        <f>Summary!J21</f>
        <v>0</v>
      </c>
      <c r="J17" s="175"/>
    </row>
    <row r="18" spans="1:10" s="44" customFormat="1" x14ac:dyDescent="0.25">
      <c r="A18" s="169"/>
      <c r="B18" s="169" t="s">
        <v>213</v>
      </c>
      <c r="C18" s="170" t="s">
        <v>214</v>
      </c>
      <c r="D18" s="171">
        <v>0</v>
      </c>
      <c r="E18" s="176"/>
      <c r="F18" s="171">
        <v>0</v>
      </c>
      <c r="G18" s="176"/>
      <c r="H18" s="181" t="s">
        <v>164</v>
      </c>
      <c r="I18" s="172">
        <f>SUM(I7:I17)</f>
        <v>0</v>
      </c>
      <c r="J18" s="176"/>
    </row>
    <row r="19" spans="1:10" s="44" customFormat="1" ht="15.75" thickBot="1" x14ac:dyDescent="0.3">
      <c r="A19" s="169"/>
      <c r="B19" s="183"/>
      <c r="C19" s="183"/>
      <c r="D19" s="171">
        <v>0</v>
      </c>
      <c r="E19" s="176"/>
      <c r="F19" s="171">
        <v>0</v>
      </c>
      <c r="G19" s="182"/>
    </row>
    <row r="20" spans="1:10" s="44" customFormat="1" ht="15.75" thickBot="1" x14ac:dyDescent="0.3">
      <c r="A20" s="169"/>
      <c r="B20" s="183"/>
      <c r="C20" s="183"/>
      <c r="D20" s="171">
        <v>0</v>
      </c>
      <c r="E20" s="176"/>
      <c r="F20" s="171">
        <v>0</v>
      </c>
      <c r="G20" s="184" t="s">
        <v>215</v>
      </c>
      <c r="H20" s="357" t="s">
        <v>216</v>
      </c>
      <c r="I20" s="358"/>
    </row>
    <row r="21" spans="1:10" s="44" customFormat="1" x14ac:dyDescent="0.25">
      <c r="A21" s="169"/>
      <c r="B21" s="183"/>
      <c r="C21" s="183"/>
      <c r="D21" s="171">
        <v>0</v>
      </c>
      <c r="E21" s="176"/>
      <c r="F21" s="171">
        <v>0</v>
      </c>
      <c r="G21" s="185" t="s">
        <v>217</v>
      </c>
      <c r="H21" s="359" t="s">
        <v>218</v>
      </c>
      <c r="I21" s="360"/>
    </row>
    <row r="22" spans="1:10" s="44" customFormat="1" ht="15.75" thickBot="1" x14ac:dyDescent="0.3">
      <c r="A22" s="169"/>
      <c r="B22" s="183"/>
      <c r="C22" s="183"/>
      <c r="D22" s="171">
        <v>0</v>
      </c>
      <c r="E22" s="176"/>
      <c r="F22" s="171">
        <v>0</v>
      </c>
      <c r="G22" s="185" t="s">
        <v>219</v>
      </c>
      <c r="H22" s="186" t="s">
        <v>220</v>
      </c>
      <c r="I22" s="187"/>
    </row>
    <row r="23" spans="1:10" s="44" customFormat="1" ht="15.75" thickBot="1" x14ac:dyDescent="0.3">
      <c r="A23" s="169"/>
      <c r="B23" s="169"/>
      <c r="C23" s="170" t="s">
        <v>164</v>
      </c>
      <c r="D23" s="189">
        <f>SUM(D7:D22)</f>
        <v>0</v>
      </c>
      <c r="E23" s="172">
        <f>ROUNDUP(E7+E9,0)</f>
        <v>0</v>
      </c>
      <c r="F23" s="172">
        <f>SUM(F7:F22)</f>
        <v>0</v>
      </c>
      <c r="G23" s="188" t="s">
        <v>221</v>
      </c>
      <c r="H23"/>
      <c r="I23"/>
    </row>
    <row r="24" spans="1:10" s="44" customFormat="1" ht="15.75" thickBot="1" x14ac:dyDescent="0.3">
      <c r="A24" s="176"/>
      <c r="B24" s="176"/>
      <c r="C24" s="176"/>
      <c r="D24" s="176"/>
      <c r="E24" s="176"/>
      <c r="F24" s="176"/>
      <c r="H24" s="7"/>
      <c r="I24" s="7"/>
    </row>
    <row r="25" spans="1:10" s="44" customFormat="1" x14ac:dyDescent="0.25">
      <c r="A25"/>
      <c r="B25"/>
      <c r="C25" s="190" t="s">
        <v>222</v>
      </c>
      <c r="D25" s="191">
        <f>D23</f>
        <v>0</v>
      </c>
      <c r="E25"/>
      <c r="F25" s="6"/>
      <c r="G25"/>
      <c r="H25"/>
    </row>
    <row r="26" spans="1:10" ht="15.75" thickBot="1" x14ac:dyDescent="0.3">
      <c r="C26" s="192" t="s">
        <v>223</v>
      </c>
      <c r="D26" s="193">
        <f>I18</f>
        <v>0</v>
      </c>
    </row>
    <row r="27" spans="1:10" ht="15.75" thickBot="1" x14ac:dyDescent="0.3">
      <c r="C27" s="194" t="s">
        <v>224</v>
      </c>
      <c r="D27" s="195">
        <f>D25-D26</f>
        <v>0</v>
      </c>
    </row>
    <row r="29" spans="1:10" x14ac:dyDescent="0.25">
      <c r="E29" s="196"/>
      <c r="F29" s="197"/>
    </row>
  </sheetData>
  <sheetProtection algorithmName="SHA-512" hashValue="muwdZbzpuy0OaOysPfmkEsEpIDhJuAixXg6mpqaxubc/6r7YUH8a1edB+SWiZLJ9NktyifMgC+WsGmcln652lQ==" saltValue="YTguq0YNpYvH3DnKUsJU9g==" spinCount="100000" sheet="1" objects="1" scenarios="1"/>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37"/>
      <c r="B1" s="38" t="s">
        <v>108</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61" t="s">
        <v>107</v>
      </c>
      <c r="C4" s="362"/>
      <c r="D4" s="363"/>
      <c r="E4" s="15"/>
    </row>
    <row r="5" spans="1:8" ht="27.75" customHeight="1" x14ac:dyDescent="0.2">
      <c r="A5" s="18"/>
      <c r="B5" s="364" t="s">
        <v>106</v>
      </c>
      <c r="C5" s="365"/>
      <c r="D5" s="366"/>
      <c r="E5" s="15"/>
      <c r="F5" s="35"/>
      <c r="G5" s="34"/>
      <c r="H5" s="34"/>
    </row>
    <row r="6" spans="1:8" ht="39.75" customHeight="1" x14ac:dyDescent="0.2">
      <c r="A6" s="18"/>
      <c r="B6" s="367" t="s">
        <v>105</v>
      </c>
      <c r="C6" s="368"/>
      <c r="D6" s="369"/>
      <c r="E6" s="15"/>
      <c r="F6" s="35"/>
      <c r="G6" s="34"/>
      <c r="H6" s="34"/>
    </row>
    <row r="7" spans="1:8" x14ac:dyDescent="0.2">
      <c r="A7" s="18"/>
      <c r="B7" s="30" t="s">
        <v>104</v>
      </c>
      <c r="C7" s="29"/>
      <c r="D7" s="28" t="s">
        <v>99</v>
      </c>
      <c r="E7" s="15"/>
    </row>
    <row r="8" spans="1:8" x14ac:dyDescent="0.2">
      <c r="A8" s="18"/>
      <c r="B8" s="27" t="s">
        <v>103</v>
      </c>
      <c r="C8" s="12"/>
      <c r="D8" s="26" t="s">
        <v>97</v>
      </c>
      <c r="E8" s="15"/>
    </row>
    <row r="9" spans="1:8" x14ac:dyDescent="0.2">
      <c r="A9" s="18"/>
      <c r="B9" s="20"/>
      <c r="C9" s="25" t="s">
        <v>96</v>
      </c>
      <c r="D9" s="24" t="s">
        <v>95</v>
      </c>
      <c r="E9" s="15"/>
    </row>
    <row r="10" spans="1:8" x14ac:dyDescent="0.2">
      <c r="A10" s="18"/>
      <c r="B10" s="20" t="s">
        <v>94</v>
      </c>
      <c r="C10" s="19">
        <v>100000</v>
      </c>
      <c r="D10" s="23">
        <f>' Budget'!N78</f>
        <v>0</v>
      </c>
      <c r="E10" s="15"/>
    </row>
    <row r="11" spans="1:8" x14ac:dyDescent="0.2">
      <c r="A11" s="18"/>
      <c r="B11" s="20" t="s">
        <v>102</v>
      </c>
      <c r="C11" s="33">
        <v>2.18E-2</v>
      </c>
      <c r="D11" s="140">
        <f>Cover!C8</f>
        <v>0</v>
      </c>
      <c r="E11" s="15"/>
    </row>
    <row r="12" spans="1:8" x14ac:dyDescent="0.2">
      <c r="A12" s="18"/>
      <c r="B12" s="20" t="s">
        <v>92</v>
      </c>
      <c r="C12" s="19">
        <f>+C10/(1+C11)</f>
        <v>97866.510080250533</v>
      </c>
      <c r="D12" s="19">
        <f>+D10/(1+D11)</f>
        <v>0</v>
      </c>
      <c r="E12" s="15"/>
    </row>
    <row r="13" spans="1:8" x14ac:dyDescent="0.2">
      <c r="A13" s="18"/>
      <c r="B13" s="17" t="s">
        <v>91</v>
      </c>
      <c r="C13" s="16">
        <f>+C10-C12</f>
        <v>2133.4899197494669</v>
      </c>
      <c r="D13" s="16">
        <f>+D10-D12</f>
        <v>0</v>
      </c>
      <c r="E13" s="15"/>
    </row>
    <row r="14" spans="1:8" x14ac:dyDescent="0.2">
      <c r="A14" s="18"/>
      <c r="B14" s="31" t="s">
        <v>101</v>
      </c>
      <c r="C14" s="32"/>
      <c r="D14" s="31"/>
      <c r="E14" s="15"/>
    </row>
    <row r="15" spans="1:8" x14ac:dyDescent="0.2">
      <c r="A15" s="18"/>
      <c r="B15" s="31" t="s">
        <v>101</v>
      </c>
      <c r="C15" s="32"/>
      <c r="D15" s="31"/>
      <c r="E15" s="15"/>
    </row>
    <row r="16" spans="1:8" x14ac:dyDescent="0.2">
      <c r="A16" s="18"/>
      <c r="B16" s="30" t="s">
        <v>100</v>
      </c>
      <c r="C16" s="29"/>
      <c r="D16" s="28" t="s">
        <v>99</v>
      </c>
      <c r="E16" s="15"/>
    </row>
    <row r="17" spans="1:5" x14ac:dyDescent="0.2">
      <c r="A17" s="18"/>
      <c r="B17" s="27" t="s">
        <v>98</v>
      </c>
      <c r="C17" s="12"/>
      <c r="D17" s="26" t="s">
        <v>97</v>
      </c>
      <c r="E17" s="15"/>
    </row>
    <row r="18" spans="1:5" x14ac:dyDescent="0.2">
      <c r="A18" s="18"/>
      <c r="B18" s="20"/>
      <c r="C18" s="25" t="s">
        <v>96</v>
      </c>
      <c r="D18" s="24" t="s">
        <v>95</v>
      </c>
      <c r="E18" s="15"/>
    </row>
    <row r="19" spans="1:5" x14ac:dyDescent="0.2">
      <c r="A19" s="18"/>
      <c r="B19" s="20" t="s">
        <v>94</v>
      </c>
      <c r="C19" s="19">
        <v>100000</v>
      </c>
      <c r="D19" s="23"/>
      <c r="E19" s="15"/>
    </row>
    <row r="20" spans="1:5" x14ac:dyDescent="0.2">
      <c r="A20" s="18"/>
      <c r="B20" s="20" t="s">
        <v>93</v>
      </c>
      <c r="C20" s="22">
        <v>2.18E-2</v>
      </c>
      <c r="D20" s="21"/>
      <c r="E20" s="15"/>
    </row>
    <row r="21" spans="1:5" x14ac:dyDescent="0.2">
      <c r="A21" s="18"/>
      <c r="B21" s="20" t="s">
        <v>92</v>
      </c>
      <c r="C21" s="19">
        <f>+C19/(1+C20)</f>
        <v>97866.510080250533</v>
      </c>
      <c r="D21" s="19">
        <f>+D19/(1+D20)</f>
        <v>0</v>
      </c>
      <c r="E21" s="15"/>
    </row>
    <row r="22" spans="1:5" x14ac:dyDescent="0.2">
      <c r="A22" s="18"/>
      <c r="B22" s="17" t="s">
        <v>91</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70" t="s">
        <v>90</v>
      </c>
      <c r="C26" s="371"/>
      <c r="D26" s="372"/>
    </row>
    <row r="27" spans="1:5" ht="57.75" customHeight="1" x14ac:dyDescent="0.2">
      <c r="B27" s="373" t="s">
        <v>89</v>
      </c>
      <c r="C27" s="374"/>
      <c r="D27" s="375"/>
    </row>
    <row r="28" spans="1:5" ht="22.5" customHeight="1" x14ac:dyDescent="0.2">
      <c r="B28" s="376" t="s">
        <v>88</v>
      </c>
      <c r="C28" s="377"/>
      <c r="D28" s="378"/>
    </row>
    <row r="29" spans="1:5" ht="43.5" customHeight="1" x14ac:dyDescent="0.2">
      <c r="B29" s="373" t="s">
        <v>87</v>
      </c>
      <c r="C29" s="374"/>
      <c r="D29" s="375"/>
    </row>
    <row r="30" spans="1:5" ht="30" customHeight="1" x14ac:dyDescent="0.2">
      <c r="B30" s="373" t="s">
        <v>86</v>
      </c>
      <c r="C30" s="374"/>
      <c r="D30" s="375"/>
    </row>
    <row r="31" spans="1:5" ht="46.5" customHeight="1" x14ac:dyDescent="0.2">
      <c r="B31" s="373" t="s">
        <v>85</v>
      </c>
      <c r="C31" s="374"/>
      <c r="D31" s="37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138</v>
      </c>
      <c r="L2" t="s">
        <v>145</v>
      </c>
      <c r="N2">
        <v>340</v>
      </c>
      <c r="P2" t="s">
        <v>118</v>
      </c>
    </row>
    <row r="3" spans="2:16" x14ac:dyDescent="0.25">
      <c r="B3" t="s">
        <v>119</v>
      </c>
      <c r="C3" t="s">
        <v>28</v>
      </c>
      <c r="D3" t="s">
        <v>25</v>
      </c>
      <c r="F3" t="s">
        <v>146</v>
      </c>
      <c r="H3" t="s">
        <v>19</v>
      </c>
      <c r="J3" t="s">
        <v>139</v>
      </c>
      <c r="L3" t="s">
        <v>128</v>
      </c>
      <c r="N3">
        <v>345</v>
      </c>
      <c r="P3" t="s">
        <v>134</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146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DESE-231-60405</_dlc_DocId>
    <_dlc_DocIdUrl xmlns="733efe1c-5bbe-4968-87dc-d400e65c879f">
      <Url>https://sharepoint.doemass.org/ese/webteam/cps/_layouts/DocIdRedir.aspx?ID=DESE-231-60405</Url>
      <Description>DESE-231-60405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B99DE-017A-4CA8-BE1D-4C5A6D23C9C2}">
  <ds:schemaRefs>
    <ds:schemaRef ds:uri="http://schemas.microsoft.com/office/2006/documentManagement/types"/>
    <ds:schemaRef ds:uri="http://purl.org/dc/elements/1.1/"/>
    <ds:schemaRef ds:uri="http://schemas.microsoft.com/office/infopath/2007/PartnerControls"/>
    <ds:schemaRef ds:uri="0a4e05da-b9bc-4326-ad73-01ef31b95567"/>
    <ds:schemaRef ds:uri="http://schemas.openxmlformats.org/package/2006/metadata/core-properties"/>
    <ds:schemaRef ds:uri="http://www.w3.org/XML/1998/namespace"/>
    <ds:schemaRef ds:uri="http://purl.org/dc/terms/"/>
    <ds:schemaRef ds:uri="733efe1c-5bbe-4968-87dc-d400e65c879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5C3A9AF-50A0-47E0-B0F2-17417AEB871E}">
  <ds:schemaRefs>
    <ds:schemaRef ds:uri="http://schemas.microsoft.com/sharepoint/events"/>
  </ds:schemaRefs>
</ds:datastoreItem>
</file>

<file path=customXml/itemProps3.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4.xml><?xml version="1.0" encoding="utf-8"?>
<ds:datastoreItem xmlns:ds="http://schemas.openxmlformats.org/officeDocument/2006/customXml" ds:itemID="{B0A3A1A8-DD6B-498A-9076-7CA3AB38B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Cover</vt:lpstr>
      <vt:lpstr> Budget</vt:lpstr>
      <vt:lpstr> Match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FC495 Workplace Ed Phase 2 Part II</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2020-04-30T15:55:47Z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30 2020</vt:lpwstr>
  </property>
</Properties>
</file>