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2.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drawings/drawing3.xml" ContentType="application/vnd.openxmlformats-officedocument.drawing+xml"/>
  <Override PartName="/xl/comments24.xml" ContentType="application/vnd.openxmlformats-officedocument.spreadsheetml.comments+xml"/>
  <Override PartName="/xl/comments25.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updateLinks="never" codeName="ThisWorkbook" defaultThemeVersion="124226"/>
  <mc:AlternateContent xmlns:mc="http://schemas.openxmlformats.org/markup-compatibility/2006">
    <mc:Choice Requires="x15">
      <x15ac:absPath xmlns:x15ac="http://schemas.microsoft.com/office/spreadsheetml/2010/11/ac" url="C:\Users\dzou\Desktop\SCTASK0281680\"/>
    </mc:Choice>
  </mc:AlternateContent>
  <xr:revisionPtr revIDLastSave="0" documentId="13_ncr:1_{E40779DD-D8E6-4C0D-B201-DF99A2AB9907}" xr6:coauthVersionLast="45" xr6:coauthVersionMax="47" xr10:uidLastSave="{00000000-0000-0000-0000-000000000000}"/>
  <bookViews>
    <workbookView xWindow="-120" yWindow="-120" windowWidth="29040" windowHeight="15840" tabRatio="909" xr2:uid="{00000000-000D-0000-FFFF-FFFF00000000}"/>
  </bookViews>
  <sheets>
    <sheet name="Cover" sheetId="81" r:id="rId1"/>
    <sheet name="ABE Class Plan" sheetId="79" r:id="rId2"/>
    <sheet name="ESOL Class Plan" sheetId="139" r:id="rId3"/>
    <sheet name=" Budget" sheetId="77" r:id="rId4"/>
    <sheet name=" Sub Budget" sheetId="164" r:id="rId5"/>
    <sheet name=" Sub Budget 2" sheetId="169" state="hidden" r:id="rId6"/>
    <sheet name=" Sub Budget 3" sheetId="170" state="hidden" r:id="rId7"/>
    <sheet name=" Sub Budget 4" sheetId="180" state="hidden" r:id="rId8"/>
    <sheet name=" Sub Budget 5" sheetId="181" state="hidden" r:id="rId9"/>
    <sheet name="MassSTEP Class Plan" sheetId="74" r:id="rId10"/>
    <sheet name="MassSTEP Budget" sheetId="167" r:id="rId11"/>
    <sheet name=" MassSTEP Sub Budget" sheetId="168" r:id="rId12"/>
    <sheet name="MassSTEP Sub Budget 2" sheetId="171" state="hidden" r:id="rId13"/>
    <sheet name=" MassSTEP Sub Budget 3" sheetId="172" state="hidden" r:id="rId14"/>
    <sheet name="MassSTEP II Class Plan" sheetId="175" state="hidden" r:id="rId15"/>
    <sheet name="MassSTEP II Budget" sheetId="173" state="hidden" r:id="rId16"/>
    <sheet name="MassSTEP II Sub Budget" sheetId="174" state="hidden" r:id="rId17"/>
    <sheet name=" MassSTEP II Sub Budget 2" sheetId="176" state="hidden" r:id="rId18"/>
    <sheet name=" MassSTEP II Sub Budget 3" sheetId="177" state="hidden" r:id="rId19"/>
    <sheet name="Match ABE Class Plan" sheetId="140" r:id="rId20"/>
    <sheet name="Match ESOL Class Plan" sheetId="141" r:id="rId21"/>
    <sheet name=" Match Budget" sheetId="178" r:id="rId22"/>
    <sheet name=" Match Sub Budget" sheetId="179" state="hidden" r:id="rId23"/>
    <sheet name="GRANT SUMMARY" sheetId="78" r:id="rId24"/>
    <sheet name="DROP-DOWNS" sheetId="7" state="hidden" r:id="rId25"/>
    <sheet name="Indirect Cost Calculator" sheetId="47" state="hidden" r:id="rId26"/>
  </sheets>
  <externalReferences>
    <externalReference r:id="rId27"/>
    <externalReference r:id="rId28"/>
    <externalReference r:id="rId29"/>
    <externalReference r:id="rId30"/>
    <externalReference r:id="rId31"/>
    <externalReference r:id="rId32"/>
    <externalReference r:id="rId33"/>
  </externalReferences>
  <definedNames>
    <definedName name="aaa" localSheetId="2">#REF!</definedName>
    <definedName name="aaa" localSheetId="19">#REF!</definedName>
    <definedName name="aaa" localSheetId="20">#REF!</definedName>
    <definedName name="aaa">#REF!</definedName>
    <definedName name="ABE_2">'DROP-DOWNS'!$B$1:$B$20</definedName>
    <definedName name="ABE_CLASS_PLAN">'DROP-DOWNS'!$B$2:$B$19</definedName>
    <definedName name="AdminSal">[1]dropdowns!$B$3:$B$5</definedName>
    <definedName name="apples">'DROP-DOWNS'!$A$3:$A$10</definedName>
    <definedName name="CALCSubGrantee" localSheetId="2">#REF!</definedName>
    <definedName name="CALCSubGrantee" localSheetId="19">#REF!</definedName>
    <definedName name="CALCSubGrantee" localSheetId="20">#REF!</definedName>
    <definedName name="CALCSubGrantee">#REF!</definedName>
    <definedName name="ContrServ">[1]dropdowns!$B$39:$B$47</definedName>
    <definedName name="CORE_ABE">'DROP-DOWNS'!$B$2:$B$19</definedName>
    <definedName name="CORE_ABE_DROP_DOWN_LIST">'DROP-DOWNS'!$B$2:$B$19</definedName>
    <definedName name="Core_ESOL">'DROP-DOWNS'!$F$2:$F$4</definedName>
    <definedName name="dataDistr">[2]DataDistrictList!$A$2:$P$79</definedName>
    <definedName name="ESOL">'DROP-DOWNS'!$A$3:$A$10</definedName>
    <definedName name="ESOL_2">'DROP-DOWNS'!$F$1:$F$15</definedName>
    <definedName name="ESOL2">'DROP-DOWNS'!$F$1:$F$4</definedName>
    <definedName name="fruits" localSheetId="1">'[3]DROP-DOWNS'!$A$3:$A$10</definedName>
    <definedName name="fruits" localSheetId="2">'[3]DROP-DOWNS'!$A$3:$A$10</definedName>
    <definedName name="fruits" localSheetId="19">'[3]DROP-DOWNS'!$A$3:$A$10</definedName>
    <definedName name="fruits" localSheetId="20">'[3]DROP-DOWNS'!$A$3:$A$10</definedName>
    <definedName name="fruits">'DROP-DOWNS'!$A$3:$A$10</definedName>
    <definedName name="fruity">'DROP-DOWNS'!$A$3:$A$10</definedName>
    <definedName name="fund_list">[4]Fund_List!$A$2:$A$8</definedName>
    <definedName name="IELCE">'DROP-DOWNS'!$D$2:$D$4</definedName>
    <definedName name="IET">'DROP-DOWNS'!$D$2</definedName>
    <definedName name="IET_2">'DROP-DOWNS'!$C$1:$C$2</definedName>
    <definedName name="IET_CLASS_PLAM" localSheetId="3">#REF!</definedName>
    <definedName name="IET_CLASS_PLAM" localSheetId="17">#REF!</definedName>
    <definedName name="IET_CLASS_PLAM" localSheetId="18">#REF!</definedName>
    <definedName name="IET_CLASS_PLAM" localSheetId="11">#REF!</definedName>
    <definedName name="IET_CLASS_PLAM" localSheetId="13">#REF!</definedName>
    <definedName name="IET_CLASS_PLAM" localSheetId="21">#REF!</definedName>
    <definedName name="IET_CLASS_PLAM" localSheetId="22">#REF!</definedName>
    <definedName name="IET_CLASS_PLAM" localSheetId="4">#REF!</definedName>
    <definedName name="IET_CLASS_PLAM" localSheetId="5">#REF!</definedName>
    <definedName name="IET_CLASS_PLAM" localSheetId="6">#REF!</definedName>
    <definedName name="IET_CLASS_PLAM" localSheetId="7">#REF!</definedName>
    <definedName name="IET_CLASS_PLAM" localSheetId="8">#REF!</definedName>
    <definedName name="IET_CLASS_PLAM" localSheetId="1">#REF!</definedName>
    <definedName name="IET_CLASS_PLAM" localSheetId="2">#REF!</definedName>
    <definedName name="IET_CLASS_PLAM" localSheetId="23">#REF!</definedName>
    <definedName name="IET_CLASS_PLAM" localSheetId="10">#REF!</definedName>
    <definedName name="IET_CLASS_PLAM" localSheetId="9">#REF!</definedName>
    <definedName name="IET_CLASS_PLAM" localSheetId="15">#REF!</definedName>
    <definedName name="IET_CLASS_PLAM" localSheetId="14">#REF!</definedName>
    <definedName name="IET_CLASS_PLAM" localSheetId="16">#REF!</definedName>
    <definedName name="IET_CLASS_PLAM" localSheetId="12">#REF!</definedName>
    <definedName name="IET_CLASS_PLAM" localSheetId="19">#REF!</definedName>
    <definedName name="IET_CLASS_PLAM" localSheetId="20">#REF!</definedName>
    <definedName name="IET_CLASS_PLAM">#REF!</definedName>
    <definedName name="IET_CLASS_PLAN" localSheetId="2">#REF!</definedName>
    <definedName name="IET_CLASS_PLAN" localSheetId="19">#REF!</definedName>
    <definedName name="IET_CLASS_PLAN" localSheetId="20">#REF!</definedName>
    <definedName name="IET_CLASS_PLAN">#REF!</definedName>
    <definedName name="InstrSal">[1]dropdowns!$B$7:$B$18</definedName>
    <definedName name="Math" localSheetId="1">'ABE Class Plan'!fruits</definedName>
    <definedName name="Math" localSheetId="2">'ESOL Class Plan'!fruits</definedName>
    <definedName name="Math" localSheetId="19">'Match ABE Class Plan'!fruits</definedName>
    <definedName name="Math" localSheetId="20">'Match ESOL Class Plan'!fruits</definedName>
    <definedName name="Math">fruits</definedName>
    <definedName name="Months">'DROP-DOWNS'!$H$1:$H$13</definedName>
    <definedName name="my_fund" localSheetId="3">#REF!</definedName>
    <definedName name="my_fund" localSheetId="17">#REF!</definedName>
    <definedName name="my_fund" localSheetId="18">#REF!</definedName>
    <definedName name="my_fund" localSheetId="11">#REF!</definedName>
    <definedName name="my_fund" localSheetId="13">#REF!</definedName>
    <definedName name="my_fund" localSheetId="21">#REF!</definedName>
    <definedName name="my_fund" localSheetId="22">#REF!</definedName>
    <definedName name="my_fund" localSheetId="4">#REF!</definedName>
    <definedName name="my_fund" localSheetId="5">#REF!</definedName>
    <definedName name="my_fund" localSheetId="6">#REF!</definedName>
    <definedName name="my_fund" localSheetId="7">#REF!</definedName>
    <definedName name="my_fund" localSheetId="8">#REF!</definedName>
    <definedName name="my_fund" localSheetId="1">#REF!</definedName>
    <definedName name="my_fund" localSheetId="2">#REF!</definedName>
    <definedName name="my_fund" localSheetId="23">#REF!</definedName>
    <definedName name="my_fund" localSheetId="10">#REF!</definedName>
    <definedName name="my_fund" localSheetId="9">#REF!</definedName>
    <definedName name="my_fund" localSheetId="15">#REF!</definedName>
    <definedName name="my_fund" localSheetId="14">#REF!</definedName>
    <definedName name="my_fund" localSheetId="16">#REF!</definedName>
    <definedName name="my_fund" localSheetId="12">#REF!</definedName>
    <definedName name="my_fund" localSheetId="19">#REF!</definedName>
    <definedName name="my_fund" localSheetId="20">#REF!</definedName>
    <definedName name="my_fund">#REF!</definedName>
    <definedName name="Other">[1]dropdowns!$B$58:$B$70</definedName>
    <definedName name="ParentInvolvement" localSheetId="3">'[5]770 Form 1'!#REF!</definedName>
    <definedName name="ParentInvolvement" localSheetId="17">'[5]770 Form 1'!#REF!</definedName>
    <definedName name="ParentInvolvement" localSheetId="18">'[5]770 Form 1'!#REF!</definedName>
    <definedName name="ParentInvolvement" localSheetId="11">'[5]770 Form 1'!#REF!</definedName>
    <definedName name="ParentInvolvement" localSheetId="13">'[5]770 Form 1'!#REF!</definedName>
    <definedName name="ParentInvolvement" localSheetId="21">'[5]770 Form 1'!#REF!</definedName>
    <definedName name="ParentInvolvement" localSheetId="22">'[5]770 Form 1'!#REF!</definedName>
    <definedName name="ParentInvolvement" localSheetId="4">'[5]770 Form 1'!#REF!</definedName>
    <definedName name="ParentInvolvement" localSheetId="5">'[5]770 Form 1'!#REF!</definedName>
    <definedName name="ParentInvolvement" localSheetId="6">'[5]770 Form 1'!#REF!</definedName>
    <definedName name="ParentInvolvement" localSheetId="7">'[5]770 Form 1'!#REF!</definedName>
    <definedName name="ParentInvolvement" localSheetId="8">'[5]770 Form 1'!#REF!</definedName>
    <definedName name="ParentInvolvement" localSheetId="1">'[5]770 Form 1'!#REF!</definedName>
    <definedName name="ParentInvolvement" localSheetId="2">'[5]770 Form 1'!#REF!</definedName>
    <definedName name="ParentInvolvement" localSheetId="23">'[5]770 Form 1'!#REF!</definedName>
    <definedName name="ParentInvolvement" localSheetId="10">'[5]770 Form 1'!#REF!</definedName>
    <definedName name="ParentInvolvement" localSheetId="9">'[5]770 Form 1'!#REF!</definedName>
    <definedName name="ParentInvolvement" localSheetId="15">'[5]770 Form 1'!#REF!</definedName>
    <definedName name="ParentInvolvement" localSheetId="14">'[5]770 Form 1'!#REF!</definedName>
    <definedName name="ParentInvolvement" localSheetId="16">'[5]770 Form 1'!#REF!</definedName>
    <definedName name="ParentInvolvement" localSheetId="12">'[5]770 Form 1'!#REF!</definedName>
    <definedName name="ParentInvolvement" localSheetId="19">'[5]770 Form 1'!#REF!</definedName>
    <definedName name="ParentInvolvement" localSheetId="20">'[5]770 Form 1'!#REF!</definedName>
    <definedName name="ParentInvolvement">'[5]770 Form 1'!#REF!</definedName>
    <definedName name="ParentInvperSchl" localSheetId="3">'[5]770 Form 1'!#REF!</definedName>
    <definedName name="ParentInvperSchl" localSheetId="17">'[5]770 Form 1'!#REF!</definedName>
    <definedName name="ParentInvperSchl" localSheetId="18">'[5]770 Form 1'!#REF!</definedName>
    <definedName name="ParentInvperSchl" localSheetId="11">'[5]770 Form 1'!#REF!</definedName>
    <definedName name="ParentInvperSchl" localSheetId="13">'[5]770 Form 1'!#REF!</definedName>
    <definedName name="ParentInvperSchl" localSheetId="21">'[5]770 Form 1'!#REF!</definedName>
    <definedName name="ParentInvperSchl" localSheetId="22">'[5]770 Form 1'!#REF!</definedName>
    <definedName name="ParentInvperSchl" localSheetId="4">'[5]770 Form 1'!#REF!</definedName>
    <definedName name="ParentInvperSchl" localSheetId="5">'[5]770 Form 1'!#REF!</definedName>
    <definedName name="ParentInvperSchl" localSheetId="6">'[5]770 Form 1'!#REF!</definedName>
    <definedName name="ParentInvperSchl" localSheetId="7">'[5]770 Form 1'!#REF!</definedName>
    <definedName name="ParentInvperSchl" localSheetId="8">'[5]770 Form 1'!#REF!</definedName>
    <definedName name="ParentInvperSchl" localSheetId="1">'[5]770 Form 1'!#REF!</definedName>
    <definedName name="ParentInvperSchl" localSheetId="2">'[5]770 Form 1'!#REF!</definedName>
    <definedName name="ParentInvperSchl" localSheetId="23">'[5]770 Form 1'!#REF!</definedName>
    <definedName name="ParentInvperSchl" localSheetId="10">'[5]770 Form 1'!#REF!</definedName>
    <definedName name="ParentInvperSchl" localSheetId="9">'[5]770 Form 1'!#REF!</definedName>
    <definedName name="ParentInvperSchl" localSheetId="15">'[5]770 Form 1'!#REF!</definedName>
    <definedName name="ParentInvperSchl" localSheetId="14">'[5]770 Form 1'!#REF!</definedName>
    <definedName name="ParentInvperSchl" localSheetId="16">'[5]770 Form 1'!#REF!</definedName>
    <definedName name="ParentInvperSchl" localSheetId="12">'[5]770 Form 1'!#REF!</definedName>
    <definedName name="ParentInvperSchl" localSheetId="19">'[5]770 Form 1'!#REF!</definedName>
    <definedName name="ParentInvperSchl" localSheetId="20">'[5]770 Form 1'!#REF!</definedName>
    <definedName name="ParentInvperSchl">'[5]770 Form 1'!#REF!</definedName>
    <definedName name="Primary240">[1]dropdowns!$C$2:$C$17</definedName>
    <definedName name="_xlnm.Print_Area" localSheetId="25" xml:space="preserve">                                      'Indirect Cost Calculator'!$A$1:$E$31</definedName>
    <definedName name="_xlnm.Print_Titles" localSheetId="1">'ABE Class Plan'!$5:$7</definedName>
    <definedName name="_xlnm.Print_Titles" localSheetId="2">'ESOL Class Plan'!$5:$7</definedName>
    <definedName name="_xlnm.Print_Titles" localSheetId="23">'GRANT SUMMARY'!$2:$2</definedName>
    <definedName name="_xlnm.Print_Titles" localSheetId="9">'MassSTEP Class Plan'!$2:$2</definedName>
    <definedName name="_xlnm.Print_Titles" localSheetId="14">'MassSTEP II Class Plan'!$2:$2</definedName>
    <definedName name="_xlnm.Print_Titles" localSheetId="19">'Match ABE Class Plan'!$5:$7</definedName>
    <definedName name="_xlnm.Print_Titles" localSheetId="20">'Match ESOL Class Plan'!$5:$7</definedName>
    <definedName name="Range" localSheetId="3">#REF!</definedName>
    <definedName name="Range" localSheetId="17">#REF!</definedName>
    <definedName name="Range" localSheetId="18">#REF!</definedName>
    <definedName name="Range" localSheetId="11">#REF!</definedName>
    <definedName name="Range" localSheetId="13">#REF!</definedName>
    <definedName name="Range" localSheetId="21">#REF!</definedName>
    <definedName name="Range" localSheetId="22">#REF!</definedName>
    <definedName name="Range" localSheetId="4">#REF!</definedName>
    <definedName name="Range" localSheetId="5">#REF!</definedName>
    <definedName name="Range" localSheetId="6">#REF!</definedName>
    <definedName name="Range" localSheetId="7">#REF!</definedName>
    <definedName name="Range" localSheetId="8">#REF!</definedName>
    <definedName name="Range" localSheetId="1">#REF!</definedName>
    <definedName name="Range" localSheetId="2">#REF!</definedName>
    <definedName name="Range" localSheetId="23">#REF!</definedName>
    <definedName name="Range" localSheetId="10">#REF!</definedName>
    <definedName name="Range" localSheetId="9">#REF!</definedName>
    <definedName name="Range" localSheetId="15">#REF!</definedName>
    <definedName name="Range" localSheetId="14">#REF!</definedName>
    <definedName name="Range" localSheetId="16">#REF!</definedName>
    <definedName name="Range" localSheetId="12">#REF!</definedName>
    <definedName name="Range" localSheetId="19">#REF!</definedName>
    <definedName name="Range" localSheetId="20">#REF!</definedName>
    <definedName name="Range">#REF!</definedName>
    <definedName name="Range1" localSheetId="3">#REF!</definedName>
    <definedName name="Range1" localSheetId="17">#REF!</definedName>
    <definedName name="Range1" localSheetId="18">#REF!</definedName>
    <definedName name="Range1" localSheetId="11">#REF!</definedName>
    <definedName name="Range1" localSheetId="13">#REF!</definedName>
    <definedName name="Range1" localSheetId="21">#REF!</definedName>
    <definedName name="Range1" localSheetId="22">#REF!</definedName>
    <definedName name="Range1" localSheetId="4">#REF!</definedName>
    <definedName name="Range1" localSheetId="5">#REF!</definedName>
    <definedName name="Range1" localSheetId="6">#REF!</definedName>
    <definedName name="Range1" localSheetId="7">#REF!</definedName>
    <definedName name="Range1" localSheetId="8">#REF!</definedName>
    <definedName name="Range1" localSheetId="2">#REF!</definedName>
    <definedName name="Range1" localSheetId="23">#REF!</definedName>
    <definedName name="Range1" localSheetId="10">#REF!</definedName>
    <definedName name="Range1" localSheetId="9">#REF!</definedName>
    <definedName name="Range1" localSheetId="15">#REF!</definedName>
    <definedName name="Range1" localSheetId="14">#REF!</definedName>
    <definedName name="Range1" localSheetId="16">#REF!</definedName>
    <definedName name="Range1" localSheetId="12">#REF!</definedName>
    <definedName name="Range1" localSheetId="19">#REF!</definedName>
    <definedName name="Range1" localSheetId="20">#REF!</definedName>
    <definedName name="Range1">#REF!</definedName>
    <definedName name="RESERVATIONS" localSheetId="3">#REF!</definedName>
    <definedName name="RESERVATIONS" localSheetId="17">#REF!</definedName>
    <definedName name="RESERVATIONS" localSheetId="18">#REF!</definedName>
    <definedName name="RESERVATIONS" localSheetId="11">#REF!</definedName>
    <definedName name="RESERVATIONS" localSheetId="13">#REF!</definedName>
    <definedName name="RESERVATIONS" localSheetId="21">#REF!</definedName>
    <definedName name="RESERVATIONS" localSheetId="22">#REF!</definedName>
    <definedName name="RESERVATIONS" localSheetId="4">#REF!</definedName>
    <definedName name="RESERVATIONS" localSheetId="5">#REF!</definedName>
    <definedName name="RESERVATIONS" localSheetId="6">#REF!</definedName>
    <definedName name="RESERVATIONS" localSheetId="7">#REF!</definedName>
    <definedName name="RESERVATIONS" localSheetId="8">#REF!</definedName>
    <definedName name="RESERVATIONS" localSheetId="1">#REF!</definedName>
    <definedName name="RESERVATIONS" localSheetId="2">#REF!</definedName>
    <definedName name="RESERVATIONS" localSheetId="23">#REF!</definedName>
    <definedName name="RESERVATIONS" localSheetId="10">#REF!</definedName>
    <definedName name="RESERVATIONS" localSheetId="9">#REF!</definedName>
    <definedName name="RESERVATIONS" localSheetId="15">#REF!</definedName>
    <definedName name="RESERVATIONS" localSheetId="14">#REF!</definedName>
    <definedName name="RESERVATIONS" localSheetId="16">#REF!</definedName>
    <definedName name="RESERVATIONS" localSheetId="12">#REF!</definedName>
    <definedName name="RESERVATIONS" localSheetId="19">#REF!</definedName>
    <definedName name="RESERVATIONS" localSheetId="20">#REF!</definedName>
    <definedName name="RESERVATIONS">#REF!</definedName>
    <definedName name="Select">"this,that,other"</definedName>
    <definedName name="Select_Core">'DROP-DOWNS'!$B$1:$B$19</definedName>
    <definedName name="Stipends">[1]dropdowns!$B$26:$B$30</definedName>
    <definedName name="SupplMat">[1]dropdowns!$B$49:$B$56</definedName>
    <definedName name="SuppSal">[1]dropdowns!$B$20:$B$24</definedName>
    <definedName name="T" localSheetId="3">'[5]770 Form 1'!#REF!</definedName>
    <definedName name="T" localSheetId="17">'[5]770 Form 1'!#REF!</definedName>
    <definedName name="T" localSheetId="18">'[5]770 Form 1'!#REF!</definedName>
    <definedName name="T" localSheetId="11">'[5]770 Form 1'!#REF!</definedName>
    <definedName name="T" localSheetId="13">'[5]770 Form 1'!#REF!</definedName>
    <definedName name="T" localSheetId="21">'[5]770 Form 1'!#REF!</definedName>
    <definedName name="T" localSheetId="22">'[5]770 Form 1'!#REF!</definedName>
    <definedName name="T" localSheetId="4">'[5]770 Form 1'!#REF!</definedName>
    <definedName name="T" localSheetId="5">'[5]770 Form 1'!#REF!</definedName>
    <definedName name="T" localSheetId="6">'[5]770 Form 1'!#REF!</definedName>
    <definedName name="T" localSheetId="7">'[5]770 Form 1'!#REF!</definedName>
    <definedName name="T" localSheetId="8">'[5]770 Form 1'!#REF!</definedName>
    <definedName name="T" localSheetId="1">'[5]770 Form 1'!#REF!</definedName>
    <definedName name="T" localSheetId="2">'[5]770 Form 1'!#REF!</definedName>
    <definedName name="T" localSheetId="23">'[5]770 Form 1'!#REF!</definedName>
    <definedName name="T" localSheetId="10">'[5]770 Form 1'!#REF!</definedName>
    <definedName name="T" localSheetId="9">'[5]770 Form 1'!#REF!</definedName>
    <definedName name="T" localSheetId="15">'[5]770 Form 1'!#REF!</definedName>
    <definedName name="T" localSheetId="14">'[5]770 Form 1'!#REF!</definedName>
    <definedName name="T" localSheetId="16">'[5]770 Form 1'!#REF!</definedName>
    <definedName name="T" localSheetId="12">'[5]770 Form 1'!#REF!</definedName>
    <definedName name="T" localSheetId="19">'[5]770 Form 1'!#REF!</definedName>
    <definedName name="T" localSheetId="20">'[5]770 Form 1'!#REF!</definedName>
    <definedName name="T">'[5]770 Form 1'!#REF!</definedName>
    <definedName name="test" localSheetId="3">#REF!</definedName>
    <definedName name="test" localSheetId="17">#REF!</definedName>
    <definedName name="test" localSheetId="18">#REF!</definedName>
    <definedName name="test" localSheetId="11">#REF!</definedName>
    <definedName name="test" localSheetId="13">#REF!</definedName>
    <definedName name="test" localSheetId="21">#REF!</definedName>
    <definedName name="test" localSheetId="22">#REF!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1">#REF!</definedName>
    <definedName name="test" localSheetId="2">#REF!</definedName>
    <definedName name="test" localSheetId="23">#REF!</definedName>
    <definedName name="test" localSheetId="10">#REF!</definedName>
    <definedName name="test" localSheetId="9">#REF!</definedName>
    <definedName name="test" localSheetId="15">#REF!</definedName>
    <definedName name="test" localSheetId="14">#REF!</definedName>
    <definedName name="test" localSheetId="16">#REF!</definedName>
    <definedName name="test" localSheetId="12">#REF!</definedName>
    <definedName name="test" localSheetId="19">#REF!</definedName>
    <definedName name="test" localSheetId="20">#REF!</definedName>
    <definedName name="test">#REF!</definedName>
    <definedName name="Test1" localSheetId="3">#REF!</definedName>
    <definedName name="Test1" localSheetId="17">#REF!</definedName>
    <definedName name="Test1" localSheetId="18">#REF!</definedName>
    <definedName name="Test1" localSheetId="11">#REF!</definedName>
    <definedName name="Test1" localSheetId="13">#REF!</definedName>
    <definedName name="Test1" localSheetId="21">#REF!</definedName>
    <definedName name="Test1" localSheetId="22">#REF!</definedName>
    <definedName name="Test1" localSheetId="4">#REF!</definedName>
    <definedName name="Test1" localSheetId="5">#REF!</definedName>
    <definedName name="Test1" localSheetId="6">#REF!</definedName>
    <definedName name="Test1" localSheetId="7">#REF!</definedName>
    <definedName name="Test1" localSheetId="8">#REF!</definedName>
    <definedName name="Test1" localSheetId="1">#REF!</definedName>
    <definedName name="Test1" localSheetId="2">#REF!</definedName>
    <definedName name="Test1" localSheetId="23">#REF!</definedName>
    <definedName name="Test1" localSheetId="10">#REF!</definedName>
    <definedName name="Test1" localSheetId="9">#REF!</definedName>
    <definedName name="Test1" localSheetId="15">#REF!</definedName>
    <definedName name="Test1" localSheetId="14">#REF!</definedName>
    <definedName name="Test1" localSheetId="16">#REF!</definedName>
    <definedName name="Test1" localSheetId="12">#REF!</definedName>
    <definedName name="Test1" localSheetId="19">#REF!</definedName>
    <definedName name="Test1" localSheetId="20">#REF!</definedName>
    <definedName name="Test1">#REF!</definedName>
    <definedName name="TitleI" localSheetId="3">#REF!</definedName>
    <definedName name="TitleI" localSheetId="17">#REF!</definedName>
    <definedName name="TitleI" localSheetId="18">#REF!</definedName>
    <definedName name="TitleI" localSheetId="11">#REF!</definedName>
    <definedName name="TitleI" localSheetId="13">#REF!</definedName>
    <definedName name="TitleI" localSheetId="21">#REF!</definedName>
    <definedName name="TitleI" localSheetId="22">#REF!</definedName>
    <definedName name="TitleI" localSheetId="4">#REF!</definedName>
    <definedName name="TitleI" localSheetId="5">#REF!</definedName>
    <definedName name="TitleI" localSheetId="6">#REF!</definedName>
    <definedName name="TitleI" localSheetId="7">#REF!</definedName>
    <definedName name="TitleI" localSheetId="8">#REF!</definedName>
    <definedName name="TitleI" localSheetId="1">#REF!</definedName>
    <definedName name="TitleI" localSheetId="2">#REF!</definedName>
    <definedName name="TitleI" localSheetId="23">#REF!</definedName>
    <definedName name="TitleI" localSheetId="10">#REF!</definedName>
    <definedName name="TitleI" localSheetId="9">#REF!</definedName>
    <definedName name="TitleI" localSheetId="15">#REF!</definedName>
    <definedName name="TitleI" localSheetId="14">#REF!</definedName>
    <definedName name="TitleI" localSheetId="16">#REF!</definedName>
    <definedName name="TitleI" localSheetId="12">#REF!</definedName>
    <definedName name="TitleI" localSheetId="19">#REF!</definedName>
    <definedName name="TitleI" localSheetId="20">#REF!</definedName>
    <definedName name="TitleI">#REF!</definedName>
    <definedName name="TitleIIA" localSheetId="3">#REF!</definedName>
    <definedName name="TitleIIA" localSheetId="17">#REF!</definedName>
    <definedName name="TitleIIA" localSheetId="18">#REF!</definedName>
    <definedName name="TitleIIA" localSheetId="11">#REF!</definedName>
    <definedName name="TitleIIA" localSheetId="13">#REF!</definedName>
    <definedName name="TitleIIA" localSheetId="21">#REF!</definedName>
    <definedName name="TitleIIA" localSheetId="22">#REF!</definedName>
    <definedName name="TitleIIA" localSheetId="4">#REF!</definedName>
    <definedName name="TitleIIA" localSheetId="5">#REF!</definedName>
    <definedName name="TitleIIA" localSheetId="6">#REF!</definedName>
    <definedName name="TitleIIA" localSheetId="7">#REF!</definedName>
    <definedName name="TitleIIA" localSheetId="8">#REF!</definedName>
    <definedName name="TitleIIA" localSheetId="1">#REF!</definedName>
    <definedName name="TitleIIA" localSheetId="2">#REF!</definedName>
    <definedName name="TitleIIA" localSheetId="23">#REF!</definedName>
    <definedName name="TitleIIA" localSheetId="10">#REF!</definedName>
    <definedName name="TitleIIA" localSheetId="9">#REF!</definedName>
    <definedName name="TitleIIA" localSheetId="15">#REF!</definedName>
    <definedName name="TitleIIA" localSheetId="14">#REF!</definedName>
    <definedName name="TitleIIA" localSheetId="16">#REF!</definedName>
    <definedName name="TitleIIA" localSheetId="12">#REF!</definedName>
    <definedName name="TitleIIA" localSheetId="19">#REF!</definedName>
    <definedName name="TitleIIA" localSheetId="20">#REF!</definedName>
    <definedName name="TitleIIA">#REF!</definedName>
    <definedName name="TitleIID" localSheetId="3">#REF!</definedName>
    <definedName name="TitleIID" localSheetId="17">#REF!</definedName>
    <definedName name="TitleIID" localSheetId="18">#REF!</definedName>
    <definedName name="TitleIID" localSheetId="11">#REF!</definedName>
    <definedName name="TitleIID" localSheetId="13">#REF!</definedName>
    <definedName name="TitleIID" localSheetId="21">#REF!</definedName>
    <definedName name="TitleIID" localSheetId="22">#REF!</definedName>
    <definedName name="TitleIID" localSheetId="4">#REF!</definedName>
    <definedName name="TitleIID" localSheetId="5">#REF!</definedName>
    <definedName name="TitleIID" localSheetId="6">#REF!</definedName>
    <definedName name="TitleIID" localSheetId="7">#REF!</definedName>
    <definedName name="TitleIID" localSheetId="8">#REF!</definedName>
    <definedName name="TitleIID" localSheetId="1">#REF!</definedName>
    <definedName name="TitleIID" localSheetId="2">#REF!</definedName>
    <definedName name="TitleIID" localSheetId="23">#REF!</definedName>
    <definedName name="TitleIID" localSheetId="10">#REF!</definedName>
    <definedName name="TitleIID" localSheetId="9">#REF!</definedName>
    <definedName name="TitleIID" localSheetId="15">#REF!</definedName>
    <definedName name="TitleIID" localSheetId="14">#REF!</definedName>
    <definedName name="TitleIID" localSheetId="16">#REF!</definedName>
    <definedName name="TitleIID" localSheetId="12">#REF!</definedName>
    <definedName name="TitleIID" localSheetId="19">#REF!</definedName>
    <definedName name="TitleIID" localSheetId="20">#REF!</definedName>
    <definedName name="TitleIID">#REF!</definedName>
    <definedName name="TitleIII" localSheetId="3">#REF!</definedName>
    <definedName name="TitleIII" localSheetId="17">#REF!</definedName>
    <definedName name="TitleIII" localSheetId="18">#REF!</definedName>
    <definedName name="TitleIII" localSheetId="11">#REF!</definedName>
    <definedName name="TitleIII" localSheetId="13">#REF!</definedName>
    <definedName name="TitleIII" localSheetId="21">#REF!</definedName>
    <definedName name="TitleIII" localSheetId="22">#REF!</definedName>
    <definedName name="TitleIII" localSheetId="4">#REF!</definedName>
    <definedName name="TitleIII" localSheetId="5">#REF!</definedName>
    <definedName name="TitleIII" localSheetId="6">#REF!</definedName>
    <definedName name="TitleIII" localSheetId="7">#REF!</definedName>
    <definedName name="TitleIII" localSheetId="8">#REF!</definedName>
    <definedName name="TitleIII" localSheetId="1">#REF!</definedName>
    <definedName name="TitleIII" localSheetId="2">#REF!</definedName>
    <definedName name="TitleIII" localSheetId="23">#REF!</definedName>
    <definedName name="TitleIII" localSheetId="10">#REF!</definedName>
    <definedName name="TitleIII" localSheetId="9">#REF!</definedName>
    <definedName name="TitleIII" localSheetId="15">#REF!</definedName>
    <definedName name="TitleIII" localSheetId="14">#REF!</definedName>
    <definedName name="TitleIII" localSheetId="16">#REF!</definedName>
    <definedName name="TitleIII" localSheetId="12">#REF!</definedName>
    <definedName name="TitleIII" localSheetId="19">#REF!</definedName>
    <definedName name="TitleIII" localSheetId="20">#REF!</definedName>
    <definedName name="TitleIII">#REF!</definedName>
    <definedName name="TitleIV" localSheetId="3">#REF!</definedName>
    <definedName name="TitleIV" localSheetId="17">#REF!</definedName>
    <definedName name="TitleIV" localSheetId="18">#REF!</definedName>
    <definedName name="TitleIV" localSheetId="11">#REF!</definedName>
    <definedName name="TitleIV" localSheetId="13">#REF!</definedName>
    <definedName name="TitleIV" localSheetId="21">#REF!</definedName>
    <definedName name="TitleIV" localSheetId="22">#REF!</definedName>
    <definedName name="TitleIV" localSheetId="4">#REF!</definedName>
    <definedName name="TitleIV" localSheetId="5">#REF!</definedName>
    <definedName name="TitleIV" localSheetId="6">#REF!</definedName>
    <definedName name="TitleIV" localSheetId="7">#REF!</definedName>
    <definedName name="TitleIV" localSheetId="8">#REF!</definedName>
    <definedName name="TitleIV" localSheetId="1">#REF!</definedName>
    <definedName name="TitleIV" localSheetId="2">#REF!</definedName>
    <definedName name="TitleIV" localSheetId="23">#REF!</definedName>
    <definedName name="TitleIV" localSheetId="10">#REF!</definedName>
    <definedName name="TitleIV" localSheetId="9">#REF!</definedName>
    <definedName name="TitleIV" localSheetId="15">#REF!</definedName>
    <definedName name="TitleIV" localSheetId="14">#REF!</definedName>
    <definedName name="TitleIV" localSheetId="16">#REF!</definedName>
    <definedName name="TitleIV" localSheetId="12">#REF!</definedName>
    <definedName name="TitleIV" localSheetId="19">#REF!</definedName>
    <definedName name="TitleIV" localSheetId="20">#REF!</definedName>
    <definedName name="TitleIV">#REF!</definedName>
    <definedName name="TitleV" localSheetId="3">#REF!</definedName>
    <definedName name="TitleV" localSheetId="17">#REF!</definedName>
    <definedName name="TitleV" localSheetId="18">#REF!</definedName>
    <definedName name="TitleV" localSheetId="11">#REF!</definedName>
    <definedName name="TitleV" localSheetId="13">#REF!</definedName>
    <definedName name="TitleV" localSheetId="21">#REF!</definedName>
    <definedName name="TitleV" localSheetId="22">#REF!</definedName>
    <definedName name="TitleV" localSheetId="4">#REF!</definedName>
    <definedName name="TitleV" localSheetId="5">#REF!</definedName>
    <definedName name="TitleV" localSheetId="6">#REF!</definedName>
    <definedName name="TitleV" localSheetId="7">#REF!</definedName>
    <definedName name="TitleV" localSheetId="8">#REF!</definedName>
    <definedName name="TitleV" localSheetId="1">#REF!</definedName>
    <definedName name="TitleV" localSheetId="2">#REF!</definedName>
    <definedName name="TitleV" localSheetId="23">#REF!</definedName>
    <definedName name="TitleV" localSheetId="10">#REF!</definedName>
    <definedName name="TitleV" localSheetId="9">#REF!</definedName>
    <definedName name="TitleV" localSheetId="15">#REF!</definedName>
    <definedName name="TitleV" localSheetId="14">#REF!</definedName>
    <definedName name="TitleV" localSheetId="16">#REF!</definedName>
    <definedName name="TitleV" localSheetId="12">#REF!</definedName>
    <definedName name="TitleV" localSheetId="19">#REF!</definedName>
    <definedName name="TitleV" localSheetId="20">#REF!</definedName>
    <definedName name="TitleV">#REF!</definedName>
    <definedName name="Travel">[1]dropdowns!$B$32:$B$37</definedName>
    <definedName name="valAddr1">[6]DataLookupValues!$B$8</definedName>
    <definedName name="valAllocation240">[1]DataLookupValues!$F$2</definedName>
    <definedName name="valCEIS240">'[1]6. CEIS 240'!$J$16</definedName>
    <definedName name="valCtyStZip">[6]DataLookupValues!$B$10</definedName>
    <definedName name="valDistr">[7]DataLookupValues!$B$6</definedName>
    <definedName name="valDistrName">[6]DataLookupValues!$B$7</definedName>
    <definedName name="valemail">[6]DataLookupValues!$F$9</definedName>
    <definedName name="valM3">'[1]7. M3 240'!$J$24</definedName>
    <definedName name="valname">[6]DataLookupValues!$F$7</definedName>
    <definedName name="valorg4code">[6]DataLookupValues!$D$7</definedName>
    <definedName name="valphonenum">[6]DataLookupValues!$F$8</definedName>
    <definedName name="valProshare240">'[1]5. Equitable Services 240'!$K$50</definedName>
    <definedName name="veggies">'DROP-DOWNS'!$A$3:$A$10</definedName>
    <definedName name="WTF">'DROP-DOWNS'!$A$3:$A$10</definedName>
  </definedNames>
  <calcPr calcId="191029"/>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86" i="77" l="1"/>
  <c r="H88" i="77"/>
  <c r="O104" i="164"/>
  <c r="R117" i="168"/>
  <c r="P47" i="167"/>
  <c r="C19" i="81" l="1"/>
  <c r="J103" i="78"/>
  <c r="C30" i="81"/>
  <c r="B6" i="78"/>
  <c r="J90" i="78"/>
  <c r="J6" i="78"/>
  <c r="B3" i="167"/>
  <c r="F6" i="74"/>
  <c r="F6" i="175" l="1"/>
  <c r="R115" i="179" l="1"/>
  <c r="R101" i="179"/>
  <c r="R92" i="179"/>
  <c r="R82" i="179"/>
  <c r="R73" i="179"/>
  <c r="R72" i="179"/>
  <c r="R71" i="179"/>
  <c r="R70" i="179"/>
  <c r="R69" i="179"/>
  <c r="R57" i="179"/>
  <c r="R52" i="179"/>
  <c r="R49" i="179"/>
  <c r="R48" i="179"/>
  <c r="R47" i="179"/>
  <c r="R44" i="179"/>
  <c r="R43" i="179"/>
  <c r="R42" i="179"/>
  <c r="R41" i="179"/>
  <c r="R40" i="179"/>
  <c r="R39" i="179"/>
  <c r="R38" i="179"/>
  <c r="R37" i="179"/>
  <c r="R36" i="179"/>
  <c r="R35" i="179"/>
  <c r="R34" i="179"/>
  <c r="R33" i="179"/>
  <c r="R32" i="179"/>
  <c r="R31" i="179"/>
  <c r="R30" i="179"/>
  <c r="R29" i="179"/>
  <c r="R28" i="179"/>
  <c r="R27" i="179"/>
  <c r="R26" i="179"/>
  <c r="R25" i="179"/>
  <c r="R24" i="179"/>
  <c r="R23" i="179"/>
  <c r="R22" i="179"/>
  <c r="R21" i="179"/>
  <c r="R20" i="179"/>
  <c r="R19" i="179"/>
  <c r="R16" i="179"/>
  <c r="R15" i="179"/>
  <c r="R14" i="179"/>
  <c r="R13" i="179"/>
  <c r="R12" i="179"/>
  <c r="R115" i="178"/>
  <c r="R92" i="178"/>
  <c r="R88" i="178"/>
  <c r="R87" i="178"/>
  <c r="R86" i="178"/>
  <c r="R85" i="178"/>
  <c r="R101" i="178"/>
  <c r="R82" i="178"/>
  <c r="R73" i="178"/>
  <c r="R72" i="178"/>
  <c r="R71" i="178"/>
  <c r="R70" i="178"/>
  <c r="R69" i="178"/>
  <c r="R57" i="178"/>
  <c r="R52" i="178"/>
  <c r="R51" i="178"/>
  <c r="R50" i="178"/>
  <c r="R49" i="178"/>
  <c r="R48" i="178"/>
  <c r="R47" i="178"/>
  <c r="R44" i="178"/>
  <c r="R43" i="178"/>
  <c r="R42" i="178"/>
  <c r="R41" i="178"/>
  <c r="R40" i="178"/>
  <c r="R39" i="178"/>
  <c r="R38" i="178"/>
  <c r="R37" i="178"/>
  <c r="R36" i="178"/>
  <c r="R35" i="178"/>
  <c r="R34" i="178"/>
  <c r="R33" i="178"/>
  <c r="R32" i="178"/>
  <c r="R31" i="178"/>
  <c r="R30" i="178"/>
  <c r="R29" i="178"/>
  <c r="R28" i="178"/>
  <c r="R27" i="178"/>
  <c r="R26" i="178"/>
  <c r="R25" i="178"/>
  <c r="R24" i="178"/>
  <c r="R23" i="178"/>
  <c r="R22" i="178"/>
  <c r="R21" i="178"/>
  <c r="R20" i="178"/>
  <c r="R19" i="178"/>
  <c r="R15" i="178"/>
  <c r="R14" i="178"/>
  <c r="R13" i="178"/>
  <c r="R12" i="178"/>
  <c r="R16" i="178" s="1"/>
  <c r="R115" i="177"/>
  <c r="R101" i="177"/>
  <c r="R92" i="177"/>
  <c r="R88" i="177"/>
  <c r="R87" i="177"/>
  <c r="R86" i="177"/>
  <c r="R85" i="177"/>
  <c r="R82" i="177"/>
  <c r="R73" i="177"/>
  <c r="R72" i="177"/>
  <c r="R71" i="177"/>
  <c r="R70" i="177"/>
  <c r="R69" i="177"/>
  <c r="R57" i="177"/>
  <c r="R52" i="177"/>
  <c r="R51" i="177"/>
  <c r="R50" i="177"/>
  <c r="R49" i="177"/>
  <c r="R48" i="177"/>
  <c r="R47" i="177"/>
  <c r="R44" i="177"/>
  <c r="R43" i="177"/>
  <c r="R42" i="177"/>
  <c r="R41" i="177"/>
  <c r="R40" i="177"/>
  <c r="R39" i="177"/>
  <c r="R38" i="177"/>
  <c r="R37" i="177"/>
  <c r="R36" i="177"/>
  <c r="R35" i="177"/>
  <c r="R34" i="177"/>
  <c r="R33" i="177"/>
  <c r="R32" i="177"/>
  <c r="R31" i="177"/>
  <c r="R30" i="177"/>
  <c r="R29" i="177"/>
  <c r="R28" i="177"/>
  <c r="R27" i="177"/>
  <c r="R26" i="177"/>
  <c r="R25" i="177"/>
  <c r="R24" i="177"/>
  <c r="R23" i="177"/>
  <c r="R22" i="177"/>
  <c r="R21" i="177"/>
  <c r="R20" i="177"/>
  <c r="R19" i="177"/>
  <c r="R16" i="177"/>
  <c r="R15" i="177"/>
  <c r="R14" i="177"/>
  <c r="R13" i="177"/>
  <c r="R12" i="177"/>
  <c r="R115" i="176"/>
  <c r="R101" i="176"/>
  <c r="R92" i="176"/>
  <c r="R88" i="176"/>
  <c r="R87" i="176"/>
  <c r="R86" i="176"/>
  <c r="R85" i="176"/>
  <c r="R82" i="176"/>
  <c r="R73" i="176"/>
  <c r="R72" i="176"/>
  <c r="R71" i="176"/>
  <c r="R70" i="176"/>
  <c r="R69" i="176"/>
  <c r="R57" i="176"/>
  <c r="R52" i="176"/>
  <c r="R51" i="176"/>
  <c r="R50" i="176"/>
  <c r="R49" i="176"/>
  <c r="R48" i="176"/>
  <c r="R47" i="176"/>
  <c r="R44" i="176"/>
  <c r="R43" i="176"/>
  <c r="R42" i="176"/>
  <c r="R41" i="176"/>
  <c r="R40" i="176"/>
  <c r="R39" i="176"/>
  <c r="R38" i="176"/>
  <c r="R37" i="176"/>
  <c r="R36" i="176"/>
  <c r="R35" i="176"/>
  <c r="R34" i="176"/>
  <c r="R33" i="176"/>
  <c r="R32" i="176"/>
  <c r="R31" i="176"/>
  <c r="R30" i="176"/>
  <c r="R29" i="176"/>
  <c r="R28" i="176"/>
  <c r="R27" i="176"/>
  <c r="R26" i="176"/>
  <c r="R25" i="176"/>
  <c r="R24" i="176"/>
  <c r="R23" i="176"/>
  <c r="R22" i="176"/>
  <c r="R21" i="176"/>
  <c r="R20" i="176"/>
  <c r="R19" i="176"/>
  <c r="R16" i="176"/>
  <c r="R15" i="176"/>
  <c r="R14" i="176"/>
  <c r="R13" i="176"/>
  <c r="R12" i="176"/>
  <c r="R115" i="174"/>
  <c r="R101" i="174"/>
  <c r="R92" i="174"/>
  <c r="R88" i="174"/>
  <c r="R87" i="174"/>
  <c r="R86" i="174"/>
  <c r="R85" i="174"/>
  <c r="R82" i="174"/>
  <c r="R72" i="174"/>
  <c r="R71" i="174"/>
  <c r="R70" i="174"/>
  <c r="R69" i="174"/>
  <c r="R57" i="174"/>
  <c r="R52" i="174"/>
  <c r="R51" i="174"/>
  <c r="R50" i="174"/>
  <c r="R49" i="174"/>
  <c r="R48" i="174"/>
  <c r="R47" i="174"/>
  <c r="R44" i="174"/>
  <c r="R43" i="174"/>
  <c r="R42" i="174"/>
  <c r="R41" i="174"/>
  <c r="R40" i="174"/>
  <c r="R39" i="174"/>
  <c r="R38" i="174"/>
  <c r="R37" i="174"/>
  <c r="R36" i="174"/>
  <c r="R35" i="174"/>
  <c r="R34" i="174"/>
  <c r="R33" i="174"/>
  <c r="R32" i="174"/>
  <c r="R31" i="174"/>
  <c r="R30" i="174"/>
  <c r="R29" i="174"/>
  <c r="R28" i="174"/>
  <c r="R27" i="174"/>
  <c r="R26" i="174"/>
  <c r="R25" i="174"/>
  <c r="R24" i="174"/>
  <c r="R23" i="174"/>
  <c r="R22" i="174"/>
  <c r="R21" i="174"/>
  <c r="R20" i="174"/>
  <c r="R19" i="174"/>
  <c r="R16" i="174"/>
  <c r="R15" i="174"/>
  <c r="R14" i="174"/>
  <c r="R13" i="174"/>
  <c r="R12" i="174"/>
  <c r="R115" i="173"/>
  <c r="R101" i="173"/>
  <c r="R92" i="173"/>
  <c r="R88" i="173"/>
  <c r="R87" i="173"/>
  <c r="R86" i="173"/>
  <c r="R85" i="173"/>
  <c r="R82" i="173"/>
  <c r="R73" i="173"/>
  <c r="R72" i="173"/>
  <c r="R71" i="173"/>
  <c r="R70" i="173"/>
  <c r="R69" i="173"/>
  <c r="R57" i="173"/>
  <c r="R52" i="173"/>
  <c r="R51" i="173"/>
  <c r="R50" i="173"/>
  <c r="R49" i="173"/>
  <c r="R48" i="173"/>
  <c r="R47" i="173"/>
  <c r="R44" i="173"/>
  <c r="R43" i="173"/>
  <c r="R42" i="173"/>
  <c r="R41" i="173"/>
  <c r="R40" i="173"/>
  <c r="R39" i="173"/>
  <c r="R38" i="173"/>
  <c r="R37" i="173"/>
  <c r="R36" i="173"/>
  <c r="R35" i="173"/>
  <c r="R34" i="173"/>
  <c r="R33" i="173"/>
  <c r="R32" i="173"/>
  <c r="R31" i="173"/>
  <c r="R30" i="173"/>
  <c r="R29" i="173"/>
  <c r="R28" i="173"/>
  <c r="R27" i="173"/>
  <c r="R26" i="173"/>
  <c r="R25" i="173"/>
  <c r="R24" i="173"/>
  <c r="R23" i="173"/>
  <c r="R22" i="173"/>
  <c r="R21" i="173"/>
  <c r="R20" i="173"/>
  <c r="R19" i="173"/>
  <c r="R16" i="173"/>
  <c r="R15" i="173"/>
  <c r="R14" i="173"/>
  <c r="R13" i="173"/>
  <c r="R12" i="173"/>
  <c r="R115" i="172"/>
  <c r="R101" i="172"/>
  <c r="R92" i="172"/>
  <c r="R88" i="172"/>
  <c r="R87" i="172"/>
  <c r="R86" i="172"/>
  <c r="R85" i="172"/>
  <c r="R82" i="172"/>
  <c r="R73" i="172"/>
  <c r="R72" i="172"/>
  <c r="R71" i="172"/>
  <c r="R70" i="172"/>
  <c r="R69" i="172"/>
  <c r="R57" i="172"/>
  <c r="R52" i="172"/>
  <c r="R51" i="172"/>
  <c r="R50" i="172"/>
  <c r="R49" i="172"/>
  <c r="R48" i="172"/>
  <c r="R47" i="172"/>
  <c r="R44" i="172"/>
  <c r="R43" i="172"/>
  <c r="R42" i="172"/>
  <c r="R41" i="172"/>
  <c r="R40" i="172"/>
  <c r="R39" i="172"/>
  <c r="R38" i="172"/>
  <c r="R37" i="172"/>
  <c r="R36" i="172"/>
  <c r="R35" i="172"/>
  <c r="R34" i="172"/>
  <c r="R33" i="172"/>
  <c r="R32" i="172"/>
  <c r="R31" i="172"/>
  <c r="R30" i="172"/>
  <c r="R29" i="172"/>
  <c r="R28" i="172"/>
  <c r="R27" i="172"/>
  <c r="R26" i="172"/>
  <c r="R25" i="172"/>
  <c r="R24" i="172"/>
  <c r="R23" i="172"/>
  <c r="R22" i="172"/>
  <c r="R21" i="172"/>
  <c r="R20" i="172"/>
  <c r="R19" i="172"/>
  <c r="R16" i="172"/>
  <c r="R15" i="172"/>
  <c r="R14" i="172"/>
  <c r="R13" i="172"/>
  <c r="R12" i="172"/>
  <c r="R115" i="171"/>
  <c r="R101" i="171"/>
  <c r="R92" i="171"/>
  <c r="R88" i="171"/>
  <c r="R87" i="171"/>
  <c r="R86" i="171"/>
  <c r="R85" i="171"/>
  <c r="R82" i="171"/>
  <c r="R73" i="171"/>
  <c r="R72" i="171"/>
  <c r="R71" i="171"/>
  <c r="R70" i="171"/>
  <c r="R69" i="171"/>
  <c r="R57" i="171"/>
  <c r="R52" i="171"/>
  <c r="R51" i="171"/>
  <c r="R50" i="171"/>
  <c r="R49" i="171"/>
  <c r="R48" i="171"/>
  <c r="R47" i="171"/>
  <c r="R43" i="171"/>
  <c r="R42" i="171"/>
  <c r="R41" i="171"/>
  <c r="R40" i="171"/>
  <c r="R39" i="171"/>
  <c r="R38" i="171"/>
  <c r="R37" i="171"/>
  <c r="R36" i="171"/>
  <c r="R44" i="171" s="1"/>
  <c r="R35" i="171"/>
  <c r="R34" i="171"/>
  <c r="R33" i="171"/>
  <c r="R32" i="171"/>
  <c r="R31" i="171"/>
  <c r="R30" i="171"/>
  <c r="R29" i="171"/>
  <c r="R28" i="171"/>
  <c r="R27" i="171"/>
  <c r="R26" i="171"/>
  <c r="R25" i="171"/>
  <c r="R24" i="171"/>
  <c r="R23" i="171"/>
  <c r="R22" i="171"/>
  <c r="R21" i="171"/>
  <c r="R20" i="171"/>
  <c r="R19" i="171"/>
  <c r="R16" i="171"/>
  <c r="R15" i="171"/>
  <c r="R14" i="171"/>
  <c r="R13" i="171"/>
  <c r="R12" i="171"/>
  <c r="R115" i="168"/>
  <c r="R101" i="168"/>
  <c r="R92" i="168"/>
  <c r="R88" i="168"/>
  <c r="R87" i="168"/>
  <c r="R86" i="168"/>
  <c r="R85" i="168"/>
  <c r="R82" i="168"/>
  <c r="R73" i="168"/>
  <c r="R72" i="168"/>
  <c r="R71" i="168"/>
  <c r="R70" i="168"/>
  <c r="R69" i="168"/>
  <c r="R57" i="168"/>
  <c r="R16" i="168"/>
  <c r="R44" i="168"/>
  <c r="R52" i="168"/>
  <c r="R51" i="168"/>
  <c r="R50" i="168"/>
  <c r="R49" i="168"/>
  <c r="R48" i="168"/>
  <c r="R47" i="168"/>
  <c r="R43" i="168"/>
  <c r="R42" i="168"/>
  <c r="R41" i="168"/>
  <c r="R40" i="168"/>
  <c r="R39" i="168"/>
  <c r="R38" i="168"/>
  <c r="R37" i="168"/>
  <c r="R36" i="168"/>
  <c r="R35" i="168"/>
  <c r="R34" i="168"/>
  <c r="R33" i="168"/>
  <c r="R32" i="168"/>
  <c r="R31" i="168"/>
  <c r="R30" i="168"/>
  <c r="R29" i="168"/>
  <c r="R28" i="168"/>
  <c r="R27" i="168"/>
  <c r="R26" i="168"/>
  <c r="R25" i="168"/>
  <c r="R24" i="168"/>
  <c r="R23" i="168"/>
  <c r="R22" i="168"/>
  <c r="R21" i="168"/>
  <c r="R20" i="168"/>
  <c r="R19" i="168"/>
  <c r="R15" i="168"/>
  <c r="R14" i="168"/>
  <c r="R13" i="168"/>
  <c r="R12" i="168"/>
  <c r="R115" i="167"/>
  <c r="R101" i="167"/>
  <c r="R92" i="167"/>
  <c r="R88" i="167"/>
  <c r="R87" i="167"/>
  <c r="R86" i="167"/>
  <c r="R85" i="167"/>
  <c r="R82" i="167"/>
  <c r="R73" i="167"/>
  <c r="R72" i="167"/>
  <c r="R71" i="167"/>
  <c r="R70" i="167"/>
  <c r="R69" i="167"/>
  <c r="R57" i="167"/>
  <c r="R44" i="167"/>
  <c r="R51" i="167"/>
  <c r="R50" i="167"/>
  <c r="R49" i="167"/>
  <c r="R48" i="167"/>
  <c r="R47" i="167"/>
  <c r="R52" i="167" s="1"/>
  <c r="R43" i="167"/>
  <c r="R42" i="167"/>
  <c r="R41" i="167"/>
  <c r="R40" i="167"/>
  <c r="R39" i="167"/>
  <c r="R38" i="167"/>
  <c r="R37" i="167"/>
  <c r="R36" i="167"/>
  <c r="R35" i="167"/>
  <c r="R34" i="167"/>
  <c r="R33" i="167"/>
  <c r="R32" i="167"/>
  <c r="R31" i="167"/>
  <c r="R30" i="167"/>
  <c r="R29" i="167"/>
  <c r="R28" i="167"/>
  <c r="R27" i="167"/>
  <c r="R26" i="167"/>
  <c r="R25" i="167"/>
  <c r="R24" i="167"/>
  <c r="R23" i="167"/>
  <c r="R22" i="167"/>
  <c r="R21" i="167"/>
  <c r="R20" i="167"/>
  <c r="R19" i="167"/>
  <c r="R15" i="167"/>
  <c r="R14" i="167"/>
  <c r="R13" i="167"/>
  <c r="R12" i="167"/>
  <c r="R16" i="167" s="1"/>
  <c r="R115" i="181"/>
  <c r="R101" i="181"/>
  <c r="R82" i="181"/>
  <c r="Y82" i="181" s="1"/>
  <c r="R92" i="181"/>
  <c r="R88" i="181"/>
  <c r="R87" i="181"/>
  <c r="R86" i="181"/>
  <c r="R85" i="181"/>
  <c r="R73" i="181"/>
  <c r="R72" i="181"/>
  <c r="W72" i="181" s="1"/>
  <c r="E127" i="181" s="1"/>
  <c r="F127" i="181" s="1"/>
  <c r="R71" i="181"/>
  <c r="R70" i="181"/>
  <c r="Y73" i="181" s="1"/>
  <c r="R69" i="181"/>
  <c r="R57" i="181"/>
  <c r="R16" i="181"/>
  <c r="R51" i="181"/>
  <c r="Q51" i="181" s="1"/>
  <c r="V51" i="181" s="1"/>
  <c r="R50" i="181"/>
  <c r="R49" i="181"/>
  <c r="R48" i="181"/>
  <c r="R47" i="181"/>
  <c r="Q47" i="181" s="1"/>
  <c r="R43" i="181"/>
  <c r="R42" i="181"/>
  <c r="Q42" i="181" s="1"/>
  <c r="V42" i="181" s="1"/>
  <c r="R41" i="181"/>
  <c r="Q41" i="181" s="1"/>
  <c r="V41" i="181" s="1"/>
  <c r="R40" i="181"/>
  <c r="R39" i="181"/>
  <c r="Q39" i="181" s="1"/>
  <c r="V39" i="181" s="1"/>
  <c r="R38" i="181"/>
  <c r="Q38" i="181" s="1"/>
  <c r="V38" i="181" s="1"/>
  <c r="R37" i="181"/>
  <c r="R36" i="181"/>
  <c r="Q36" i="181" s="1"/>
  <c r="V36" i="181" s="1"/>
  <c r="R35" i="181"/>
  <c r="R34" i="181"/>
  <c r="R33" i="181"/>
  <c r="R32" i="181"/>
  <c r="R31" i="181"/>
  <c r="R30" i="181"/>
  <c r="Q30" i="181" s="1"/>
  <c r="V30" i="181" s="1"/>
  <c r="R29" i="181"/>
  <c r="R28" i="181"/>
  <c r="Q28" i="181" s="1"/>
  <c r="V28" i="181" s="1"/>
  <c r="R27" i="181"/>
  <c r="R26" i="181"/>
  <c r="R25" i="181"/>
  <c r="R24" i="181"/>
  <c r="R23" i="181"/>
  <c r="R22" i="181"/>
  <c r="Q22" i="181" s="1"/>
  <c r="V22" i="181" s="1"/>
  <c r="R21" i="181"/>
  <c r="R20" i="181"/>
  <c r="R19" i="181"/>
  <c r="R15" i="181"/>
  <c r="Q15" i="181" s="1"/>
  <c r="V15" i="181" s="1"/>
  <c r="R14" i="181"/>
  <c r="Q14" i="181" s="1"/>
  <c r="V14" i="181" s="1"/>
  <c r="R13" i="181"/>
  <c r="R12" i="181"/>
  <c r="R115" i="180"/>
  <c r="R101" i="180"/>
  <c r="R92" i="180"/>
  <c r="R88" i="180"/>
  <c r="R87" i="180"/>
  <c r="R86" i="180"/>
  <c r="R85" i="180"/>
  <c r="R82" i="180"/>
  <c r="R73" i="180"/>
  <c r="R57" i="180"/>
  <c r="R52" i="180"/>
  <c r="R44" i="180"/>
  <c r="R16" i="180"/>
  <c r="R51" i="180"/>
  <c r="R50" i="180"/>
  <c r="R49" i="180"/>
  <c r="R48" i="180"/>
  <c r="R47" i="180"/>
  <c r="R43" i="180"/>
  <c r="R42" i="180"/>
  <c r="R41" i="180"/>
  <c r="R40" i="180"/>
  <c r="R39" i="180"/>
  <c r="R38" i="180"/>
  <c r="R37" i="180"/>
  <c r="R36" i="180"/>
  <c r="R35" i="180"/>
  <c r="R34" i="180"/>
  <c r="R33" i="180"/>
  <c r="R32" i="180"/>
  <c r="R31" i="180"/>
  <c r="R30" i="180"/>
  <c r="R29" i="180"/>
  <c r="R28" i="180"/>
  <c r="R27" i="180"/>
  <c r="R26" i="180"/>
  <c r="R25" i="180"/>
  <c r="R24" i="180"/>
  <c r="R23" i="180"/>
  <c r="R22" i="180"/>
  <c r="R21" i="180"/>
  <c r="R20" i="180"/>
  <c r="R19" i="180"/>
  <c r="R15" i="180"/>
  <c r="R14" i="180"/>
  <c r="R13" i="180"/>
  <c r="R12" i="180"/>
  <c r="R115" i="170"/>
  <c r="R101" i="170"/>
  <c r="R92" i="170"/>
  <c r="R82" i="170"/>
  <c r="R73" i="170"/>
  <c r="R57" i="170"/>
  <c r="R52" i="170"/>
  <c r="R44" i="170"/>
  <c r="R51" i="170"/>
  <c r="R50" i="170"/>
  <c r="R49" i="170"/>
  <c r="R48" i="170"/>
  <c r="R47" i="170"/>
  <c r="R43" i="170"/>
  <c r="R42" i="170"/>
  <c r="R41" i="170"/>
  <c r="R40" i="170"/>
  <c r="R39" i="170"/>
  <c r="R38" i="170"/>
  <c r="R37" i="170"/>
  <c r="R36" i="170"/>
  <c r="R35" i="170"/>
  <c r="R34" i="170"/>
  <c r="R33" i="170"/>
  <c r="R32" i="170"/>
  <c r="R31" i="170"/>
  <c r="R30" i="170"/>
  <c r="R29" i="170"/>
  <c r="R28" i="170"/>
  <c r="R27" i="170"/>
  <c r="R26" i="170"/>
  <c r="R25" i="170"/>
  <c r="R24" i="170"/>
  <c r="R23" i="170"/>
  <c r="R22" i="170"/>
  <c r="R21" i="170"/>
  <c r="R20" i="170"/>
  <c r="R19" i="170"/>
  <c r="R15" i="170"/>
  <c r="R14" i="170"/>
  <c r="R13" i="170"/>
  <c r="R12" i="170"/>
  <c r="R115" i="169"/>
  <c r="R101" i="169"/>
  <c r="R92" i="169"/>
  <c r="R88" i="169"/>
  <c r="R87" i="169"/>
  <c r="R86" i="169"/>
  <c r="R85" i="169"/>
  <c r="R82" i="169"/>
  <c r="R73" i="169"/>
  <c r="R72" i="169"/>
  <c r="R71" i="169"/>
  <c r="R70" i="169"/>
  <c r="R69" i="169"/>
  <c r="R57" i="169"/>
  <c r="R16" i="169"/>
  <c r="R51" i="169"/>
  <c r="R52" i="169" s="1"/>
  <c r="R50" i="169"/>
  <c r="R49" i="169"/>
  <c r="R48" i="169"/>
  <c r="R47" i="169"/>
  <c r="R43" i="169"/>
  <c r="R42" i="169"/>
  <c r="R41" i="169"/>
  <c r="R40" i="169"/>
  <c r="R39" i="169"/>
  <c r="R38" i="169"/>
  <c r="R37" i="169"/>
  <c r="R36" i="169"/>
  <c r="R35" i="169"/>
  <c r="R34" i="169"/>
  <c r="R44" i="169" s="1"/>
  <c r="R33" i="169"/>
  <c r="R32" i="169"/>
  <c r="R31" i="169"/>
  <c r="R30" i="169"/>
  <c r="R29" i="169"/>
  <c r="R28" i="169"/>
  <c r="R27" i="169"/>
  <c r="R26" i="169"/>
  <c r="R25" i="169"/>
  <c r="R24" i="169"/>
  <c r="R23" i="169"/>
  <c r="R22" i="169"/>
  <c r="R21" i="169"/>
  <c r="R20" i="169"/>
  <c r="R19" i="169"/>
  <c r="R15" i="169"/>
  <c r="R14" i="169"/>
  <c r="R13" i="169"/>
  <c r="R12" i="169"/>
  <c r="R115" i="164"/>
  <c r="R101" i="164"/>
  <c r="R92" i="164"/>
  <c r="R88" i="164"/>
  <c r="R87" i="164"/>
  <c r="R86" i="164"/>
  <c r="R85" i="164"/>
  <c r="R82" i="164"/>
  <c r="R73" i="164"/>
  <c r="R57" i="164"/>
  <c r="R52" i="164"/>
  <c r="R16" i="164"/>
  <c r="R51" i="164"/>
  <c r="R50" i="164"/>
  <c r="R49" i="164"/>
  <c r="R48" i="164"/>
  <c r="R47" i="164"/>
  <c r="R43" i="164"/>
  <c r="R42" i="164"/>
  <c r="R41" i="164"/>
  <c r="R40" i="164"/>
  <c r="R39" i="164"/>
  <c r="R38" i="164"/>
  <c r="R37" i="164"/>
  <c r="R36" i="164"/>
  <c r="R35" i="164"/>
  <c r="R34" i="164"/>
  <c r="R44" i="164" s="1"/>
  <c r="R33" i="164"/>
  <c r="R32" i="164"/>
  <c r="R31" i="164"/>
  <c r="R30" i="164"/>
  <c r="R29" i="164"/>
  <c r="R28" i="164"/>
  <c r="R27" i="164"/>
  <c r="R26" i="164"/>
  <c r="R25" i="164"/>
  <c r="R24" i="164"/>
  <c r="R23" i="164"/>
  <c r="R22" i="164"/>
  <c r="R21" i="164"/>
  <c r="R20" i="164"/>
  <c r="R19" i="164"/>
  <c r="R15" i="164"/>
  <c r="R14" i="164"/>
  <c r="R13" i="164"/>
  <c r="R12" i="164"/>
  <c r="R116" i="77"/>
  <c r="R102" i="77"/>
  <c r="R89" i="77"/>
  <c r="R88" i="77"/>
  <c r="R87" i="77"/>
  <c r="R83" i="77"/>
  <c r="R73" i="77"/>
  <c r="R72" i="77"/>
  <c r="R71" i="77"/>
  <c r="R70" i="77"/>
  <c r="R69" i="77"/>
  <c r="R57" i="77"/>
  <c r="R51" i="77"/>
  <c r="R50" i="77"/>
  <c r="R49" i="77"/>
  <c r="R48" i="77"/>
  <c r="R47"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3" i="77"/>
  <c r="R14" i="77"/>
  <c r="R15" i="77"/>
  <c r="R12" i="77"/>
  <c r="D73" i="77"/>
  <c r="D72" i="77"/>
  <c r="D71" i="77"/>
  <c r="H70" i="77"/>
  <c r="H71" i="77"/>
  <c r="H72" i="77"/>
  <c r="H73" i="77"/>
  <c r="H70" i="173"/>
  <c r="H69" i="173"/>
  <c r="D70" i="173"/>
  <c r="D69" i="173"/>
  <c r="J82" i="78"/>
  <c r="F128" i="181"/>
  <c r="Y111" i="181"/>
  <c r="G109" i="181"/>
  <c r="O104" i="181"/>
  <c r="U104" i="181" s="1"/>
  <c r="Y101" i="181"/>
  <c r="E100" i="181"/>
  <c r="E99" i="181"/>
  <c r="E98" i="181"/>
  <c r="E97" i="181"/>
  <c r="E96" i="181"/>
  <c r="E95" i="181"/>
  <c r="U91" i="181"/>
  <c r="R91" i="181"/>
  <c r="H91" i="181"/>
  <c r="E91" i="181"/>
  <c r="D91" i="181"/>
  <c r="U90" i="181"/>
  <c r="R90" i="181"/>
  <c r="H90" i="181"/>
  <c r="E90" i="181"/>
  <c r="U89" i="181"/>
  <c r="R89" i="181"/>
  <c r="H89" i="181"/>
  <c r="E89" i="181"/>
  <c r="U88" i="181"/>
  <c r="H88" i="181"/>
  <c r="E88" i="181"/>
  <c r="U87" i="181"/>
  <c r="H87" i="181"/>
  <c r="E87" i="181"/>
  <c r="U86" i="181"/>
  <c r="H86" i="181"/>
  <c r="E86" i="181"/>
  <c r="U85" i="181"/>
  <c r="Y92" i="181"/>
  <c r="H85" i="181"/>
  <c r="E85" i="181"/>
  <c r="E81" i="181"/>
  <c r="E80" i="181"/>
  <c r="E79" i="181"/>
  <c r="E78" i="181"/>
  <c r="E77" i="181"/>
  <c r="E76" i="181"/>
  <c r="V72" i="181"/>
  <c r="U72" i="181"/>
  <c r="H72" i="181"/>
  <c r="D72" i="181"/>
  <c r="V71" i="181"/>
  <c r="U71" i="181"/>
  <c r="W71" i="181"/>
  <c r="E126" i="181" s="1"/>
  <c r="F126" i="181" s="1"/>
  <c r="H71" i="181"/>
  <c r="D71" i="181"/>
  <c r="W70" i="181"/>
  <c r="E125" i="181" s="1"/>
  <c r="F125" i="181" s="1"/>
  <c r="V70" i="181"/>
  <c r="U70" i="181"/>
  <c r="H70" i="181"/>
  <c r="D70" i="181"/>
  <c r="V69" i="181"/>
  <c r="U69" i="181"/>
  <c r="H69" i="181"/>
  <c r="D69" i="181"/>
  <c r="Y57" i="181"/>
  <c r="P51" i="181"/>
  <c r="Q50" i="181"/>
  <c r="V50" i="181" s="1"/>
  <c r="P50" i="181"/>
  <c r="Q49" i="181"/>
  <c r="V49" i="181" s="1"/>
  <c r="P49" i="181"/>
  <c r="P48" i="181"/>
  <c r="P52" i="181" s="1"/>
  <c r="P47" i="181"/>
  <c r="Q43" i="181"/>
  <c r="V43" i="181" s="1"/>
  <c r="P43" i="181"/>
  <c r="P42" i="181"/>
  <c r="P41" i="181"/>
  <c r="Q40" i="181"/>
  <c r="V40" i="181" s="1"/>
  <c r="P40" i="181"/>
  <c r="P39" i="181"/>
  <c r="P38" i="181"/>
  <c r="Q37" i="181"/>
  <c r="V37" i="181" s="1"/>
  <c r="P37" i="181"/>
  <c r="P36" i="181"/>
  <c r="Q35" i="181"/>
  <c r="V35" i="181" s="1"/>
  <c r="P35" i="181"/>
  <c r="Q34" i="181"/>
  <c r="V34" i="181" s="1"/>
  <c r="P34" i="181"/>
  <c r="Q33" i="181"/>
  <c r="V33" i="181" s="1"/>
  <c r="P33" i="181"/>
  <c r="Q32" i="181"/>
  <c r="V32" i="181" s="1"/>
  <c r="P32" i="181"/>
  <c r="Q31" i="181"/>
  <c r="V31" i="181" s="1"/>
  <c r="P31" i="181"/>
  <c r="P30" i="181"/>
  <c r="Q29" i="181"/>
  <c r="V29" i="181" s="1"/>
  <c r="P29" i="181"/>
  <c r="P28" i="181"/>
  <c r="Q27" i="181"/>
  <c r="V27" i="181" s="1"/>
  <c r="P27" i="181"/>
  <c r="Q26" i="181"/>
  <c r="V26" i="181" s="1"/>
  <c r="P26" i="181"/>
  <c r="Q25" i="181"/>
  <c r="V25" i="181" s="1"/>
  <c r="P25" i="181"/>
  <c r="Q24" i="181"/>
  <c r="V24" i="181" s="1"/>
  <c r="P24" i="181"/>
  <c r="Q23" i="181"/>
  <c r="V23" i="181" s="1"/>
  <c r="P23" i="181"/>
  <c r="P22" i="181"/>
  <c r="Q21" i="181"/>
  <c r="V21" i="181" s="1"/>
  <c r="P21" i="181"/>
  <c r="Q20" i="181"/>
  <c r="V20" i="181" s="1"/>
  <c r="P20" i="181"/>
  <c r="Q19" i="181"/>
  <c r="P19" i="181"/>
  <c r="P15" i="181"/>
  <c r="P14" i="181"/>
  <c r="Q13" i="181"/>
  <c r="V13" i="181" s="1"/>
  <c r="P13" i="181"/>
  <c r="Q12" i="181"/>
  <c r="V12" i="181" s="1"/>
  <c r="P12" i="181"/>
  <c r="P16" i="181" s="1"/>
  <c r="R52" i="77" l="1"/>
  <c r="R93" i="77"/>
  <c r="R74" i="77"/>
  <c r="R44" i="77"/>
  <c r="R16" i="77"/>
  <c r="R73" i="174"/>
  <c r="U92" i="181"/>
  <c r="U73" i="181"/>
  <c r="R44" i="181"/>
  <c r="R52" i="181"/>
  <c r="Y16" i="181"/>
  <c r="P44" i="181"/>
  <c r="Y52" i="181"/>
  <c r="J78" i="78"/>
  <c r="V19" i="181"/>
  <c r="Q44" i="181"/>
  <c r="R62" i="181" s="1"/>
  <c r="Q16" i="181"/>
  <c r="R60" i="181" s="1"/>
  <c r="V47" i="181"/>
  <c r="Q48" i="181"/>
  <c r="V48" i="181" s="1"/>
  <c r="W69" i="181"/>
  <c r="E124" i="181" s="1"/>
  <c r="F124" i="181" s="1"/>
  <c r="G108" i="181" s="1"/>
  <c r="Y115" i="181"/>
  <c r="F123" i="181"/>
  <c r="U52" i="181" l="1"/>
  <c r="Q52" i="181"/>
  <c r="R64" i="181" s="1"/>
  <c r="V119" i="181" s="1"/>
  <c r="F129" i="181"/>
  <c r="G107" i="181"/>
  <c r="U16" i="181"/>
  <c r="Y44" i="181"/>
  <c r="U44" i="181"/>
  <c r="E85" i="164"/>
  <c r="E81" i="164"/>
  <c r="E80" i="164"/>
  <c r="E79" i="164"/>
  <c r="E78" i="164"/>
  <c r="E77" i="164"/>
  <c r="E76" i="164"/>
  <c r="H72" i="164"/>
  <c r="H71" i="164"/>
  <c r="H70" i="164"/>
  <c r="H69" i="164"/>
  <c r="E101" i="77"/>
  <c r="E100" i="77"/>
  <c r="E99" i="77"/>
  <c r="E98" i="77"/>
  <c r="E97" i="77"/>
  <c r="E96" i="77"/>
  <c r="H89" i="77"/>
  <c r="H87" i="77"/>
  <c r="E89" i="77"/>
  <c r="E88" i="77"/>
  <c r="E87" i="77"/>
  <c r="E82" i="77"/>
  <c r="E81" i="77"/>
  <c r="E80" i="77"/>
  <c r="E79" i="77"/>
  <c r="E78" i="77"/>
  <c r="E77" i="77"/>
  <c r="V72" i="77"/>
  <c r="V69" i="77"/>
  <c r="V73" i="77"/>
  <c r="V71" i="77"/>
  <c r="V72" i="167"/>
  <c r="V71" i="167"/>
  <c r="V70" i="167"/>
  <c r="D72" i="167"/>
  <c r="D71" i="167"/>
  <c r="D70" i="167"/>
  <c r="H69" i="167"/>
  <c r="Y111" i="180"/>
  <c r="O104" i="180"/>
  <c r="Y101" i="180"/>
  <c r="E100" i="180"/>
  <c r="E99" i="180"/>
  <c r="E98" i="180"/>
  <c r="E97" i="180"/>
  <c r="E96" i="180"/>
  <c r="E95" i="180"/>
  <c r="U91" i="180"/>
  <c r="R91" i="180"/>
  <c r="H91" i="180"/>
  <c r="E91" i="180"/>
  <c r="D91" i="180"/>
  <c r="U90" i="180"/>
  <c r="R90" i="180"/>
  <c r="H90" i="180"/>
  <c r="E90" i="180"/>
  <c r="U89" i="180"/>
  <c r="R89" i="180"/>
  <c r="H89" i="180"/>
  <c r="E89" i="180"/>
  <c r="U88" i="180"/>
  <c r="H88" i="180"/>
  <c r="E88" i="180"/>
  <c r="U87" i="180"/>
  <c r="H87" i="180"/>
  <c r="E87" i="180"/>
  <c r="U86" i="180"/>
  <c r="H86" i="180"/>
  <c r="E86" i="180"/>
  <c r="U85" i="180"/>
  <c r="H85" i="180"/>
  <c r="E85" i="180"/>
  <c r="Y82" i="180"/>
  <c r="E81" i="180"/>
  <c r="E80" i="180"/>
  <c r="E79" i="180"/>
  <c r="E78" i="180"/>
  <c r="E77" i="180"/>
  <c r="E76" i="180"/>
  <c r="W72" i="180"/>
  <c r="E127" i="180" s="1"/>
  <c r="F127" i="180" s="1"/>
  <c r="V72" i="180"/>
  <c r="U72" i="180"/>
  <c r="R72" i="180"/>
  <c r="H72" i="180"/>
  <c r="D72" i="180"/>
  <c r="V71" i="180"/>
  <c r="U71" i="180"/>
  <c r="R71" i="180"/>
  <c r="W71" i="180" s="1"/>
  <c r="E126" i="180" s="1"/>
  <c r="F126" i="180" s="1"/>
  <c r="H71" i="180"/>
  <c r="D71" i="180"/>
  <c r="W70" i="180"/>
  <c r="E125" i="180" s="1"/>
  <c r="F125" i="180" s="1"/>
  <c r="V70" i="180"/>
  <c r="U70" i="180"/>
  <c r="R70" i="180"/>
  <c r="H70" i="180"/>
  <c r="D70" i="180"/>
  <c r="W69" i="180"/>
  <c r="E124" i="180" s="1"/>
  <c r="F124" i="180" s="1"/>
  <c r="G108" i="180" s="1"/>
  <c r="V69" i="180"/>
  <c r="U69" i="180"/>
  <c r="U73" i="180" s="1"/>
  <c r="R69" i="180"/>
  <c r="Y73" i="180" s="1"/>
  <c r="H69" i="180"/>
  <c r="D69" i="180"/>
  <c r="Y57" i="180"/>
  <c r="F123" i="180"/>
  <c r="Q51" i="180"/>
  <c r="V51" i="180" s="1"/>
  <c r="P51" i="180"/>
  <c r="Q50" i="180"/>
  <c r="V50" i="180" s="1"/>
  <c r="P50" i="180"/>
  <c r="Q49" i="180"/>
  <c r="V49" i="180" s="1"/>
  <c r="P49" i="180"/>
  <c r="Q48" i="180"/>
  <c r="V48" i="180" s="1"/>
  <c r="P48" i="180"/>
  <c r="Q47" i="180"/>
  <c r="P47" i="180"/>
  <c r="Q43" i="180"/>
  <c r="V43" i="180" s="1"/>
  <c r="P43" i="180"/>
  <c r="Q42" i="180"/>
  <c r="V42" i="180" s="1"/>
  <c r="P42" i="180"/>
  <c r="Q41" i="180"/>
  <c r="V41" i="180" s="1"/>
  <c r="P41" i="180"/>
  <c r="Q40" i="180"/>
  <c r="V40" i="180" s="1"/>
  <c r="P40" i="180"/>
  <c r="Q39" i="180"/>
  <c r="V39" i="180" s="1"/>
  <c r="P39" i="180"/>
  <c r="Q38" i="180"/>
  <c r="V38" i="180" s="1"/>
  <c r="P38" i="180"/>
  <c r="Q37" i="180"/>
  <c r="V37" i="180" s="1"/>
  <c r="P37" i="180"/>
  <c r="Q36" i="180"/>
  <c r="V36" i="180" s="1"/>
  <c r="P36" i="180"/>
  <c r="Q35" i="180"/>
  <c r="V35" i="180" s="1"/>
  <c r="P35" i="180"/>
  <c r="Q34" i="180"/>
  <c r="V34" i="180" s="1"/>
  <c r="P34" i="180"/>
  <c r="Q33" i="180"/>
  <c r="V33" i="180" s="1"/>
  <c r="P33" i="180"/>
  <c r="Q32" i="180"/>
  <c r="V32" i="180" s="1"/>
  <c r="P32" i="180"/>
  <c r="Q31" i="180"/>
  <c r="V31" i="180" s="1"/>
  <c r="P31" i="180"/>
  <c r="Q30" i="180"/>
  <c r="V30" i="180" s="1"/>
  <c r="P30" i="180"/>
  <c r="Q29" i="180"/>
  <c r="V29" i="180" s="1"/>
  <c r="P29" i="180"/>
  <c r="Q28" i="180"/>
  <c r="V28" i="180" s="1"/>
  <c r="P28" i="180"/>
  <c r="Q27" i="180"/>
  <c r="V27" i="180" s="1"/>
  <c r="P27" i="180"/>
  <c r="Q26" i="180"/>
  <c r="V26" i="180" s="1"/>
  <c r="P26" i="180"/>
  <c r="Q25" i="180"/>
  <c r="V25" i="180" s="1"/>
  <c r="P25" i="180"/>
  <c r="Q24" i="180"/>
  <c r="V24" i="180" s="1"/>
  <c r="P24" i="180"/>
  <c r="Q23" i="180"/>
  <c r="V23" i="180" s="1"/>
  <c r="P23" i="180"/>
  <c r="Q22" i="180"/>
  <c r="V22" i="180" s="1"/>
  <c r="P22" i="180"/>
  <c r="Q21" i="180"/>
  <c r="V21" i="180" s="1"/>
  <c r="P21" i="180"/>
  <c r="P20" i="180"/>
  <c r="Q19" i="180"/>
  <c r="P19" i="180"/>
  <c r="Q15" i="180"/>
  <c r="V15" i="180" s="1"/>
  <c r="P15" i="180"/>
  <c r="Q14" i="180"/>
  <c r="V14" i="180" s="1"/>
  <c r="P14" i="180"/>
  <c r="V13" i="180"/>
  <c r="Q13" i="180"/>
  <c r="P13" i="180"/>
  <c r="P12" i="180"/>
  <c r="P16" i="180" s="1"/>
  <c r="Q33" i="77"/>
  <c r="P33" i="77"/>
  <c r="Q32" i="77"/>
  <c r="P32" i="77"/>
  <c r="Q31" i="77"/>
  <c r="P31" i="77"/>
  <c r="Q30" i="77"/>
  <c r="P30" i="77"/>
  <c r="Q29" i="77"/>
  <c r="P29" i="77"/>
  <c r="Q28" i="77"/>
  <c r="P28" i="77"/>
  <c r="Q27" i="77"/>
  <c r="P27" i="77"/>
  <c r="Q26" i="77"/>
  <c r="P26" i="77"/>
  <c r="Q25" i="77"/>
  <c r="P25" i="77"/>
  <c r="Q24" i="77"/>
  <c r="P24" i="77"/>
  <c r="Q23" i="77"/>
  <c r="P23" i="77"/>
  <c r="Q22" i="77"/>
  <c r="P22" i="77"/>
  <c r="Q21" i="77"/>
  <c r="P21" i="77"/>
  <c r="Q20" i="77"/>
  <c r="P20" i="77"/>
  <c r="R66" i="181" l="1"/>
  <c r="Y66" i="181" s="1"/>
  <c r="U92" i="180"/>
  <c r="P52" i="180"/>
  <c r="W72" i="77"/>
  <c r="E128" i="77"/>
  <c r="G109" i="180"/>
  <c r="J86" i="78"/>
  <c r="Y115" i="180"/>
  <c r="F128" i="180"/>
  <c r="F129" i="180" s="1"/>
  <c r="P44" i="180"/>
  <c r="Y44" i="180"/>
  <c r="Q12" i="180"/>
  <c r="U72" i="77"/>
  <c r="V19" i="180"/>
  <c r="Y16" i="180"/>
  <c r="Q52" i="180"/>
  <c r="R64" i="180" s="1"/>
  <c r="V47" i="180"/>
  <c r="Y92" i="180"/>
  <c r="G107" i="180"/>
  <c r="Q20" i="180"/>
  <c r="V20" i="180" s="1"/>
  <c r="U104" i="180"/>
  <c r="R117" i="181" l="1"/>
  <c r="R118" i="181" s="1"/>
  <c r="O105" i="181"/>
  <c r="O106" i="181" s="1"/>
  <c r="Q16" i="180"/>
  <c r="V12" i="180"/>
  <c r="Q44" i="180"/>
  <c r="Y52" i="180"/>
  <c r="U52" i="180"/>
  <c r="J84" i="78"/>
  <c r="J83" i="78"/>
  <c r="J80" i="78"/>
  <c r="Q15" i="177"/>
  <c r="P15" i="177"/>
  <c r="Q14" i="177"/>
  <c r="P14" i="177"/>
  <c r="Q13" i="177"/>
  <c r="P13" i="177"/>
  <c r="Q12" i="177"/>
  <c r="P12" i="177"/>
  <c r="Q15" i="176"/>
  <c r="P15" i="176"/>
  <c r="Q14" i="176"/>
  <c r="P14" i="176"/>
  <c r="Q13" i="176"/>
  <c r="P13" i="176"/>
  <c r="Q12" i="176"/>
  <c r="P12" i="176"/>
  <c r="Q15" i="172"/>
  <c r="P15" i="172"/>
  <c r="Q14" i="172"/>
  <c r="P14" i="172"/>
  <c r="Q13" i="172"/>
  <c r="P13" i="172"/>
  <c r="Q12" i="172"/>
  <c r="P12" i="172"/>
  <c r="Q15" i="171"/>
  <c r="P15" i="171"/>
  <c r="Q14" i="171"/>
  <c r="P14" i="171"/>
  <c r="Q13" i="171"/>
  <c r="P13" i="171"/>
  <c r="Q12" i="171"/>
  <c r="P12" i="171"/>
  <c r="Q15" i="168"/>
  <c r="P15" i="168"/>
  <c r="Q14" i="168"/>
  <c r="P14" i="168"/>
  <c r="Q13" i="168"/>
  <c r="P13" i="168"/>
  <c r="Q12" i="168"/>
  <c r="P12" i="168"/>
  <c r="Q15" i="174"/>
  <c r="P15" i="174"/>
  <c r="Q14" i="174"/>
  <c r="P14" i="174"/>
  <c r="Q13" i="174"/>
  <c r="P13" i="174"/>
  <c r="Q12" i="174"/>
  <c r="P12" i="174"/>
  <c r="E7" i="173"/>
  <c r="R60" i="180" l="1"/>
  <c r="V119" i="180" s="1"/>
  <c r="U16" i="180"/>
  <c r="R62" i="180"/>
  <c r="U44" i="180"/>
  <c r="R66" i="180" l="1"/>
  <c r="O105" i="180" s="1"/>
  <c r="O106" i="180" s="1"/>
  <c r="E7" i="178"/>
  <c r="Y66" i="180" l="1"/>
  <c r="R117" i="180"/>
  <c r="R118" i="180" s="1"/>
  <c r="J98" i="78"/>
  <c r="J97" i="78"/>
  <c r="J87" i="78"/>
  <c r="E125" i="179"/>
  <c r="F125" i="179" s="1"/>
  <c r="F128" i="179"/>
  <c r="Y111" i="179"/>
  <c r="U104" i="179"/>
  <c r="O104" i="179"/>
  <c r="Y101" i="179"/>
  <c r="E100" i="179"/>
  <c r="E99" i="179"/>
  <c r="E98" i="179"/>
  <c r="E97" i="179"/>
  <c r="E96" i="179"/>
  <c r="E95" i="179"/>
  <c r="U92" i="179"/>
  <c r="U91" i="179"/>
  <c r="R91" i="179"/>
  <c r="H91" i="179"/>
  <c r="E91" i="179"/>
  <c r="D91" i="179"/>
  <c r="U90" i="179"/>
  <c r="R90" i="179"/>
  <c r="H90" i="179"/>
  <c r="E90" i="179"/>
  <c r="U89" i="179"/>
  <c r="R89" i="179"/>
  <c r="H89" i="179"/>
  <c r="E89" i="179"/>
  <c r="U88" i="179"/>
  <c r="R88" i="179"/>
  <c r="H88" i="179"/>
  <c r="E88" i="179"/>
  <c r="U87" i="179"/>
  <c r="R87" i="179"/>
  <c r="H87" i="179"/>
  <c r="E87" i="179"/>
  <c r="U86" i="179"/>
  <c r="R86" i="179"/>
  <c r="H86" i="179"/>
  <c r="E86" i="179"/>
  <c r="U85" i="179"/>
  <c r="R85" i="179"/>
  <c r="H85" i="179"/>
  <c r="E85" i="179"/>
  <c r="Y82" i="179"/>
  <c r="E81" i="179"/>
  <c r="E80" i="179"/>
  <c r="E79" i="179"/>
  <c r="E78" i="179"/>
  <c r="E77" i="179"/>
  <c r="E76" i="179"/>
  <c r="V72" i="179"/>
  <c r="U72" i="179"/>
  <c r="W72" i="179"/>
  <c r="E127" i="179" s="1"/>
  <c r="F127" i="179" s="1"/>
  <c r="H72" i="179"/>
  <c r="D72" i="179"/>
  <c r="W71" i="179"/>
  <c r="E126" i="179" s="1"/>
  <c r="F126" i="179" s="1"/>
  <c r="V71" i="179"/>
  <c r="U71" i="179"/>
  <c r="H71" i="179"/>
  <c r="D71" i="179"/>
  <c r="W70" i="179"/>
  <c r="V70" i="179"/>
  <c r="U70" i="179"/>
  <c r="H70" i="179"/>
  <c r="D70" i="179"/>
  <c r="W69" i="179"/>
  <c r="E124" i="179" s="1"/>
  <c r="F124" i="179" s="1"/>
  <c r="V69" i="179"/>
  <c r="U69" i="179"/>
  <c r="Y73" i="179"/>
  <c r="H69" i="179"/>
  <c r="D69" i="179"/>
  <c r="Y57" i="179"/>
  <c r="V51" i="179"/>
  <c r="R51" i="179"/>
  <c r="Q51" i="179"/>
  <c r="P51" i="179"/>
  <c r="R50" i="179"/>
  <c r="Q50" i="179"/>
  <c r="V50" i="179" s="1"/>
  <c r="P50" i="179"/>
  <c r="V49" i="179"/>
  <c r="Q49" i="179"/>
  <c r="P49" i="179"/>
  <c r="Q48" i="179"/>
  <c r="P48" i="179"/>
  <c r="P52" i="179" s="1"/>
  <c r="Q47" i="179"/>
  <c r="V47" i="179" s="1"/>
  <c r="P47" i="179"/>
  <c r="Q43" i="179"/>
  <c r="V43" i="179" s="1"/>
  <c r="P43" i="179"/>
  <c r="Q42" i="179"/>
  <c r="V42" i="179" s="1"/>
  <c r="P42" i="179"/>
  <c r="Q41" i="179"/>
  <c r="V41" i="179" s="1"/>
  <c r="P41" i="179"/>
  <c r="Q40" i="179"/>
  <c r="V40" i="179" s="1"/>
  <c r="P40" i="179"/>
  <c r="Q39" i="179"/>
  <c r="V39" i="179" s="1"/>
  <c r="P39" i="179"/>
  <c r="Q38" i="179"/>
  <c r="V38" i="179" s="1"/>
  <c r="P38" i="179"/>
  <c r="Q37" i="179"/>
  <c r="V37" i="179" s="1"/>
  <c r="P37" i="179"/>
  <c r="Q36" i="179"/>
  <c r="V36" i="179" s="1"/>
  <c r="P36" i="179"/>
  <c r="Q35" i="179"/>
  <c r="V35" i="179" s="1"/>
  <c r="P35" i="179"/>
  <c r="Q34" i="179"/>
  <c r="V34" i="179" s="1"/>
  <c r="P34" i="179"/>
  <c r="Q33" i="179"/>
  <c r="V33" i="179" s="1"/>
  <c r="P33" i="179"/>
  <c r="Q32" i="179"/>
  <c r="V32" i="179" s="1"/>
  <c r="P32" i="179"/>
  <c r="Q31" i="179"/>
  <c r="V31" i="179" s="1"/>
  <c r="P31" i="179"/>
  <c r="Q30" i="179"/>
  <c r="V30" i="179" s="1"/>
  <c r="P30" i="179"/>
  <c r="Q29" i="179"/>
  <c r="V29" i="179" s="1"/>
  <c r="P29" i="179"/>
  <c r="Q28" i="179"/>
  <c r="V28" i="179" s="1"/>
  <c r="P28" i="179"/>
  <c r="Q27" i="179"/>
  <c r="V27" i="179" s="1"/>
  <c r="P27" i="179"/>
  <c r="Q26" i="179"/>
  <c r="V26" i="179" s="1"/>
  <c r="P26" i="179"/>
  <c r="Q25" i="179"/>
  <c r="V25" i="179" s="1"/>
  <c r="P25" i="179"/>
  <c r="Q24" i="179"/>
  <c r="V24" i="179" s="1"/>
  <c r="P24" i="179"/>
  <c r="Q23" i="179"/>
  <c r="V23" i="179" s="1"/>
  <c r="P23" i="179"/>
  <c r="Q22" i="179"/>
  <c r="V22" i="179" s="1"/>
  <c r="P22" i="179"/>
  <c r="Q21" i="179"/>
  <c r="V21" i="179" s="1"/>
  <c r="P21" i="179"/>
  <c r="Q20" i="179"/>
  <c r="V20" i="179" s="1"/>
  <c r="P20" i="179"/>
  <c r="Q19" i="179"/>
  <c r="P19" i="179"/>
  <c r="Q15" i="179"/>
  <c r="V15" i="179" s="1"/>
  <c r="P15" i="179"/>
  <c r="Q14" i="179"/>
  <c r="V14" i="179" s="1"/>
  <c r="P14" i="179"/>
  <c r="Q13" i="179"/>
  <c r="V13" i="179" s="1"/>
  <c r="P13" i="179"/>
  <c r="Q12" i="179"/>
  <c r="P12" i="179"/>
  <c r="P16" i="179" s="1"/>
  <c r="Q15" i="170"/>
  <c r="P15" i="170"/>
  <c r="Q14" i="170"/>
  <c r="V14" i="170" s="1"/>
  <c r="P14" i="170"/>
  <c r="Q13" i="170"/>
  <c r="V13" i="170" s="1"/>
  <c r="P13" i="170"/>
  <c r="Q12" i="170"/>
  <c r="V12" i="170" s="1"/>
  <c r="P12" i="170"/>
  <c r="Q15" i="169"/>
  <c r="V15" i="169" s="1"/>
  <c r="P15" i="169"/>
  <c r="Q14" i="169"/>
  <c r="P14" i="169"/>
  <c r="Q13" i="169"/>
  <c r="P13" i="169"/>
  <c r="P12" i="169"/>
  <c r="Q15" i="164"/>
  <c r="P15" i="164"/>
  <c r="Q14" i="164"/>
  <c r="P14" i="164"/>
  <c r="Q13" i="164"/>
  <c r="P13" i="164"/>
  <c r="Q12" i="164"/>
  <c r="P12" i="164"/>
  <c r="P12" i="77"/>
  <c r="J59" i="78"/>
  <c r="J56" i="78"/>
  <c r="J38" i="78"/>
  <c r="E125" i="178"/>
  <c r="F125" i="178" s="1"/>
  <c r="F128" i="178"/>
  <c r="Y111" i="178"/>
  <c r="U104" i="178"/>
  <c r="Y101" i="178"/>
  <c r="E100" i="178"/>
  <c r="E99" i="178"/>
  <c r="E98" i="178"/>
  <c r="E97" i="178"/>
  <c r="E96" i="178"/>
  <c r="E95" i="178"/>
  <c r="U91" i="178"/>
  <c r="R91" i="178"/>
  <c r="H91" i="178"/>
  <c r="E91" i="178"/>
  <c r="D91" i="178"/>
  <c r="U90" i="178"/>
  <c r="R90" i="178"/>
  <c r="H90" i="178"/>
  <c r="E90" i="178"/>
  <c r="U89" i="178"/>
  <c r="R89" i="178"/>
  <c r="H89" i="178"/>
  <c r="E89" i="178"/>
  <c r="U88" i="178"/>
  <c r="H88" i="178"/>
  <c r="E88" i="178"/>
  <c r="U87" i="178"/>
  <c r="H87" i="178"/>
  <c r="E87" i="178"/>
  <c r="U86" i="178"/>
  <c r="H86" i="178"/>
  <c r="E86" i="178"/>
  <c r="U85" i="178"/>
  <c r="H85" i="178"/>
  <c r="E85" i="178"/>
  <c r="Y82" i="178"/>
  <c r="E81" i="178"/>
  <c r="E80" i="178"/>
  <c r="E79" i="178"/>
  <c r="E78" i="178"/>
  <c r="E77" i="178"/>
  <c r="E76" i="178"/>
  <c r="V72" i="178"/>
  <c r="U72" i="178"/>
  <c r="W72" i="178"/>
  <c r="E127" i="178" s="1"/>
  <c r="F127" i="178" s="1"/>
  <c r="H72" i="178"/>
  <c r="D72" i="178"/>
  <c r="W71" i="178"/>
  <c r="E126" i="178" s="1"/>
  <c r="F126" i="178" s="1"/>
  <c r="V71" i="178"/>
  <c r="U71" i="178"/>
  <c r="H71" i="178"/>
  <c r="D71" i="178"/>
  <c r="W70" i="178"/>
  <c r="V70" i="178"/>
  <c r="U70" i="178"/>
  <c r="H70" i="178"/>
  <c r="D70" i="178"/>
  <c r="W69" i="178"/>
  <c r="E124" i="178" s="1"/>
  <c r="F124" i="178" s="1"/>
  <c r="V69" i="178"/>
  <c r="U69" i="178"/>
  <c r="Y73" i="178"/>
  <c r="H69" i="178"/>
  <c r="D69" i="178"/>
  <c r="Y57" i="178"/>
  <c r="Q51" i="178"/>
  <c r="V51" i="178" s="1"/>
  <c r="P51" i="178"/>
  <c r="Q50" i="178"/>
  <c r="V50" i="178" s="1"/>
  <c r="P50" i="178"/>
  <c r="Q49" i="178"/>
  <c r="V49" i="178" s="1"/>
  <c r="P49" i="178"/>
  <c r="Q48" i="178"/>
  <c r="V48" i="178" s="1"/>
  <c r="P48" i="178"/>
  <c r="Q47" i="178"/>
  <c r="V47" i="178" s="1"/>
  <c r="P47" i="178"/>
  <c r="Q43" i="178"/>
  <c r="V43" i="178" s="1"/>
  <c r="P43" i="178"/>
  <c r="Q42" i="178"/>
  <c r="V42" i="178" s="1"/>
  <c r="P42" i="178"/>
  <c r="Q41" i="178"/>
  <c r="V41" i="178" s="1"/>
  <c r="P41" i="178"/>
  <c r="Q40" i="178"/>
  <c r="V40" i="178" s="1"/>
  <c r="P40" i="178"/>
  <c r="Q39" i="178"/>
  <c r="V39" i="178" s="1"/>
  <c r="P39" i="178"/>
  <c r="Q38" i="178"/>
  <c r="V38" i="178" s="1"/>
  <c r="P38" i="178"/>
  <c r="Q37" i="178"/>
  <c r="V37" i="178" s="1"/>
  <c r="P37" i="178"/>
  <c r="Q36" i="178"/>
  <c r="V36" i="178" s="1"/>
  <c r="P36" i="178"/>
  <c r="Q35" i="178"/>
  <c r="V35" i="178" s="1"/>
  <c r="P35" i="178"/>
  <c r="Q34" i="178"/>
  <c r="V34" i="178" s="1"/>
  <c r="P34" i="178"/>
  <c r="Q33" i="178"/>
  <c r="V33" i="178" s="1"/>
  <c r="P33" i="178"/>
  <c r="Q32" i="178"/>
  <c r="V32" i="178" s="1"/>
  <c r="P32" i="178"/>
  <c r="Q31" i="178"/>
  <c r="V31" i="178" s="1"/>
  <c r="P31" i="178"/>
  <c r="Q30" i="178"/>
  <c r="V30" i="178" s="1"/>
  <c r="P30" i="178"/>
  <c r="Q29" i="178"/>
  <c r="V29" i="178" s="1"/>
  <c r="P29" i="178"/>
  <c r="Q28" i="178"/>
  <c r="V28" i="178" s="1"/>
  <c r="P28" i="178"/>
  <c r="Q27" i="178"/>
  <c r="V27" i="178" s="1"/>
  <c r="P27" i="178"/>
  <c r="Q26" i="178"/>
  <c r="V26" i="178" s="1"/>
  <c r="P26" i="178"/>
  <c r="Q25" i="178"/>
  <c r="V25" i="178" s="1"/>
  <c r="P25" i="178"/>
  <c r="Q24" i="178"/>
  <c r="V24" i="178" s="1"/>
  <c r="P24" i="178"/>
  <c r="Q23" i="178"/>
  <c r="V23" i="178" s="1"/>
  <c r="P23" i="178"/>
  <c r="Q22" i="178"/>
  <c r="V22" i="178" s="1"/>
  <c r="P22" i="178"/>
  <c r="Q21" i="178"/>
  <c r="V21" i="178" s="1"/>
  <c r="P21" i="178"/>
  <c r="Q20" i="178"/>
  <c r="V20" i="178" s="1"/>
  <c r="P20" i="178"/>
  <c r="Q19" i="178"/>
  <c r="P19" i="178"/>
  <c r="Q15" i="178"/>
  <c r="V15" i="178" s="1"/>
  <c r="P15" i="178"/>
  <c r="Q14" i="178"/>
  <c r="V14" i="178" s="1"/>
  <c r="P14" i="178"/>
  <c r="Q13" i="178"/>
  <c r="V13" i="178" s="1"/>
  <c r="P13" i="178"/>
  <c r="Q12" i="178"/>
  <c r="P12" i="178"/>
  <c r="E5" i="178"/>
  <c r="I5" i="178" s="1"/>
  <c r="I7" i="178" s="1"/>
  <c r="J106" i="78" s="1"/>
  <c r="B2" i="178"/>
  <c r="F128" i="177"/>
  <c r="G109" i="177"/>
  <c r="Y111" i="177"/>
  <c r="U104" i="177"/>
  <c r="O104" i="177"/>
  <c r="Y101" i="177"/>
  <c r="E100" i="177"/>
  <c r="E99" i="177"/>
  <c r="E98" i="177"/>
  <c r="E97" i="177"/>
  <c r="E96" i="177"/>
  <c r="E95" i="177"/>
  <c r="U91" i="177"/>
  <c r="R91" i="177"/>
  <c r="H91" i="177"/>
  <c r="E91" i="177"/>
  <c r="D91" i="177"/>
  <c r="U90" i="177"/>
  <c r="R90" i="177"/>
  <c r="H90" i="177"/>
  <c r="E90" i="177"/>
  <c r="U89" i="177"/>
  <c r="R89" i="177"/>
  <c r="H89" i="177"/>
  <c r="E89" i="177"/>
  <c r="U88" i="177"/>
  <c r="H88" i="177"/>
  <c r="E88" i="177"/>
  <c r="U87" i="177"/>
  <c r="H87" i="177"/>
  <c r="E87" i="177"/>
  <c r="U86" i="177"/>
  <c r="H86" i="177"/>
  <c r="E86" i="177"/>
  <c r="U85" i="177"/>
  <c r="H85" i="177"/>
  <c r="E85" i="177"/>
  <c r="Y82" i="177"/>
  <c r="E81" i="177"/>
  <c r="E80" i="177"/>
  <c r="E79" i="177"/>
  <c r="E78" i="177"/>
  <c r="E77" i="177"/>
  <c r="E76" i="177"/>
  <c r="V72" i="177"/>
  <c r="U72" i="177"/>
  <c r="W72" i="177"/>
  <c r="E127" i="177" s="1"/>
  <c r="F127" i="177" s="1"/>
  <c r="H72" i="177"/>
  <c r="D72" i="177"/>
  <c r="V71" i="177"/>
  <c r="U71" i="177"/>
  <c r="W71" i="177"/>
  <c r="E126" i="177" s="1"/>
  <c r="F126" i="177" s="1"/>
  <c r="H71" i="177"/>
  <c r="D71" i="177"/>
  <c r="W70" i="177"/>
  <c r="E125" i="177" s="1"/>
  <c r="F125" i="177" s="1"/>
  <c r="V70" i="177"/>
  <c r="U70" i="177"/>
  <c r="H70" i="177"/>
  <c r="D70" i="177"/>
  <c r="V69" i="177"/>
  <c r="U69" i="177"/>
  <c r="Y73" i="177"/>
  <c r="H69" i="177"/>
  <c r="D69" i="177"/>
  <c r="Y57" i="177"/>
  <c r="F123" i="177"/>
  <c r="Q51" i="177"/>
  <c r="V51" i="177" s="1"/>
  <c r="P51" i="177"/>
  <c r="Q50" i="177"/>
  <c r="V50" i="177" s="1"/>
  <c r="P50" i="177"/>
  <c r="Q49" i="177"/>
  <c r="V49" i="177" s="1"/>
  <c r="P49" i="177"/>
  <c r="Q48" i="177"/>
  <c r="V48" i="177" s="1"/>
  <c r="P48" i="177"/>
  <c r="Q47" i="177"/>
  <c r="P47" i="177"/>
  <c r="Q43" i="177"/>
  <c r="V43" i="177" s="1"/>
  <c r="P43" i="177"/>
  <c r="Q42" i="177"/>
  <c r="V42" i="177" s="1"/>
  <c r="P42" i="177"/>
  <c r="Q41" i="177"/>
  <c r="V41" i="177" s="1"/>
  <c r="P41" i="177"/>
  <c r="Q40" i="177"/>
  <c r="V40" i="177" s="1"/>
  <c r="P40" i="177"/>
  <c r="Q39" i="177"/>
  <c r="V39" i="177" s="1"/>
  <c r="P39" i="177"/>
  <c r="Q38" i="177"/>
  <c r="V38" i="177" s="1"/>
  <c r="P38" i="177"/>
  <c r="Q37" i="177"/>
  <c r="V37" i="177" s="1"/>
  <c r="P37" i="177"/>
  <c r="Q36" i="177"/>
  <c r="V36" i="177" s="1"/>
  <c r="P36" i="177"/>
  <c r="Q35" i="177"/>
  <c r="V35" i="177" s="1"/>
  <c r="P35" i="177"/>
  <c r="Q34" i="177"/>
  <c r="V34" i="177" s="1"/>
  <c r="P34" i="177"/>
  <c r="Q33" i="177"/>
  <c r="V33" i="177" s="1"/>
  <c r="P33" i="177"/>
  <c r="Q32" i="177"/>
  <c r="V32" i="177" s="1"/>
  <c r="P32" i="177"/>
  <c r="Q31" i="177"/>
  <c r="V31" i="177" s="1"/>
  <c r="P31" i="177"/>
  <c r="Q30" i="177"/>
  <c r="V30" i="177" s="1"/>
  <c r="P30" i="177"/>
  <c r="V29" i="177"/>
  <c r="Q29" i="177"/>
  <c r="P29" i="177"/>
  <c r="Q28" i="177"/>
  <c r="V28" i="177" s="1"/>
  <c r="P28" i="177"/>
  <c r="V27" i="177"/>
  <c r="Q27" i="177"/>
  <c r="P27" i="177"/>
  <c r="Q26" i="177"/>
  <c r="V26" i="177" s="1"/>
  <c r="P26" i="177"/>
  <c r="Q25" i="177"/>
  <c r="V25" i="177" s="1"/>
  <c r="P25" i="177"/>
  <c r="Q24" i="177"/>
  <c r="V24" i="177" s="1"/>
  <c r="P24" i="177"/>
  <c r="V23" i="177"/>
  <c r="Q23" i="177"/>
  <c r="P23" i="177"/>
  <c r="Q22" i="177"/>
  <c r="V22" i="177" s="1"/>
  <c r="P22" i="177"/>
  <c r="V21" i="177"/>
  <c r="Q21" i="177"/>
  <c r="P21" i="177"/>
  <c r="Q20" i="177"/>
  <c r="P20" i="177"/>
  <c r="V19" i="177"/>
  <c r="Q19" i="177"/>
  <c r="P19" i="177"/>
  <c r="Q16" i="177"/>
  <c r="R60" i="177" s="1"/>
  <c r="P16" i="177"/>
  <c r="V15" i="177"/>
  <c r="V14" i="177"/>
  <c r="V13" i="177"/>
  <c r="V12" i="177"/>
  <c r="F128" i="176"/>
  <c r="G109" i="176"/>
  <c r="Y111" i="176"/>
  <c r="U104" i="176"/>
  <c r="O104" i="176"/>
  <c r="Y101" i="176"/>
  <c r="E100" i="176"/>
  <c r="E99" i="176"/>
  <c r="E98" i="176"/>
  <c r="E97" i="176"/>
  <c r="E96" i="176"/>
  <c r="E95" i="176"/>
  <c r="U91" i="176"/>
  <c r="R91" i="176"/>
  <c r="H91" i="176"/>
  <c r="E91" i="176"/>
  <c r="D91" i="176"/>
  <c r="U90" i="176"/>
  <c r="R90" i="176"/>
  <c r="H90" i="176"/>
  <c r="E90" i="176"/>
  <c r="U89" i="176"/>
  <c r="R89" i="176"/>
  <c r="H89" i="176"/>
  <c r="E89" i="176"/>
  <c r="U88" i="176"/>
  <c r="H88" i="176"/>
  <c r="E88" i="176"/>
  <c r="U87" i="176"/>
  <c r="H87" i="176"/>
  <c r="E87" i="176"/>
  <c r="U86" i="176"/>
  <c r="H86" i="176"/>
  <c r="E86" i="176"/>
  <c r="U85" i="176"/>
  <c r="H85" i="176"/>
  <c r="E85" i="176"/>
  <c r="Y82" i="176"/>
  <c r="E81" i="176"/>
  <c r="E80" i="176"/>
  <c r="E79" i="176"/>
  <c r="E78" i="176"/>
  <c r="E77" i="176"/>
  <c r="E76" i="176"/>
  <c r="V72" i="176"/>
  <c r="U72" i="176"/>
  <c r="W72" i="176"/>
  <c r="E127" i="176" s="1"/>
  <c r="F127" i="176" s="1"/>
  <c r="H72" i="176"/>
  <c r="D72" i="176"/>
  <c r="V71" i="176"/>
  <c r="U71" i="176"/>
  <c r="W71" i="176"/>
  <c r="E126" i="176" s="1"/>
  <c r="F126" i="176" s="1"/>
  <c r="H71" i="176"/>
  <c r="D71" i="176"/>
  <c r="W70" i="176"/>
  <c r="E125" i="176" s="1"/>
  <c r="F125" i="176" s="1"/>
  <c r="V70" i="176"/>
  <c r="U70" i="176"/>
  <c r="H70" i="176"/>
  <c r="D70" i="176"/>
  <c r="V69" i="176"/>
  <c r="U69" i="176"/>
  <c r="Y73" i="176"/>
  <c r="H69" i="176"/>
  <c r="D69" i="176"/>
  <c r="Y57" i="176"/>
  <c r="F123" i="176"/>
  <c r="Q51" i="176"/>
  <c r="V51" i="176" s="1"/>
  <c r="P51" i="176"/>
  <c r="Q50" i="176"/>
  <c r="V50" i="176" s="1"/>
  <c r="P50" i="176"/>
  <c r="Q49" i="176"/>
  <c r="V49" i="176" s="1"/>
  <c r="P49" i="176"/>
  <c r="P48" i="176"/>
  <c r="Q47" i="176"/>
  <c r="P47" i="176"/>
  <c r="Q43" i="176"/>
  <c r="V43" i="176" s="1"/>
  <c r="P43" i="176"/>
  <c r="Q42" i="176"/>
  <c r="V42" i="176" s="1"/>
  <c r="P42" i="176"/>
  <c r="Q41" i="176"/>
  <c r="V41" i="176" s="1"/>
  <c r="P41" i="176"/>
  <c r="Q40" i="176"/>
  <c r="V40" i="176" s="1"/>
  <c r="P40" i="176"/>
  <c r="Q39" i="176"/>
  <c r="V39" i="176" s="1"/>
  <c r="P39" i="176"/>
  <c r="Q38" i="176"/>
  <c r="V38" i="176" s="1"/>
  <c r="P38" i="176"/>
  <c r="Q37" i="176"/>
  <c r="V37" i="176" s="1"/>
  <c r="P37" i="176"/>
  <c r="Q36" i="176"/>
  <c r="V36" i="176" s="1"/>
  <c r="P36" i="176"/>
  <c r="Q35" i="176"/>
  <c r="V35" i="176" s="1"/>
  <c r="P35" i="176"/>
  <c r="Q34" i="176"/>
  <c r="V34" i="176" s="1"/>
  <c r="P34" i="176"/>
  <c r="Q33" i="176"/>
  <c r="V33" i="176" s="1"/>
  <c r="P33" i="176"/>
  <c r="V32" i="176"/>
  <c r="Q32" i="176"/>
  <c r="P32" i="176"/>
  <c r="Q31" i="176"/>
  <c r="V31" i="176" s="1"/>
  <c r="P31" i="176"/>
  <c r="Q30" i="176"/>
  <c r="V30" i="176" s="1"/>
  <c r="P30" i="176"/>
  <c r="Q29" i="176"/>
  <c r="V29" i="176" s="1"/>
  <c r="P29" i="176"/>
  <c r="Q28" i="176"/>
  <c r="V28" i="176" s="1"/>
  <c r="P28" i="176"/>
  <c r="V27" i="176"/>
  <c r="Q27" i="176"/>
  <c r="P27" i="176"/>
  <c r="Q26" i="176"/>
  <c r="V26" i="176" s="1"/>
  <c r="P26" i="176"/>
  <c r="V25" i="176"/>
  <c r="Q25" i="176"/>
  <c r="P25" i="176"/>
  <c r="V24" i="176"/>
  <c r="Q24" i="176"/>
  <c r="P24" i="176"/>
  <c r="Q23" i="176"/>
  <c r="V23" i="176" s="1"/>
  <c r="P23" i="176"/>
  <c r="Q22" i="176"/>
  <c r="V22" i="176" s="1"/>
  <c r="P22" i="176"/>
  <c r="Q21" i="176"/>
  <c r="V21" i="176" s="1"/>
  <c r="P21" i="176"/>
  <c r="Q20" i="176"/>
  <c r="V20" i="176" s="1"/>
  <c r="P20" i="176"/>
  <c r="V19" i="176"/>
  <c r="Q19" i="176"/>
  <c r="P19" i="176"/>
  <c r="Q16" i="176"/>
  <c r="R60" i="176" s="1"/>
  <c r="P16" i="176"/>
  <c r="V15" i="176"/>
  <c r="V14" i="176"/>
  <c r="V13" i="176"/>
  <c r="V12" i="176"/>
  <c r="B4" i="173"/>
  <c r="B3" i="173"/>
  <c r="B4" i="167"/>
  <c r="J20" i="175"/>
  <c r="E20" i="175"/>
  <c r="J19" i="175"/>
  <c r="E19" i="175"/>
  <c r="J18" i="175"/>
  <c r="E18" i="175"/>
  <c r="J17" i="175"/>
  <c r="E17" i="175"/>
  <c r="J16" i="175"/>
  <c r="E16" i="175"/>
  <c r="J15" i="175"/>
  <c r="E15" i="175"/>
  <c r="J14" i="175"/>
  <c r="E14" i="175"/>
  <c r="J13" i="175"/>
  <c r="E13" i="175"/>
  <c r="J12" i="175"/>
  <c r="E12" i="175"/>
  <c r="J11" i="175"/>
  <c r="E11" i="175"/>
  <c r="J10" i="175"/>
  <c r="J9" i="175"/>
  <c r="F3" i="175"/>
  <c r="E125" i="174"/>
  <c r="F125" i="174" s="1"/>
  <c r="F128" i="174"/>
  <c r="Y111" i="174"/>
  <c r="U104" i="174"/>
  <c r="O104" i="174"/>
  <c r="Y101" i="174"/>
  <c r="E100" i="174"/>
  <c r="E99" i="174"/>
  <c r="E98" i="174"/>
  <c r="E97" i="174"/>
  <c r="E96" i="174"/>
  <c r="E95" i="174"/>
  <c r="U91" i="174"/>
  <c r="R91" i="174"/>
  <c r="H91" i="174"/>
  <c r="E91" i="174"/>
  <c r="D91" i="174"/>
  <c r="U90" i="174"/>
  <c r="R90" i="174"/>
  <c r="H90" i="174"/>
  <c r="E90" i="174"/>
  <c r="U89" i="174"/>
  <c r="R89" i="174"/>
  <c r="H89" i="174"/>
  <c r="E89" i="174"/>
  <c r="U88" i="174"/>
  <c r="H88" i="174"/>
  <c r="E88" i="174"/>
  <c r="U87" i="174"/>
  <c r="H87" i="174"/>
  <c r="E87" i="174"/>
  <c r="U86" i="174"/>
  <c r="H86" i="174"/>
  <c r="E86" i="174"/>
  <c r="U85" i="174"/>
  <c r="Y92" i="174"/>
  <c r="H85" i="174"/>
  <c r="E85" i="174"/>
  <c r="Y82" i="174"/>
  <c r="E81" i="174"/>
  <c r="E80" i="174"/>
  <c r="E79" i="174"/>
  <c r="E78" i="174"/>
  <c r="E77" i="174"/>
  <c r="E76" i="174"/>
  <c r="V72" i="174"/>
  <c r="U72" i="174"/>
  <c r="W72" i="174"/>
  <c r="E127" i="174" s="1"/>
  <c r="F127" i="174" s="1"/>
  <c r="H72" i="174"/>
  <c r="D72" i="174"/>
  <c r="V71" i="174"/>
  <c r="U71" i="174"/>
  <c r="W71" i="174"/>
  <c r="E126" i="174" s="1"/>
  <c r="F126" i="174" s="1"/>
  <c r="H71" i="174"/>
  <c r="D71" i="174"/>
  <c r="W70" i="174"/>
  <c r="V70" i="174"/>
  <c r="U70" i="174"/>
  <c r="H70" i="174"/>
  <c r="D70" i="174"/>
  <c r="V69" i="174"/>
  <c r="U69" i="174"/>
  <c r="Y73" i="174"/>
  <c r="H69" i="174"/>
  <c r="D69" i="174"/>
  <c r="Y57" i="174"/>
  <c r="F123" i="174"/>
  <c r="Q51" i="174"/>
  <c r="V51" i="174" s="1"/>
  <c r="P51" i="174"/>
  <c r="Q50" i="174"/>
  <c r="V50" i="174" s="1"/>
  <c r="P50" i="174"/>
  <c r="Q49" i="174"/>
  <c r="V49" i="174" s="1"/>
  <c r="P49" i="174"/>
  <c r="P48" i="174"/>
  <c r="Q47" i="174"/>
  <c r="P47" i="174"/>
  <c r="Q43" i="174"/>
  <c r="V43" i="174" s="1"/>
  <c r="P43" i="174"/>
  <c r="Q42" i="174"/>
  <c r="V42" i="174" s="1"/>
  <c r="P42" i="174"/>
  <c r="Q41" i="174"/>
  <c r="V41" i="174" s="1"/>
  <c r="P41" i="174"/>
  <c r="Q40" i="174"/>
  <c r="V40" i="174" s="1"/>
  <c r="P40" i="174"/>
  <c r="Q39" i="174"/>
  <c r="V39" i="174" s="1"/>
  <c r="P39" i="174"/>
  <c r="Q38" i="174"/>
  <c r="V38" i="174" s="1"/>
  <c r="P38" i="174"/>
  <c r="Q37" i="174"/>
  <c r="V37" i="174" s="1"/>
  <c r="P37" i="174"/>
  <c r="Q36" i="174"/>
  <c r="V36" i="174" s="1"/>
  <c r="P36" i="174"/>
  <c r="Q35" i="174"/>
  <c r="V35" i="174" s="1"/>
  <c r="P35" i="174"/>
  <c r="Q34" i="174"/>
  <c r="V34" i="174" s="1"/>
  <c r="P34" i="174"/>
  <c r="Q33" i="174"/>
  <c r="V33" i="174" s="1"/>
  <c r="P33" i="174"/>
  <c r="Q32" i="174"/>
  <c r="V32" i="174" s="1"/>
  <c r="P32" i="174"/>
  <c r="Q31" i="174"/>
  <c r="V31" i="174" s="1"/>
  <c r="P31" i="174"/>
  <c r="Q30" i="174"/>
  <c r="V30" i="174" s="1"/>
  <c r="P30" i="174"/>
  <c r="Q29" i="174"/>
  <c r="V29" i="174" s="1"/>
  <c r="P29" i="174"/>
  <c r="Q28" i="174"/>
  <c r="V28" i="174" s="1"/>
  <c r="P28" i="174"/>
  <c r="Q27" i="174"/>
  <c r="V27" i="174" s="1"/>
  <c r="P27" i="174"/>
  <c r="Q26" i="174"/>
  <c r="V26" i="174" s="1"/>
  <c r="P26" i="174"/>
  <c r="Q25" i="174"/>
  <c r="V25" i="174" s="1"/>
  <c r="P25" i="174"/>
  <c r="Q24" i="174"/>
  <c r="V24" i="174" s="1"/>
  <c r="P24" i="174"/>
  <c r="Q23" i="174"/>
  <c r="V23" i="174" s="1"/>
  <c r="P23" i="174"/>
  <c r="Q22" i="174"/>
  <c r="V22" i="174" s="1"/>
  <c r="P22" i="174"/>
  <c r="Q21" i="174"/>
  <c r="V21" i="174" s="1"/>
  <c r="P21" i="174"/>
  <c r="Q20" i="174"/>
  <c r="V20" i="174" s="1"/>
  <c r="P20" i="174"/>
  <c r="Q19" i="174"/>
  <c r="P19" i="174"/>
  <c r="Y16" i="174"/>
  <c r="Q16" i="174"/>
  <c r="R60" i="174" s="1"/>
  <c r="P16" i="174"/>
  <c r="V15" i="174"/>
  <c r="V14" i="174"/>
  <c r="V13" i="174"/>
  <c r="V12" i="174"/>
  <c r="F128" i="173"/>
  <c r="Y111" i="173"/>
  <c r="O104" i="173"/>
  <c r="Y101" i="173"/>
  <c r="E100" i="173"/>
  <c r="E99" i="173"/>
  <c r="E98" i="173"/>
  <c r="E97" i="173"/>
  <c r="E96" i="173"/>
  <c r="E95" i="173"/>
  <c r="U91" i="173"/>
  <c r="R91" i="173"/>
  <c r="H91" i="173"/>
  <c r="E91" i="173"/>
  <c r="D91" i="173"/>
  <c r="U90" i="173"/>
  <c r="R90" i="173"/>
  <c r="H90" i="173"/>
  <c r="E90" i="173"/>
  <c r="U89" i="173"/>
  <c r="R89" i="173"/>
  <c r="H89" i="173"/>
  <c r="E89" i="173"/>
  <c r="U88" i="173"/>
  <c r="H88" i="173"/>
  <c r="E88" i="173"/>
  <c r="U87" i="173"/>
  <c r="H87" i="173"/>
  <c r="E87" i="173"/>
  <c r="U86" i="173"/>
  <c r="H86" i="173"/>
  <c r="E86" i="173"/>
  <c r="U85" i="173"/>
  <c r="Y92" i="173"/>
  <c r="H85" i="173"/>
  <c r="E85" i="173"/>
  <c r="Y82" i="173"/>
  <c r="E81" i="173"/>
  <c r="E80" i="173"/>
  <c r="E79" i="173"/>
  <c r="E78" i="173"/>
  <c r="E77" i="173"/>
  <c r="E76" i="173"/>
  <c r="V72" i="173"/>
  <c r="U72" i="173"/>
  <c r="W72" i="173"/>
  <c r="E127" i="173" s="1"/>
  <c r="F127" i="173" s="1"/>
  <c r="H72" i="173"/>
  <c r="D72" i="173"/>
  <c r="V71" i="173"/>
  <c r="U71" i="173"/>
  <c r="W71" i="173"/>
  <c r="E126" i="173" s="1"/>
  <c r="F126" i="173" s="1"/>
  <c r="H71" i="173"/>
  <c r="D71" i="173"/>
  <c r="W70" i="173"/>
  <c r="E125" i="173" s="1"/>
  <c r="F125" i="173" s="1"/>
  <c r="V70" i="173"/>
  <c r="V69" i="173"/>
  <c r="Y57" i="173"/>
  <c r="F123" i="173"/>
  <c r="Q51" i="173"/>
  <c r="V51" i="173" s="1"/>
  <c r="P51" i="173"/>
  <c r="Q50" i="173"/>
  <c r="V50" i="173" s="1"/>
  <c r="P50" i="173"/>
  <c r="Q49" i="173"/>
  <c r="V49" i="173" s="1"/>
  <c r="P49" i="173"/>
  <c r="Q48" i="173"/>
  <c r="V48" i="173" s="1"/>
  <c r="P48" i="173"/>
  <c r="Q47" i="173"/>
  <c r="P47" i="173"/>
  <c r="Q43" i="173"/>
  <c r="V43" i="173" s="1"/>
  <c r="P43" i="173"/>
  <c r="Q42" i="173"/>
  <c r="V42" i="173" s="1"/>
  <c r="P42" i="173"/>
  <c r="Q41" i="173"/>
  <c r="V41" i="173" s="1"/>
  <c r="P41" i="173"/>
  <c r="Q40" i="173"/>
  <c r="V40" i="173" s="1"/>
  <c r="P40" i="173"/>
  <c r="Q39" i="173"/>
  <c r="V39" i="173" s="1"/>
  <c r="P39" i="173"/>
  <c r="Q38" i="173"/>
  <c r="V38" i="173" s="1"/>
  <c r="P38" i="173"/>
  <c r="Q37" i="173"/>
  <c r="V37" i="173" s="1"/>
  <c r="P37" i="173"/>
  <c r="Q36" i="173"/>
  <c r="V36" i="173" s="1"/>
  <c r="P36" i="173"/>
  <c r="Q35" i="173"/>
  <c r="V35" i="173" s="1"/>
  <c r="P35" i="173"/>
  <c r="Q34" i="173"/>
  <c r="V34" i="173" s="1"/>
  <c r="P34" i="173"/>
  <c r="Q33" i="173"/>
  <c r="V33" i="173" s="1"/>
  <c r="P33" i="173"/>
  <c r="Q32" i="173"/>
  <c r="V32" i="173" s="1"/>
  <c r="P32" i="173"/>
  <c r="Q31" i="173"/>
  <c r="V31" i="173" s="1"/>
  <c r="P31" i="173"/>
  <c r="Q30" i="173"/>
  <c r="V30" i="173" s="1"/>
  <c r="P30" i="173"/>
  <c r="Q29" i="173"/>
  <c r="V29" i="173" s="1"/>
  <c r="P29" i="173"/>
  <c r="Q28" i="173"/>
  <c r="V28" i="173" s="1"/>
  <c r="P28" i="173"/>
  <c r="Q27" i="173"/>
  <c r="V27" i="173" s="1"/>
  <c r="P27" i="173"/>
  <c r="Q26" i="173"/>
  <c r="V26" i="173" s="1"/>
  <c r="P26" i="173"/>
  <c r="Q25" i="173"/>
  <c r="V25" i="173" s="1"/>
  <c r="P25" i="173"/>
  <c r="Q24" i="173"/>
  <c r="V24" i="173" s="1"/>
  <c r="P24" i="173"/>
  <c r="Q23" i="173"/>
  <c r="V23" i="173" s="1"/>
  <c r="P23" i="173"/>
  <c r="Q22" i="173"/>
  <c r="V22" i="173" s="1"/>
  <c r="P22" i="173"/>
  <c r="Q21" i="173"/>
  <c r="V21" i="173" s="1"/>
  <c r="P21" i="173"/>
  <c r="Q20" i="173"/>
  <c r="V20" i="173" s="1"/>
  <c r="P20" i="173"/>
  <c r="P19" i="173"/>
  <c r="Q15" i="173"/>
  <c r="V15" i="173" s="1"/>
  <c r="P15" i="173"/>
  <c r="Q14" i="173"/>
  <c r="V14" i="173" s="1"/>
  <c r="P14" i="173"/>
  <c r="Q13" i="173"/>
  <c r="V13" i="173" s="1"/>
  <c r="P13" i="173"/>
  <c r="Q12" i="173"/>
  <c r="P12" i="173"/>
  <c r="J7" i="173"/>
  <c r="G7" i="173"/>
  <c r="B2" i="173"/>
  <c r="F128" i="172"/>
  <c r="Y111" i="172"/>
  <c r="U104" i="172"/>
  <c r="O104" i="172"/>
  <c r="Y101" i="172"/>
  <c r="E100" i="172"/>
  <c r="E99" i="172"/>
  <c r="E98" i="172"/>
  <c r="E97" i="172"/>
  <c r="E96" i="172"/>
  <c r="E95" i="172"/>
  <c r="Y92" i="172"/>
  <c r="U91" i="172"/>
  <c r="R91" i="172"/>
  <c r="H91" i="172"/>
  <c r="E91" i="172"/>
  <c r="D91" i="172"/>
  <c r="U90" i="172"/>
  <c r="R90" i="172"/>
  <c r="H90" i="172"/>
  <c r="E90" i="172"/>
  <c r="U89" i="172"/>
  <c r="R89" i="172"/>
  <c r="H89" i="172"/>
  <c r="E89" i="172"/>
  <c r="U88" i="172"/>
  <c r="H88" i="172"/>
  <c r="E88" i="172"/>
  <c r="U87" i="172"/>
  <c r="H87" i="172"/>
  <c r="E87" i="172"/>
  <c r="U86" i="172"/>
  <c r="H86" i="172"/>
  <c r="E86" i="172"/>
  <c r="U85" i="172"/>
  <c r="H85" i="172"/>
  <c r="E85" i="172"/>
  <c r="Y82" i="172"/>
  <c r="E81" i="172"/>
  <c r="E80" i="172"/>
  <c r="E79" i="172"/>
  <c r="E78" i="172"/>
  <c r="E77" i="172"/>
  <c r="E76" i="172"/>
  <c r="V72" i="172"/>
  <c r="U72" i="172"/>
  <c r="W72" i="172"/>
  <c r="E127" i="172" s="1"/>
  <c r="F127" i="172" s="1"/>
  <c r="H72" i="172"/>
  <c r="D72" i="172"/>
  <c r="V71" i="172"/>
  <c r="U71" i="172"/>
  <c r="W71" i="172"/>
  <c r="E126" i="172" s="1"/>
  <c r="F126" i="172" s="1"/>
  <c r="H71" i="172"/>
  <c r="D71" i="172"/>
  <c r="V70" i="172"/>
  <c r="U70" i="172"/>
  <c r="W70" i="172"/>
  <c r="E125" i="172" s="1"/>
  <c r="F125" i="172" s="1"/>
  <c r="H70" i="172"/>
  <c r="D70" i="172"/>
  <c r="V69" i="172"/>
  <c r="U69" i="172"/>
  <c r="Y73" i="172"/>
  <c r="H69" i="172"/>
  <c r="D69" i="172"/>
  <c r="Y57" i="172"/>
  <c r="F123" i="172"/>
  <c r="Q51" i="172"/>
  <c r="V51" i="172" s="1"/>
  <c r="P51" i="172"/>
  <c r="Q50" i="172"/>
  <c r="V50" i="172" s="1"/>
  <c r="P50" i="172"/>
  <c r="Q49" i="172"/>
  <c r="V49" i="172" s="1"/>
  <c r="P49" i="172"/>
  <c r="Q48" i="172"/>
  <c r="V48" i="172" s="1"/>
  <c r="P48" i="172"/>
  <c r="Q47" i="172"/>
  <c r="P47" i="172"/>
  <c r="Q43" i="172"/>
  <c r="V43" i="172" s="1"/>
  <c r="P43" i="172"/>
  <c r="Q42" i="172"/>
  <c r="V42" i="172" s="1"/>
  <c r="P42" i="172"/>
  <c r="Q41" i="172"/>
  <c r="V41" i="172" s="1"/>
  <c r="P41" i="172"/>
  <c r="Q40" i="172"/>
  <c r="V40" i="172" s="1"/>
  <c r="P40" i="172"/>
  <c r="Q39" i="172"/>
  <c r="V39" i="172" s="1"/>
  <c r="P39" i="172"/>
  <c r="Q38" i="172"/>
  <c r="V38" i="172" s="1"/>
  <c r="P38" i="172"/>
  <c r="Q37" i="172"/>
  <c r="V37" i="172" s="1"/>
  <c r="P37" i="172"/>
  <c r="Q36" i="172"/>
  <c r="V36" i="172" s="1"/>
  <c r="P36" i="172"/>
  <c r="Q35" i="172"/>
  <c r="V35" i="172" s="1"/>
  <c r="P35" i="172"/>
  <c r="Q34" i="172"/>
  <c r="V34" i="172" s="1"/>
  <c r="P34" i="172"/>
  <c r="Q33" i="172"/>
  <c r="V33" i="172" s="1"/>
  <c r="P33" i="172"/>
  <c r="Q32" i="172"/>
  <c r="V32" i="172" s="1"/>
  <c r="P32" i="172"/>
  <c r="Q31" i="172"/>
  <c r="V31" i="172" s="1"/>
  <c r="P31" i="172"/>
  <c r="Q30" i="172"/>
  <c r="V30" i="172" s="1"/>
  <c r="P30" i="172"/>
  <c r="V29" i="172"/>
  <c r="Q29" i="172"/>
  <c r="P29" i="172"/>
  <c r="Q28" i="172"/>
  <c r="V28" i="172" s="1"/>
  <c r="P28" i="172"/>
  <c r="Q27" i="172"/>
  <c r="V27" i="172" s="1"/>
  <c r="P27" i="172"/>
  <c r="Q26" i="172"/>
  <c r="V26" i="172" s="1"/>
  <c r="P26" i="172"/>
  <c r="Q25" i="172"/>
  <c r="V25" i="172" s="1"/>
  <c r="P25" i="172"/>
  <c r="Q24" i="172"/>
  <c r="V24" i="172" s="1"/>
  <c r="P24" i="172"/>
  <c r="Q23" i="172"/>
  <c r="V23" i="172" s="1"/>
  <c r="P23" i="172"/>
  <c r="Q22" i="172"/>
  <c r="V22" i="172" s="1"/>
  <c r="P22" i="172"/>
  <c r="Q21" i="172"/>
  <c r="V21" i="172" s="1"/>
  <c r="P21" i="172"/>
  <c r="Q20" i="172"/>
  <c r="V20" i="172" s="1"/>
  <c r="P20" i="172"/>
  <c r="Q19" i="172"/>
  <c r="V19" i="172" s="1"/>
  <c r="P19" i="172"/>
  <c r="Y16" i="172"/>
  <c r="Q16" i="172"/>
  <c r="R60" i="172" s="1"/>
  <c r="P16" i="172"/>
  <c r="V15" i="172"/>
  <c r="V14" i="172"/>
  <c r="V13" i="172"/>
  <c r="V12" i="172"/>
  <c r="F128" i="171"/>
  <c r="G109" i="171"/>
  <c r="Y111" i="171"/>
  <c r="U104" i="171"/>
  <c r="O104" i="171"/>
  <c r="Y101" i="171"/>
  <c r="E100" i="171"/>
  <c r="E99" i="171"/>
  <c r="E98" i="171"/>
  <c r="E97" i="171"/>
  <c r="E96" i="171"/>
  <c r="E95" i="171"/>
  <c r="U91" i="171"/>
  <c r="R91" i="171"/>
  <c r="H91" i="171"/>
  <c r="E91" i="171"/>
  <c r="D91" i="171"/>
  <c r="U90" i="171"/>
  <c r="R90" i="171"/>
  <c r="H90" i="171"/>
  <c r="E90" i="171"/>
  <c r="U89" i="171"/>
  <c r="R89" i="171"/>
  <c r="H89" i="171"/>
  <c r="E89" i="171"/>
  <c r="U88" i="171"/>
  <c r="H88" i="171"/>
  <c r="E88" i="171"/>
  <c r="U87" i="171"/>
  <c r="H87" i="171"/>
  <c r="E87" i="171"/>
  <c r="U86" i="171"/>
  <c r="H86" i="171"/>
  <c r="E86" i="171"/>
  <c r="U85" i="171"/>
  <c r="H85" i="171"/>
  <c r="E85" i="171"/>
  <c r="Y82" i="171"/>
  <c r="E81" i="171"/>
  <c r="E80" i="171"/>
  <c r="E79" i="171"/>
  <c r="E78" i="171"/>
  <c r="E77" i="171"/>
  <c r="E76" i="171"/>
  <c r="V72" i="171"/>
  <c r="U72" i="171"/>
  <c r="W72" i="171"/>
  <c r="E127" i="171" s="1"/>
  <c r="F127" i="171" s="1"/>
  <c r="H72" i="171"/>
  <c r="D72" i="171"/>
  <c r="V71" i="171"/>
  <c r="U71" i="171"/>
  <c r="W71" i="171"/>
  <c r="E126" i="171" s="1"/>
  <c r="F126" i="171" s="1"/>
  <c r="H71" i="171"/>
  <c r="D71" i="171"/>
  <c r="W70" i="171"/>
  <c r="E125" i="171" s="1"/>
  <c r="F125" i="171" s="1"/>
  <c r="V70" i="171"/>
  <c r="U70" i="171"/>
  <c r="H70" i="171"/>
  <c r="D70" i="171"/>
  <c r="V69" i="171"/>
  <c r="U69" i="171"/>
  <c r="Y73" i="171"/>
  <c r="H69" i="171"/>
  <c r="D69" i="171"/>
  <c r="Y57" i="171"/>
  <c r="F123" i="171"/>
  <c r="Q51" i="171"/>
  <c r="V51" i="171" s="1"/>
  <c r="P51" i="171"/>
  <c r="Q50" i="171"/>
  <c r="V50" i="171" s="1"/>
  <c r="P50" i="171"/>
  <c r="Q49" i="171"/>
  <c r="V49" i="171" s="1"/>
  <c r="P49" i="171"/>
  <c r="Q48" i="171"/>
  <c r="V48" i="171" s="1"/>
  <c r="P48" i="171"/>
  <c r="Q47" i="171"/>
  <c r="P47" i="171"/>
  <c r="Q43" i="171"/>
  <c r="V43" i="171" s="1"/>
  <c r="P43" i="171"/>
  <c r="Q42" i="171"/>
  <c r="V42" i="171" s="1"/>
  <c r="P42" i="171"/>
  <c r="Q41" i="171"/>
  <c r="V41" i="171" s="1"/>
  <c r="P41" i="171"/>
  <c r="Q40" i="171"/>
  <c r="V40" i="171" s="1"/>
  <c r="P40" i="171"/>
  <c r="Q39" i="171"/>
  <c r="V39" i="171" s="1"/>
  <c r="P39" i="171"/>
  <c r="Q38" i="171"/>
  <c r="V38" i="171" s="1"/>
  <c r="P38" i="171"/>
  <c r="Q37" i="171"/>
  <c r="V37" i="171" s="1"/>
  <c r="P37" i="171"/>
  <c r="Q36" i="171"/>
  <c r="V36" i="171" s="1"/>
  <c r="P36" i="171"/>
  <c r="Q35" i="171"/>
  <c r="V35" i="171" s="1"/>
  <c r="P35" i="171"/>
  <c r="Q34" i="171"/>
  <c r="V34" i="171" s="1"/>
  <c r="P34" i="171"/>
  <c r="Q33" i="171"/>
  <c r="V33" i="171" s="1"/>
  <c r="P33" i="171"/>
  <c r="V32" i="171"/>
  <c r="Q32" i="171"/>
  <c r="P32" i="171"/>
  <c r="V31" i="171"/>
  <c r="Q31" i="171"/>
  <c r="P31" i="171"/>
  <c r="V30" i="171"/>
  <c r="Q30" i="171"/>
  <c r="P30" i="171"/>
  <c r="Q29" i="171"/>
  <c r="V29" i="171" s="1"/>
  <c r="P29" i="171"/>
  <c r="V28" i="171"/>
  <c r="Q28" i="171"/>
  <c r="P28" i="171"/>
  <c r="Q27" i="171"/>
  <c r="V27" i="171" s="1"/>
  <c r="P27" i="171"/>
  <c r="V26" i="171"/>
  <c r="Q26" i="171"/>
  <c r="P26" i="171"/>
  <c r="Q25" i="171"/>
  <c r="V25" i="171" s="1"/>
  <c r="P25" i="171"/>
  <c r="V24" i="171"/>
  <c r="Q24" i="171"/>
  <c r="P24" i="171"/>
  <c r="Q23" i="171"/>
  <c r="V23" i="171" s="1"/>
  <c r="P23" i="171"/>
  <c r="Q22" i="171"/>
  <c r="V22" i="171" s="1"/>
  <c r="P22" i="171"/>
  <c r="Q21" i="171"/>
  <c r="V21" i="171" s="1"/>
  <c r="P21" i="171"/>
  <c r="Q20" i="171"/>
  <c r="V20" i="171" s="1"/>
  <c r="P20" i="171"/>
  <c r="Q19" i="171"/>
  <c r="P19" i="171"/>
  <c r="Q16" i="171"/>
  <c r="R60" i="171" s="1"/>
  <c r="P16" i="171"/>
  <c r="V15" i="171"/>
  <c r="V14" i="171"/>
  <c r="V13" i="171"/>
  <c r="V12" i="171"/>
  <c r="O104" i="168"/>
  <c r="U104" i="168" s="1"/>
  <c r="F128" i="170"/>
  <c r="Y111" i="170"/>
  <c r="O104" i="170"/>
  <c r="U104" i="170" s="1"/>
  <c r="Y101" i="170"/>
  <c r="E100" i="170"/>
  <c r="E99" i="170"/>
  <c r="E98" i="170"/>
  <c r="E97" i="170"/>
  <c r="E96" i="170"/>
  <c r="E95" i="170"/>
  <c r="U91" i="170"/>
  <c r="R91" i="170"/>
  <c r="H91" i="170"/>
  <c r="E91" i="170"/>
  <c r="D91" i="170"/>
  <c r="U90" i="170"/>
  <c r="R90" i="170"/>
  <c r="H90" i="170"/>
  <c r="E90" i="170"/>
  <c r="U89" i="170"/>
  <c r="R89" i="170"/>
  <c r="H89" i="170"/>
  <c r="E89" i="170"/>
  <c r="U88" i="170"/>
  <c r="R88" i="170"/>
  <c r="H88" i="170"/>
  <c r="E88" i="170"/>
  <c r="U87" i="170"/>
  <c r="R87" i="170"/>
  <c r="H87" i="170"/>
  <c r="E87" i="170"/>
  <c r="U86" i="170"/>
  <c r="R86" i="170"/>
  <c r="H86" i="170"/>
  <c r="E86" i="170"/>
  <c r="U85" i="170"/>
  <c r="U92" i="170" s="1"/>
  <c r="R85" i="170"/>
  <c r="H85" i="170"/>
  <c r="E85" i="170"/>
  <c r="Y82" i="170"/>
  <c r="E81" i="170"/>
  <c r="E80" i="170"/>
  <c r="E79" i="170"/>
  <c r="E78" i="170"/>
  <c r="E77" i="170"/>
  <c r="E76" i="170"/>
  <c r="W72" i="170"/>
  <c r="E127" i="170" s="1"/>
  <c r="F127" i="170" s="1"/>
  <c r="V72" i="170"/>
  <c r="U72" i="170"/>
  <c r="R72" i="170"/>
  <c r="H72" i="170"/>
  <c r="D72" i="170"/>
  <c r="V71" i="170"/>
  <c r="U71" i="170"/>
  <c r="R71" i="170"/>
  <c r="W71" i="170" s="1"/>
  <c r="E126" i="170" s="1"/>
  <c r="F126" i="170" s="1"/>
  <c r="H71" i="170"/>
  <c r="D71" i="170"/>
  <c r="W70" i="170"/>
  <c r="E125" i="170" s="1"/>
  <c r="F125" i="170" s="1"/>
  <c r="V70" i="170"/>
  <c r="U70" i="170"/>
  <c r="R70" i="170"/>
  <c r="H70" i="170"/>
  <c r="D70" i="170"/>
  <c r="V69" i="170"/>
  <c r="U69" i="170"/>
  <c r="U73" i="170" s="1"/>
  <c r="R69" i="170"/>
  <c r="Y73" i="170" s="1"/>
  <c r="H69" i="170"/>
  <c r="D69" i="170"/>
  <c r="Y57" i="170"/>
  <c r="F123" i="170"/>
  <c r="Q51" i="170"/>
  <c r="V51" i="170" s="1"/>
  <c r="P51" i="170"/>
  <c r="Q50" i="170"/>
  <c r="V50" i="170" s="1"/>
  <c r="P50" i="170"/>
  <c r="Q49" i="170"/>
  <c r="V49" i="170" s="1"/>
  <c r="P49" i="170"/>
  <c r="P48" i="170"/>
  <c r="Q47" i="170"/>
  <c r="P47" i="170"/>
  <c r="Q43" i="170"/>
  <c r="V43" i="170" s="1"/>
  <c r="P43" i="170"/>
  <c r="Q42" i="170"/>
  <c r="V42" i="170" s="1"/>
  <c r="P42" i="170"/>
  <c r="Q41" i="170"/>
  <c r="V41" i="170" s="1"/>
  <c r="P41" i="170"/>
  <c r="Q40" i="170"/>
  <c r="V40" i="170" s="1"/>
  <c r="P40" i="170"/>
  <c r="Q39" i="170"/>
  <c r="V39" i="170" s="1"/>
  <c r="P39" i="170"/>
  <c r="Q38" i="170"/>
  <c r="V38" i="170" s="1"/>
  <c r="P38" i="170"/>
  <c r="Q37" i="170"/>
  <c r="V37" i="170" s="1"/>
  <c r="P37" i="170"/>
  <c r="Q36" i="170"/>
  <c r="V36" i="170" s="1"/>
  <c r="P36" i="170"/>
  <c r="Q35" i="170"/>
  <c r="V35" i="170" s="1"/>
  <c r="P35" i="170"/>
  <c r="Q34" i="170"/>
  <c r="V34" i="170" s="1"/>
  <c r="P34" i="170"/>
  <c r="Q33" i="170"/>
  <c r="V33" i="170" s="1"/>
  <c r="P33" i="170"/>
  <c r="V32" i="170"/>
  <c r="Q32" i="170"/>
  <c r="P32" i="170"/>
  <c r="Q31" i="170"/>
  <c r="V31" i="170" s="1"/>
  <c r="P31" i="170"/>
  <c r="Q30" i="170"/>
  <c r="V30" i="170" s="1"/>
  <c r="P30" i="170"/>
  <c r="Q29" i="170"/>
  <c r="V29" i="170" s="1"/>
  <c r="P29" i="170"/>
  <c r="Q28" i="170"/>
  <c r="V28" i="170" s="1"/>
  <c r="P28" i="170"/>
  <c r="Q27" i="170"/>
  <c r="V27" i="170" s="1"/>
  <c r="P27" i="170"/>
  <c r="Q26" i="170"/>
  <c r="V26" i="170" s="1"/>
  <c r="P26" i="170"/>
  <c r="Q25" i="170"/>
  <c r="V25" i="170" s="1"/>
  <c r="P25" i="170"/>
  <c r="Q24" i="170"/>
  <c r="V24" i="170" s="1"/>
  <c r="P24" i="170"/>
  <c r="Q23" i="170"/>
  <c r="V23" i="170" s="1"/>
  <c r="P23" i="170"/>
  <c r="Q22" i="170"/>
  <c r="V22" i="170" s="1"/>
  <c r="P22" i="170"/>
  <c r="Q21" i="170"/>
  <c r="V21" i="170" s="1"/>
  <c r="P21" i="170"/>
  <c r="Q20" i="170"/>
  <c r="V20" i="170" s="1"/>
  <c r="P20" i="170"/>
  <c r="Q19" i="170"/>
  <c r="V19" i="170" s="1"/>
  <c r="P19" i="170"/>
  <c r="F128" i="169"/>
  <c r="Y111" i="169"/>
  <c r="U104" i="169"/>
  <c r="O104" i="169"/>
  <c r="Y101" i="169"/>
  <c r="E100" i="169"/>
  <c r="E99" i="169"/>
  <c r="E98" i="169"/>
  <c r="E97" i="169"/>
  <c r="E96" i="169"/>
  <c r="E95" i="169"/>
  <c r="Y92" i="169"/>
  <c r="U91" i="169"/>
  <c r="R91" i="169"/>
  <c r="H91" i="169"/>
  <c r="E91" i="169"/>
  <c r="D91" i="169"/>
  <c r="U90" i="169"/>
  <c r="R90" i="169"/>
  <c r="H90" i="169"/>
  <c r="E90" i="169"/>
  <c r="U89" i="169"/>
  <c r="R89" i="169"/>
  <c r="H89" i="169"/>
  <c r="E89" i="169"/>
  <c r="U88" i="169"/>
  <c r="H88" i="169"/>
  <c r="E88" i="169"/>
  <c r="U87" i="169"/>
  <c r="H87" i="169"/>
  <c r="E87" i="169"/>
  <c r="U86" i="169"/>
  <c r="H86" i="169"/>
  <c r="E86" i="169"/>
  <c r="U85" i="169"/>
  <c r="H85" i="169"/>
  <c r="E85" i="169"/>
  <c r="Y82" i="169"/>
  <c r="E81" i="169"/>
  <c r="E80" i="169"/>
  <c r="E79" i="169"/>
  <c r="E78" i="169"/>
  <c r="E77" i="169"/>
  <c r="E76" i="169"/>
  <c r="W72" i="169"/>
  <c r="E127" i="169" s="1"/>
  <c r="F127" i="169" s="1"/>
  <c r="V72" i="169"/>
  <c r="U72" i="169"/>
  <c r="H72" i="169"/>
  <c r="D72" i="169"/>
  <c r="V71" i="169"/>
  <c r="U71" i="169"/>
  <c r="W71" i="169"/>
  <c r="E126" i="169" s="1"/>
  <c r="F126" i="169" s="1"/>
  <c r="H71" i="169"/>
  <c r="D71" i="169"/>
  <c r="V70" i="169"/>
  <c r="U70" i="169"/>
  <c r="W70" i="169"/>
  <c r="E125" i="169" s="1"/>
  <c r="F125" i="169" s="1"/>
  <c r="H70" i="169"/>
  <c r="D70" i="169"/>
  <c r="V69" i="169"/>
  <c r="U69" i="169"/>
  <c r="U73" i="169" s="1"/>
  <c r="Y73" i="169"/>
  <c r="H69" i="169"/>
  <c r="D69" i="169"/>
  <c r="Y57" i="169"/>
  <c r="F123" i="169"/>
  <c r="Q51" i="169"/>
  <c r="V51" i="169" s="1"/>
  <c r="P51" i="169"/>
  <c r="Q50" i="169"/>
  <c r="V50" i="169" s="1"/>
  <c r="P50" i="169"/>
  <c r="Q49" i="169"/>
  <c r="V49" i="169" s="1"/>
  <c r="P49" i="169"/>
  <c r="Q48" i="169"/>
  <c r="V48" i="169" s="1"/>
  <c r="P48" i="169"/>
  <c r="Q47" i="169"/>
  <c r="P47" i="169"/>
  <c r="Q43" i="169"/>
  <c r="V43" i="169" s="1"/>
  <c r="P43" i="169"/>
  <c r="Q42" i="169"/>
  <c r="V42" i="169" s="1"/>
  <c r="P42" i="169"/>
  <c r="Q41" i="169"/>
  <c r="V41" i="169" s="1"/>
  <c r="P41" i="169"/>
  <c r="Q40" i="169"/>
  <c r="V40" i="169" s="1"/>
  <c r="P40" i="169"/>
  <c r="Q39" i="169"/>
  <c r="V39" i="169" s="1"/>
  <c r="P39" i="169"/>
  <c r="Q38" i="169"/>
  <c r="V38" i="169" s="1"/>
  <c r="P38" i="169"/>
  <c r="Q37" i="169"/>
  <c r="V37" i="169" s="1"/>
  <c r="P37" i="169"/>
  <c r="Q36" i="169"/>
  <c r="V36" i="169" s="1"/>
  <c r="P36" i="169"/>
  <c r="Q35" i="169"/>
  <c r="V35" i="169" s="1"/>
  <c r="P35" i="169"/>
  <c r="Q34" i="169"/>
  <c r="V34" i="169" s="1"/>
  <c r="P34" i="169"/>
  <c r="Q33" i="169"/>
  <c r="V33" i="169" s="1"/>
  <c r="P33" i="169"/>
  <c r="V32" i="169"/>
  <c r="Q32" i="169"/>
  <c r="P32" i="169"/>
  <c r="Q31" i="169"/>
  <c r="V31" i="169" s="1"/>
  <c r="P31" i="169"/>
  <c r="Q30" i="169"/>
  <c r="V30" i="169" s="1"/>
  <c r="P30" i="169"/>
  <c r="Q29" i="169"/>
  <c r="V29" i="169" s="1"/>
  <c r="P29" i="169"/>
  <c r="Q28" i="169"/>
  <c r="V28" i="169" s="1"/>
  <c r="P28" i="169"/>
  <c r="V27" i="169"/>
  <c r="Q27" i="169"/>
  <c r="P27" i="169"/>
  <c r="V26" i="169"/>
  <c r="Q26" i="169"/>
  <c r="P26" i="169"/>
  <c r="V25" i="169"/>
  <c r="Q25" i="169"/>
  <c r="P25" i="169"/>
  <c r="V24" i="169"/>
  <c r="Q24" i="169"/>
  <c r="P24" i="169"/>
  <c r="Q23" i="169"/>
  <c r="V23" i="169" s="1"/>
  <c r="P23" i="169"/>
  <c r="Q22" i="169"/>
  <c r="V22" i="169" s="1"/>
  <c r="P22" i="169"/>
  <c r="Q21" i="169"/>
  <c r="V21" i="169" s="1"/>
  <c r="P21" i="169"/>
  <c r="Q20" i="169"/>
  <c r="V20" i="169" s="1"/>
  <c r="P20" i="169"/>
  <c r="Q19" i="169"/>
  <c r="V19" i="169" s="1"/>
  <c r="P19" i="169"/>
  <c r="V14" i="169"/>
  <c r="V13" i="169"/>
  <c r="F128" i="168"/>
  <c r="Y111" i="168"/>
  <c r="Y101" i="168"/>
  <c r="E100" i="168"/>
  <c r="E99" i="168"/>
  <c r="E98" i="168"/>
  <c r="E97" i="168"/>
  <c r="E96" i="168"/>
  <c r="E95" i="168"/>
  <c r="U91" i="168"/>
  <c r="R91" i="168"/>
  <c r="H91" i="168"/>
  <c r="E91" i="168"/>
  <c r="D91" i="168"/>
  <c r="U90" i="168"/>
  <c r="R90" i="168"/>
  <c r="H90" i="168"/>
  <c r="E90" i="168"/>
  <c r="U89" i="168"/>
  <c r="R89" i="168"/>
  <c r="H89" i="168"/>
  <c r="E89" i="168"/>
  <c r="U88" i="168"/>
  <c r="H88" i="168"/>
  <c r="E88" i="168"/>
  <c r="U87" i="168"/>
  <c r="H87" i="168"/>
  <c r="E87" i="168"/>
  <c r="U86" i="168"/>
  <c r="H86" i="168"/>
  <c r="E86" i="168"/>
  <c r="U85" i="168"/>
  <c r="H85" i="168"/>
  <c r="E85" i="168"/>
  <c r="Y82" i="168"/>
  <c r="E81" i="168"/>
  <c r="E80" i="168"/>
  <c r="E79" i="168"/>
  <c r="E78" i="168"/>
  <c r="E77" i="168"/>
  <c r="E76" i="168"/>
  <c r="V72" i="168"/>
  <c r="U72" i="168"/>
  <c r="W72" i="168"/>
  <c r="E127" i="168" s="1"/>
  <c r="F127" i="168" s="1"/>
  <c r="H72" i="168"/>
  <c r="D72" i="168"/>
  <c r="V71" i="168"/>
  <c r="U71" i="168"/>
  <c r="W71" i="168"/>
  <c r="E126" i="168" s="1"/>
  <c r="F126" i="168" s="1"/>
  <c r="H71" i="168"/>
  <c r="D71" i="168"/>
  <c r="V70" i="168"/>
  <c r="U70" i="168"/>
  <c r="W70" i="168"/>
  <c r="E125" i="168" s="1"/>
  <c r="F125" i="168" s="1"/>
  <c r="H70" i="168"/>
  <c r="D70" i="168"/>
  <c r="W69" i="168"/>
  <c r="E124" i="168" s="1"/>
  <c r="F124" i="168" s="1"/>
  <c r="V69" i="168"/>
  <c r="U69" i="168"/>
  <c r="Y73" i="168"/>
  <c r="H69" i="168"/>
  <c r="D69" i="168"/>
  <c r="Y57" i="168"/>
  <c r="Q51" i="168"/>
  <c r="V51" i="168" s="1"/>
  <c r="P51" i="168"/>
  <c r="Q50" i="168"/>
  <c r="V50" i="168" s="1"/>
  <c r="P50" i="168"/>
  <c r="Q49" i="168"/>
  <c r="V49" i="168" s="1"/>
  <c r="P49" i="168"/>
  <c r="Y52" i="168"/>
  <c r="Q48" i="168"/>
  <c r="V48" i="168" s="1"/>
  <c r="P48" i="168"/>
  <c r="Q47" i="168"/>
  <c r="V47" i="168" s="1"/>
  <c r="P47" i="168"/>
  <c r="Q43" i="168"/>
  <c r="V43" i="168" s="1"/>
  <c r="P43" i="168"/>
  <c r="Q42" i="168"/>
  <c r="V42" i="168" s="1"/>
  <c r="P42" i="168"/>
  <c r="Q41" i="168"/>
  <c r="V41" i="168" s="1"/>
  <c r="P41" i="168"/>
  <c r="Q40" i="168"/>
  <c r="V40" i="168" s="1"/>
  <c r="P40" i="168"/>
  <c r="Q39" i="168"/>
  <c r="V39" i="168" s="1"/>
  <c r="P39" i="168"/>
  <c r="Q38" i="168"/>
  <c r="V38" i="168" s="1"/>
  <c r="P38" i="168"/>
  <c r="Q37" i="168"/>
  <c r="V37" i="168" s="1"/>
  <c r="P37" i="168"/>
  <c r="Q36" i="168"/>
  <c r="V36" i="168" s="1"/>
  <c r="P36" i="168"/>
  <c r="Q35" i="168"/>
  <c r="V35" i="168" s="1"/>
  <c r="P35" i="168"/>
  <c r="Q34" i="168"/>
  <c r="V34" i="168" s="1"/>
  <c r="P34" i="168"/>
  <c r="Q33" i="168"/>
  <c r="V33" i="168" s="1"/>
  <c r="P33" i="168"/>
  <c r="Q32" i="168"/>
  <c r="V32" i="168" s="1"/>
  <c r="P32" i="168"/>
  <c r="Q31" i="168"/>
  <c r="V31" i="168" s="1"/>
  <c r="P31" i="168"/>
  <c r="Q30" i="168"/>
  <c r="V30" i="168" s="1"/>
  <c r="P30" i="168"/>
  <c r="Q29" i="168"/>
  <c r="V29" i="168" s="1"/>
  <c r="P29" i="168"/>
  <c r="Q28" i="168"/>
  <c r="V28" i="168" s="1"/>
  <c r="P28" i="168"/>
  <c r="Q27" i="168"/>
  <c r="V27" i="168" s="1"/>
  <c r="P27" i="168"/>
  <c r="Q26" i="168"/>
  <c r="V26" i="168" s="1"/>
  <c r="P26" i="168"/>
  <c r="Q25" i="168"/>
  <c r="V25" i="168" s="1"/>
  <c r="P25" i="168"/>
  <c r="Q24" i="168"/>
  <c r="V24" i="168" s="1"/>
  <c r="P24" i="168"/>
  <c r="Q23" i="168"/>
  <c r="V23" i="168" s="1"/>
  <c r="P23" i="168"/>
  <c r="Q22" i="168"/>
  <c r="V22" i="168" s="1"/>
  <c r="P22" i="168"/>
  <c r="Q21" i="168"/>
  <c r="V21" i="168" s="1"/>
  <c r="P21" i="168"/>
  <c r="Q20" i="168"/>
  <c r="V20" i="168" s="1"/>
  <c r="P20" i="168"/>
  <c r="Q19" i="168"/>
  <c r="P19" i="168"/>
  <c r="Y16" i="168"/>
  <c r="Q16" i="168"/>
  <c r="R60" i="168" s="1"/>
  <c r="P16" i="168"/>
  <c r="V15" i="168"/>
  <c r="V14" i="168"/>
  <c r="V13" i="168"/>
  <c r="V12" i="168"/>
  <c r="E7" i="167"/>
  <c r="U73" i="179" l="1"/>
  <c r="Q52" i="179"/>
  <c r="R64" i="179" s="1"/>
  <c r="U92" i="178"/>
  <c r="U73" i="178"/>
  <c r="Y52" i="178"/>
  <c r="U92" i="177"/>
  <c r="U73" i="177"/>
  <c r="P52" i="177"/>
  <c r="P44" i="177"/>
  <c r="Q44" i="177"/>
  <c r="R62" i="177" s="1"/>
  <c r="V20" i="177"/>
  <c r="U92" i="176"/>
  <c r="U73" i="176"/>
  <c r="P52" i="176"/>
  <c r="P44" i="176"/>
  <c r="U44" i="176"/>
  <c r="Q44" i="176"/>
  <c r="R62" i="176" s="1"/>
  <c r="U16" i="176"/>
  <c r="U92" i="174"/>
  <c r="J76" i="78"/>
  <c r="U73" i="174"/>
  <c r="P52" i="174"/>
  <c r="P44" i="174"/>
  <c r="U92" i="172"/>
  <c r="U73" i="172"/>
  <c r="P52" i="172"/>
  <c r="Y44" i="172"/>
  <c r="P44" i="172"/>
  <c r="U92" i="171"/>
  <c r="U73" i="171"/>
  <c r="P52" i="171"/>
  <c r="P44" i="171"/>
  <c r="U16" i="171"/>
  <c r="Y16" i="171"/>
  <c r="U92" i="168"/>
  <c r="G108" i="168"/>
  <c r="U73" i="168"/>
  <c r="P52" i="168"/>
  <c r="Q52" i="168"/>
  <c r="R64" i="168" s="1"/>
  <c r="V119" i="168" s="1"/>
  <c r="Y44" i="168"/>
  <c r="P44" i="168"/>
  <c r="U92" i="169"/>
  <c r="Y44" i="179"/>
  <c r="P44" i="179"/>
  <c r="Y44" i="178"/>
  <c r="P16" i="178"/>
  <c r="J21" i="175"/>
  <c r="J88" i="78"/>
  <c r="P16" i="169"/>
  <c r="G109" i="170"/>
  <c r="U16" i="177"/>
  <c r="Y16" i="177"/>
  <c r="Y16" i="176"/>
  <c r="U70" i="173"/>
  <c r="U69" i="173"/>
  <c r="Q16" i="179"/>
  <c r="R60" i="179" s="1"/>
  <c r="V12" i="179"/>
  <c r="G108" i="179"/>
  <c r="Y52" i="179"/>
  <c r="V19" i="179"/>
  <c r="Q44" i="179"/>
  <c r="R62" i="179" s="1"/>
  <c r="Y92" i="179"/>
  <c r="V48" i="179"/>
  <c r="Y115" i="179"/>
  <c r="G109" i="179"/>
  <c r="F123" i="179"/>
  <c r="P52" i="178"/>
  <c r="P44" i="178"/>
  <c r="R16" i="170"/>
  <c r="Y16" i="170" s="1"/>
  <c r="Y52" i="170"/>
  <c r="P52" i="170"/>
  <c r="Q44" i="170"/>
  <c r="R62" i="170" s="1"/>
  <c r="P44" i="170"/>
  <c r="P16" i="170"/>
  <c r="Q16" i="170"/>
  <c r="R60" i="170" s="1"/>
  <c r="V15" i="170"/>
  <c r="P52" i="169"/>
  <c r="Q44" i="169"/>
  <c r="R62" i="169" s="1"/>
  <c r="P44" i="169"/>
  <c r="Y16" i="169"/>
  <c r="Q12" i="169"/>
  <c r="V19" i="178"/>
  <c r="Q44" i="178"/>
  <c r="R62" i="178" s="1"/>
  <c r="Q16" i="178"/>
  <c r="R60" i="178" s="1"/>
  <c r="V12" i="178"/>
  <c r="G108" i="178"/>
  <c r="Y92" i="178"/>
  <c r="Q52" i="178"/>
  <c r="R64" i="178" s="1"/>
  <c r="Y115" i="178"/>
  <c r="G109" i="178"/>
  <c r="F123" i="178"/>
  <c r="Y92" i="177"/>
  <c r="Y44" i="177"/>
  <c r="V47" i="177"/>
  <c r="Q52" i="177"/>
  <c r="R64" i="177" s="1"/>
  <c r="G107" i="177"/>
  <c r="W69" i="177"/>
  <c r="E124" i="177" s="1"/>
  <c r="F124" i="177" s="1"/>
  <c r="G108" i="177" s="1"/>
  <c r="Y115" i="177"/>
  <c r="V47" i="176"/>
  <c r="F129" i="176"/>
  <c r="G107" i="176"/>
  <c r="Y52" i="176"/>
  <c r="Y92" i="176"/>
  <c r="Q48" i="176"/>
  <c r="V48" i="176" s="1"/>
  <c r="W69" i="176"/>
  <c r="E124" i="176" s="1"/>
  <c r="F124" i="176" s="1"/>
  <c r="G108" i="176" s="1"/>
  <c r="Y115" i="176"/>
  <c r="Y44" i="173"/>
  <c r="P44" i="173"/>
  <c r="Q16" i="173"/>
  <c r="R60" i="173" s="1"/>
  <c r="U16" i="173"/>
  <c r="P52" i="173"/>
  <c r="U92" i="173"/>
  <c r="Q19" i="173"/>
  <c r="V19" i="173" s="1"/>
  <c r="Y73" i="173"/>
  <c r="P16" i="173"/>
  <c r="V19" i="174"/>
  <c r="Q44" i="174"/>
  <c r="R62" i="174" s="1"/>
  <c r="V47" i="174"/>
  <c r="F129" i="174"/>
  <c r="G107" i="174"/>
  <c r="Y52" i="174"/>
  <c r="U16" i="174"/>
  <c r="Q48" i="174"/>
  <c r="V48" i="174" s="1"/>
  <c r="W69" i="174"/>
  <c r="E124" i="174" s="1"/>
  <c r="F124" i="174" s="1"/>
  <c r="G108" i="174" s="1"/>
  <c r="Y115" i="174"/>
  <c r="G109" i="174"/>
  <c r="G107" i="173"/>
  <c r="V47" i="173"/>
  <c r="Q52" i="173"/>
  <c r="R64" i="173" s="1"/>
  <c r="U104" i="173"/>
  <c r="V12" i="173"/>
  <c r="W69" i="173"/>
  <c r="E124" i="173" s="1"/>
  <c r="F124" i="173" s="1"/>
  <c r="G108" i="173" s="1"/>
  <c r="Y115" i="173"/>
  <c r="G109" i="173"/>
  <c r="G107" i="172"/>
  <c r="V47" i="172"/>
  <c r="Q52" i="172"/>
  <c r="R64" i="172" s="1"/>
  <c r="Q44" i="172"/>
  <c r="R62" i="172" s="1"/>
  <c r="U16" i="172"/>
  <c r="W69" i="172"/>
  <c r="E124" i="172" s="1"/>
  <c r="F124" i="172" s="1"/>
  <c r="G108" i="172" s="1"/>
  <c r="Y115" i="172"/>
  <c r="G109" i="172"/>
  <c r="Y92" i="171"/>
  <c r="V19" i="171"/>
  <c r="Q44" i="171"/>
  <c r="R62" i="171" s="1"/>
  <c r="V47" i="171"/>
  <c r="Q52" i="171"/>
  <c r="R64" i="171" s="1"/>
  <c r="G107" i="171"/>
  <c r="W69" i="171"/>
  <c r="E124" i="171" s="1"/>
  <c r="F124" i="171" s="1"/>
  <c r="G108" i="171" s="1"/>
  <c r="Y115" i="171"/>
  <c r="Y92" i="170"/>
  <c r="V47" i="170"/>
  <c r="F129" i="170"/>
  <c r="G107" i="170"/>
  <c r="Q48" i="170"/>
  <c r="V48" i="170" s="1"/>
  <c r="W69" i="170"/>
  <c r="E124" i="170" s="1"/>
  <c r="F124" i="170" s="1"/>
  <c r="G108" i="170" s="1"/>
  <c r="Y115" i="170"/>
  <c r="G107" i="169"/>
  <c r="V47" i="169"/>
  <c r="Q52" i="169"/>
  <c r="R64" i="169" s="1"/>
  <c r="W69" i="169"/>
  <c r="E124" i="169" s="1"/>
  <c r="F124" i="169" s="1"/>
  <c r="G108" i="169" s="1"/>
  <c r="Y115" i="169"/>
  <c r="G109" i="169"/>
  <c r="Q44" i="168"/>
  <c r="R62" i="168" s="1"/>
  <c r="V19" i="168"/>
  <c r="Y92" i="168"/>
  <c r="U16" i="168"/>
  <c r="Y115" i="168"/>
  <c r="G109" i="168"/>
  <c r="F123" i="168"/>
  <c r="F128" i="167"/>
  <c r="Y111" i="167"/>
  <c r="J79" i="78"/>
  <c r="E100" i="167"/>
  <c r="E99" i="167"/>
  <c r="E98" i="167"/>
  <c r="E97" i="167"/>
  <c r="E96" i="167"/>
  <c r="E95" i="167"/>
  <c r="U91" i="167"/>
  <c r="R91" i="167"/>
  <c r="H91" i="167"/>
  <c r="E91" i="167"/>
  <c r="D91" i="167"/>
  <c r="U90" i="167"/>
  <c r="R90" i="167"/>
  <c r="H90" i="167"/>
  <c r="E90" i="167"/>
  <c r="U89" i="167"/>
  <c r="R89" i="167"/>
  <c r="H89" i="167"/>
  <c r="E89" i="167"/>
  <c r="U88" i="167"/>
  <c r="H88" i="167"/>
  <c r="E88" i="167"/>
  <c r="U87" i="167"/>
  <c r="H87" i="167"/>
  <c r="E87" i="167"/>
  <c r="U86" i="167"/>
  <c r="H86" i="167"/>
  <c r="E86" i="167"/>
  <c r="U85" i="167"/>
  <c r="H85" i="167"/>
  <c r="E85" i="167"/>
  <c r="E81" i="167"/>
  <c r="E80" i="167"/>
  <c r="E79" i="167"/>
  <c r="E78" i="167"/>
  <c r="E77" i="167"/>
  <c r="U72" i="167"/>
  <c r="W72" i="167"/>
  <c r="E127" i="167" s="1"/>
  <c r="F127" i="167" s="1"/>
  <c r="H72" i="167"/>
  <c r="U71" i="167"/>
  <c r="W71" i="167"/>
  <c r="E126" i="167" s="1"/>
  <c r="F126" i="167" s="1"/>
  <c r="H71" i="167"/>
  <c r="U70" i="167"/>
  <c r="W70" i="167"/>
  <c r="E125" i="167" s="1"/>
  <c r="F125" i="167" s="1"/>
  <c r="H70" i="167"/>
  <c r="W69" i="167"/>
  <c r="D69" i="167"/>
  <c r="V69" i="167" s="1"/>
  <c r="F123" i="167"/>
  <c r="Q51" i="167"/>
  <c r="V51" i="167" s="1"/>
  <c r="P51" i="167"/>
  <c r="Q50" i="167"/>
  <c r="V50" i="167" s="1"/>
  <c r="P50" i="167"/>
  <c r="Q49" i="167"/>
  <c r="V49" i="167" s="1"/>
  <c r="P49" i="167"/>
  <c r="Q48" i="167"/>
  <c r="V48" i="167" s="1"/>
  <c r="P48" i="167"/>
  <c r="Q47" i="167"/>
  <c r="Q43" i="167"/>
  <c r="V43" i="167" s="1"/>
  <c r="P43" i="167"/>
  <c r="Q42" i="167"/>
  <c r="V42" i="167" s="1"/>
  <c r="P42" i="167"/>
  <c r="Q41" i="167"/>
  <c r="V41" i="167" s="1"/>
  <c r="P41" i="167"/>
  <c r="Q40" i="167"/>
  <c r="V40" i="167" s="1"/>
  <c r="P40" i="167"/>
  <c r="Q39" i="167"/>
  <c r="V39" i="167" s="1"/>
  <c r="P39" i="167"/>
  <c r="Q38" i="167"/>
  <c r="V38" i="167" s="1"/>
  <c r="P38" i="167"/>
  <c r="Q37" i="167"/>
  <c r="V37" i="167" s="1"/>
  <c r="P37" i="167"/>
  <c r="Q36" i="167"/>
  <c r="V36" i="167" s="1"/>
  <c r="P36" i="167"/>
  <c r="Q35" i="167"/>
  <c r="V35" i="167" s="1"/>
  <c r="P35" i="167"/>
  <c r="Q34" i="167"/>
  <c r="V34" i="167" s="1"/>
  <c r="P34" i="167"/>
  <c r="Q33" i="167"/>
  <c r="V33" i="167" s="1"/>
  <c r="P33" i="167"/>
  <c r="Q32" i="167"/>
  <c r="V32" i="167" s="1"/>
  <c r="P32" i="167"/>
  <c r="Q31" i="167"/>
  <c r="V31" i="167" s="1"/>
  <c r="P31" i="167"/>
  <c r="Q30" i="167"/>
  <c r="V30" i="167" s="1"/>
  <c r="P30" i="167"/>
  <c r="Q29" i="167"/>
  <c r="V29" i="167" s="1"/>
  <c r="P29" i="167"/>
  <c r="Q28" i="167"/>
  <c r="V28" i="167" s="1"/>
  <c r="P28" i="167"/>
  <c r="Q27" i="167"/>
  <c r="V27" i="167" s="1"/>
  <c r="P27" i="167"/>
  <c r="Q26" i="167"/>
  <c r="V26" i="167" s="1"/>
  <c r="P26" i="167"/>
  <c r="Q25" i="167"/>
  <c r="V25" i="167" s="1"/>
  <c r="P25" i="167"/>
  <c r="Q24" i="167"/>
  <c r="V24" i="167" s="1"/>
  <c r="P24" i="167"/>
  <c r="Q23" i="167"/>
  <c r="V23" i="167" s="1"/>
  <c r="P23" i="167"/>
  <c r="Q22" i="167"/>
  <c r="V22" i="167" s="1"/>
  <c r="P22" i="167"/>
  <c r="Q21" i="167"/>
  <c r="V21" i="167" s="1"/>
  <c r="P21" i="167"/>
  <c r="P20" i="167"/>
  <c r="Q19" i="167"/>
  <c r="V19" i="167" s="1"/>
  <c r="P19" i="167"/>
  <c r="Q15" i="167"/>
  <c r="V15" i="167" s="1"/>
  <c r="P15" i="167"/>
  <c r="Q14" i="167"/>
  <c r="V14" i="167" s="1"/>
  <c r="P14" i="167"/>
  <c r="Q13" i="167"/>
  <c r="V13" i="167" s="1"/>
  <c r="P13" i="167"/>
  <c r="Q12" i="167"/>
  <c r="P12" i="167"/>
  <c r="J7" i="167"/>
  <c r="G7" i="167"/>
  <c r="B2" i="167"/>
  <c r="D69" i="164"/>
  <c r="H86" i="164"/>
  <c r="H85" i="164"/>
  <c r="E86" i="164"/>
  <c r="F128" i="164"/>
  <c r="Y111" i="164"/>
  <c r="U104" i="164"/>
  <c r="Y101" i="164"/>
  <c r="E100" i="164"/>
  <c r="E99" i="164"/>
  <c r="E98" i="164"/>
  <c r="E97" i="164"/>
  <c r="E96" i="164"/>
  <c r="E95" i="164"/>
  <c r="U91" i="164"/>
  <c r="R91" i="164"/>
  <c r="H91" i="164"/>
  <c r="E91" i="164"/>
  <c r="D91" i="164"/>
  <c r="U90" i="164"/>
  <c r="R90" i="164"/>
  <c r="H90" i="164"/>
  <c r="E90" i="164"/>
  <c r="U89" i="164"/>
  <c r="R89" i="164"/>
  <c r="H89" i="164"/>
  <c r="E89" i="164"/>
  <c r="U88" i="164"/>
  <c r="H88" i="164"/>
  <c r="E88" i="164"/>
  <c r="U87" i="164"/>
  <c r="H87" i="164"/>
  <c r="E87" i="164"/>
  <c r="U86" i="164"/>
  <c r="U85" i="164"/>
  <c r="Y82" i="164"/>
  <c r="V72" i="164"/>
  <c r="U72" i="164"/>
  <c r="R72" i="164"/>
  <c r="W72" i="164" s="1"/>
  <c r="E127" i="164" s="1"/>
  <c r="F127" i="164" s="1"/>
  <c r="D72" i="164"/>
  <c r="W71" i="164"/>
  <c r="E126" i="164" s="1"/>
  <c r="F126" i="164" s="1"/>
  <c r="V71" i="164"/>
  <c r="U71" i="164"/>
  <c r="R71" i="164"/>
  <c r="D71" i="164"/>
  <c r="V70" i="164"/>
  <c r="U70" i="164"/>
  <c r="R70" i="164"/>
  <c r="D70" i="164"/>
  <c r="V69" i="164"/>
  <c r="R69" i="164"/>
  <c r="W69" i="164" s="1"/>
  <c r="E124" i="164" s="1"/>
  <c r="F124" i="164" s="1"/>
  <c r="F123" i="164"/>
  <c r="Q51" i="164"/>
  <c r="V51" i="164" s="1"/>
  <c r="P51" i="164"/>
  <c r="Q50" i="164"/>
  <c r="V50" i="164" s="1"/>
  <c r="P50" i="164"/>
  <c r="Q49" i="164"/>
  <c r="V49" i="164" s="1"/>
  <c r="P49" i="164"/>
  <c r="P48" i="164"/>
  <c r="Q47" i="164"/>
  <c r="P47" i="164"/>
  <c r="Q43" i="164"/>
  <c r="V43" i="164" s="1"/>
  <c r="P43" i="164"/>
  <c r="Q42" i="164"/>
  <c r="V42" i="164" s="1"/>
  <c r="P42" i="164"/>
  <c r="Q41" i="164"/>
  <c r="V41" i="164" s="1"/>
  <c r="P41" i="164"/>
  <c r="Q40" i="164"/>
  <c r="V40" i="164" s="1"/>
  <c r="P40" i="164"/>
  <c r="Q39" i="164"/>
  <c r="V39" i="164" s="1"/>
  <c r="P39" i="164"/>
  <c r="Q38" i="164"/>
  <c r="V38" i="164" s="1"/>
  <c r="P38" i="164"/>
  <c r="Q37" i="164"/>
  <c r="V37" i="164" s="1"/>
  <c r="P37" i="164"/>
  <c r="Q36" i="164"/>
  <c r="V36" i="164" s="1"/>
  <c r="P36" i="164"/>
  <c r="Q35" i="164"/>
  <c r="V35" i="164" s="1"/>
  <c r="P35" i="164"/>
  <c r="Q34" i="164"/>
  <c r="V34" i="164" s="1"/>
  <c r="P34" i="164"/>
  <c r="Q33" i="164"/>
  <c r="V33" i="164" s="1"/>
  <c r="P33" i="164"/>
  <c r="Q32" i="164"/>
  <c r="V32" i="164" s="1"/>
  <c r="P32" i="164"/>
  <c r="Q31" i="164"/>
  <c r="V31" i="164" s="1"/>
  <c r="P31" i="164"/>
  <c r="Q30" i="164"/>
  <c r="V30" i="164" s="1"/>
  <c r="P30" i="164"/>
  <c r="Q29" i="164"/>
  <c r="V29" i="164" s="1"/>
  <c r="P29" i="164"/>
  <c r="Q28" i="164"/>
  <c r="V28" i="164" s="1"/>
  <c r="P28" i="164"/>
  <c r="Q27" i="164"/>
  <c r="V27" i="164" s="1"/>
  <c r="P27" i="164"/>
  <c r="Q26" i="164"/>
  <c r="V26" i="164" s="1"/>
  <c r="P26" i="164"/>
  <c r="Q25" i="164"/>
  <c r="V25" i="164" s="1"/>
  <c r="P25" i="164"/>
  <c r="Q24" i="164"/>
  <c r="V24" i="164" s="1"/>
  <c r="P24" i="164"/>
  <c r="Q23" i="164"/>
  <c r="V23" i="164" s="1"/>
  <c r="P23" i="164"/>
  <c r="Q22" i="164"/>
  <c r="V22" i="164" s="1"/>
  <c r="P22" i="164"/>
  <c r="Q21" i="164"/>
  <c r="V21" i="164" s="1"/>
  <c r="P21" i="164"/>
  <c r="Q20" i="164"/>
  <c r="V20" i="164" s="1"/>
  <c r="P20" i="164"/>
  <c r="Q19" i="164"/>
  <c r="P19" i="164"/>
  <c r="V15" i="164"/>
  <c r="V14" i="164"/>
  <c r="V13" i="164"/>
  <c r="V12" i="164"/>
  <c r="P16" i="164"/>
  <c r="P51" i="77"/>
  <c r="P50" i="77"/>
  <c r="P49" i="77"/>
  <c r="P48" i="77"/>
  <c r="P47" i="77"/>
  <c r="P43" i="77"/>
  <c r="P42" i="77"/>
  <c r="P41" i="77"/>
  <c r="P40" i="77"/>
  <c r="P39" i="77"/>
  <c r="P38" i="77"/>
  <c r="P37" i="77"/>
  <c r="P36" i="77"/>
  <c r="P35" i="77"/>
  <c r="P34" i="77"/>
  <c r="P19" i="77"/>
  <c r="P15" i="77"/>
  <c r="P14" i="77"/>
  <c r="P13" i="77"/>
  <c r="U52" i="179" l="1"/>
  <c r="V119" i="179"/>
  <c r="F129" i="177"/>
  <c r="V119" i="177"/>
  <c r="R66" i="177"/>
  <c r="Y66" i="177" s="1"/>
  <c r="U44" i="177"/>
  <c r="Y44" i="176"/>
  <c r="Q52" i="174"/>
  <c r="R64" i="174" s="1"/>
  <c r="V119" i="174" s="1"/>
  <c r="Y16" i="173"/>
  <c r="F129" i="172"/>
  <c r="R66" i="172"/>
  <c r="R117" i="172" s="1"/>
  <c r="R118" i="172" s="1"/>
  <c r="U44" i="172"/>
  <c r="V119" i="171"/>
  <c r="R66" i="171"/>
  <c r="R117" i="171" s="1"/>
  <c r="R118" i="171" s="1"/>
  <c r="U52" i="168"/>
  <c r="R66" i="168"/>
  <c r="R118" i="168" s="1"/>
  <c r="F129" i="169"/>
  <c r="U73" i="173"/>
  <c r="U44" i="179"/>
  <c r="J68" i="78"/>
  <c r="Y101" i="167"/>
  <c r="J53" i="78"/>
  <c r="Y82" i="167"/>
  <c r="J47" i="78"/>
  <c r="U69" i="167"/>
  <c r="U73" i="167" s="1"/>
  <c r="F129" i="179"/>
  <c r="G107" i="179"/>
  <c r="R66" i="179"/>
  <c r="Y16" i="179"/>
  <c r="U16" i="179"/>
  <c r="U44" i="170"/>
  <c r="Y44" i="170"/>
  <c r="U16" i="170"/>
  <c r="U44" i="169"/>
  <c r="Y44" i="169"/>
  <c r="Q16" i="169"/>
  <c r="V12" i="169"/>
  <c r="Y52" i="164"/>
  <c r="R66" i="178"/>
  <c r="U16" i="178"/>
  <c r="Y16" i="178"/>
  <c r="F129" i="178"/>
  <c r="G107" i="178"/>
  <c r="U52" i="178"/>
  <c r="V119" i="178"/>
  <c r="U44" i="178"/>
  <c r="Y52" i="177"/>
  <c r="U52" i="177"/>
  <c r="Q52" i="176"/>
  <c r="Q44" i="173"/>
  <c r="F129" i="173"/>
  <c r="Y44" i="174"/>
  <c r="U44" i="174"/>
  <c r="Y52" i="173"/>
  <c r="U52" i="173"/>
  <c r="V119" i="173"/>
  <c r="V119" i="172"/>
  <c r="Y52" i="172"/>
  <c r="U52" i="172"/>
  <c r="U52" i="171"/>
  <c r="Y52" i="171"/>
  <c r="Y44" i="171"/>
  <c r="U44" i="171"/>
  <c r="F129" i="171"/>
  <c r="Q52" i="170"/>
  <c r="Y52" i="169"/>
  <c r="U52" i="169"/>
  <c r="F129" i="168"/>
  <c r="G107" i="168"/>
  <c r="U44" i="168"/>
  <c r="P16" i="167"/>
  <c r="I29" i="78" s="1"/>
  <c r="P44" i="167"/>
  <c r="I32" i="78" s="1"/>
  <c r="P52" i="167"/>
  <c r="I35" i="78" s="1"/>
  <c r="Q16" i="167"/>
  <c r="R60" i="167" s="1"/>
  <c r="V12" i="167"/>
  <c r="U92" i="167"/>
  <c r="J75" i="78" s="1"/>
  <c r="J32" i="78"/>
  <c r="E124" i="167"/>
  <c r="F124" i="167" s="1"/>
  <c r="G108" i="167" s="1"/>
  <c r="Y57" i="167"/>
  <c r="Y115" i="167"/>
  <c r="V47" i="167"/>
  <c r="Q52" i="167"/>
  <c r="R64" i="167" s="1"/>
  <c r="G107" i="167"/>
  <c r="Q20" i="167"/>
  <c r="V20" i="167" s="1"/>
  <c r="U104" i="167"/>
  <c r="J35" i="78"/>
  <c r="G109" i="167"/>
  <c r="Y92" i="164"/>
  <c r="P52" i="164"/>
  <c r="U92" i="164"/>
  <c r="J74" i="78" s="1"/>
  <c r="Y73" i="164"/>
  <c r="P44" i="164"/>
  <c r="Y16" i="164"/>
  <c r="G107" i="164"/>
  <c r="Q44" i="164"/>
  <c r="R62" i="164" s="1"/>
  <c r="V19" i="164"/>
  <c r="Y57" i="164"/>
  <c r="U69" i="164"/>
  <c r="U73" i="164" s="1"/>
  <c r="Q16" i="164"/>
  <c r="R60" i="164" s="1"/>
  <c r="V47" i="164"/>
  <c r="W70" i="164"/>
  <c r="E125" i="164" s="1"/>
  <c r="F125" i="164" s="1"/>
  <c r="F129" i="164" s="1"/>
  <c r="Y115" i="164"/>
  <c r="Q48" i="164"/>
  <c r="V48" i="164" s="1"/>
  <c r="G109" i="164"/>
  <c r="R117" i="177" l="1"/>
  <c r="R118" i="177" s="1"/>
  <c r="O105" i="177"/>
  <c r="O106" i="177" s="1"/>
  <c r="U52" i="174"/>
  <c r="R66" i="174"/>
  <c r="O105" i="172"/>
  <c r="O106" i="172" s="1"/>
  <c r="Y66" i="172"/>
  <c r="Y66" i="171"/>
  <c r="O105" i="171"/>
  <c r="O106" i="171" s="1"/>
  <c r="O105" i="168"/>
  <c r="O106" i="168" s="1"/>
  <c r="Y66" i="168"/>
  <c r="Y92" i="167"/>
  <c r="J50" i="78"/>
  <c r="Y16" i="167"/>
  <c r="J29" i="78"/>
  <c r="Y73" i="167"/>
  <c r="J44" i="78"/>
  <c r="Y44" i="167"/>
  <c r="Y66" i="179"/>
  <c r="R117" i="179"/>
  <c r="R118" i="179" s="1"/>
  <c r="O105" i="179"/>
  <c r="O106" i="179" s="1"/>
  <c r="R60" i="169"/>
  <c r="U16" i="169"/>
  <c r="U44" i="164"/>
  <c r="Y44" i="164"/>
  <c r="Y66" i="178"/>
  <c r="O105" i="178"/>
  <c r="O106" i="178" s="1"/>
  <c r="R117" i="178"/>
  <c r="R118" i="178" s="1"/>
  <c r="R64" i="176"/>
  <c r="U52" i="176"/>
  <c r="R62" i="173"/>
  <c r="R66" i="173" s="1"/>
  <c r="U44" i="173"/>
  <c r="R64" i="170"/>
  <c r="U52" i="170"/>
  <c r="F129" i="167"/>
  <c r="V119" i="167"/>
  <c r="U16" i="167"/>
  <c r="J67" i="78" s="1"/>
  <c r="Q44" i="167"/>
  <c r="Y52" i="167"/>
  <c r="U52" i="167"/>
  <c r="J71" i="78" s="1"/>
  <c r="Q52" i="164"/>
  <c r="G108" i="164"/>
  <c r="U16" i="164"/>
  <c r="G5" i="77"/>
  <c r="O105" i="77"/>
  <c r="J72" i="78" l="1"/>
  <c r="Y66" i="174"/>
  <c r="O105" i="174"/>
  <c r="O106" i="174" s="1"/>
  <c r="R117" i="174"/>
  <c r="R118" i="174" s="1"/>
  <c r="J66" i="78"/>
  <c r="J105" i="78"/>
  <c r="J107" i="78" s="1"/>
  <c r="R66" i="169"/>
  <c r="V119" i="169"/>
  <c r="R66" i="176"/>
  <c r="V119" i="176"/>
  <c r="Y66" i="173"/>
  <c r="R117" i="173"/>
  <c r="R118" i="173" s="1"/>
  <c r="O105" i="173"/>
  <c r="O106" i="173" s="1"/>
  <c r="R66" i="170"/>
  <c r="V119" i="170"/>
  <c r="R62" i="167"/>
  <c r="R66" i="167" s="1"/>
  <c r="J41" i="78" s="1"/>
  <c r="U44" i="167"/>
  <c r="R64" i="164"/>
  <c r="U52" i="164"/>
  <c r="J70" i="78" s="1"/>
  <c r="V32" i="77"/>
  <c r="V31" i="77"/>
  <c r="V30" i="77"/>
  <c r="V29" i="77"/>
  <c r="V28" i="77"/>
  <c r="V27" i="77"/>
  <c r="V26" i="77"/>
  <c r="V25" i="77"/>
  <c r="O105" i="169" l="1"/>
  <c r="O106" i="169" s="1"/>
  <c r="Y66" i="169"/>
  <c r="R117" i="169"/>
  <c r="R118" i="169" s="1"/>
  <c r="Y66" i="176"/>
  <c r="R117" i="176"/>
  <c r="R118" i="176" s="1"/>
  <c r="O105" i="176"/>
  <c r="O106" i="176" s="1"/>
  <c r="Y66" i="170"/>
  <c r="O105" i="170"/>
  <c r="O106" i="170" s="1"/>
  <c r="R117" i="170"/>
  <c r="R118" i="170" s="1"/>
  <c r="Y66" i="167"/>
  <c r="O105" i="167"/>
  <c r="O106" i="167" s="1"/>
  <c r="R117" i="167"/>
  <c r="R118" i="167" s="1"/>
  <c r="V119" i="164"/>
  <c r="R66" i="164"/>
  <c r="Y66" i="164" l="1"/>
  <c r="O105" i="164"/>
  <c r="O106" i="164" s="1"/>
  <c r="R117" i="164"/>
  <c r="R118" i="164" s="1"/>
  <c r="U89" i="77" l="1"/>
  <c r="U88" i="77"/>
  <c r="E17" i="74" l="1"/>
  <c r="E16" i="74"/>
  <c r="E15" i="74"/>
  <c r="E14" i="74"/>
  <c r="E13" i="74"/>
  <c r="J104" i="78" l="1"/>
  <c r="H91" i="77" l="1"/>
  <c r="E91" i="77"/>
  <c r="H90" i="77"/>
  <c r="E90" i="77"/>
  <c r="U92" i="77" l="1"/>
  <c r="U91" i="77"/>
  <c r="U90" i="77"/>
  <c r="Q49" i="77"/>
  <c r="V49" i="77" s="1"/>
  <c r="Q48" i="77"/>
  <c r="V48" i="77" s="1"/>
  <c r="Q35" i="77"/>
  <c r="V35" i="77" s="1"/>
  <c r="Q34" i="77"/>
  <c r="V34" i="77" s="1"/>
  <c r="V33" i="77"/>
  <c r="V24" i="77"/>
  <c r="V23" i="77"/>
  <c r="J81" i="78" l="1"/>
  <c r="X112" i="77" l="1"/>
  <c r="J55" i="78" l="1"/>
  <c r="J57" i="78" s="1"/>
  <c r="E7" i="77" l="1"/>
  <c r="B7" i="77"/>
  <c r="E5" i="77"/>
  <c r="J7" i="77" s="1"/>
  <c r="B5" i="77"/>
  <c r="J14" i="78"/>
  <c r="J13" i="78"/>
  <c r="J12" i="78"/>
  <c r="J11" i="78"/>
  <c r="J10" i="78"/>
  <c r="J9" i="78"/>
  <c r="J8" i="78"/>
  <c r="B14" i="78"/>
  <c r="B13" i="78"/>
  <c r="B12" i="78"/>
  <c r="B11" i="78"/>
  <c r="B10" i="78"/>
  <c r="B9" i="78"/>
  <c r="B8" i="78"/>
  <c r="J7" i="78"/>
  <c r="B7" i="78"/>
  <c r="D4" i="78"/>
  <c r="E127" i="77" l="1"/>
  <c r="W71" i="77" l="1"/>
  <c r="U71" i="77"/>
  <c r="AD12" i="7"/>
  <c r="AC12" i="7"/>
  <c r="AD11" i="7"/>
  <c r="AC11" i="7"/>
  <c r="AD10" i="7"/>
  <c r="AC10" i="7"/>
  <c r="AD9" i="7"/>
  <c r="AC9" i="7"/>
  <c r="AA12" i="7"/>
  <c r="Z12" i="7"/>
  <c r="AA11" i="7"/>
  <c r="Z11" i="7"/>
  <c r="AA10" i="7"/>
  <c r="Z10" i="7"/>
  <c r="Z9" i="7"/>
  <c r="AD8" i="7" l="1"/>
  <c r="AC8" i="7"/>
  <c r="AD7" i="7"/>
  <c r="AC7" i="7"/>
  <c r="AD6" i="7"/>
  <c r="AC6" i="7"/>
  <c r="AD5" i="7"/>
  <c r="AA8" i="7"/>
  <c r="Z8" i="7"/>
  <c r="Z7" i="7"/>
  <c r="AA9" i="7" l="1"/>
  <c r="AA7" i="7"/>
  <c r="AA6" i="7"/>
  <c r="AA5" i="7"/>
  <c r="Z6" i="7" l="1"/>
  <c r="AC5" i="7"/>
  <c r="U86" i="77"/>
  <c r="H92" i="77"/>
  <c r="E92" i="77"/>
  <c r="R92" i="77"/>
  <c r="R91" i="77"/>
  <c r="R90" i="77"/>
  <c r="U87" i="77"/>
  <c r="D92" i="77"/>
  <c r="Q15" i="77"/>
  <c r="V15" i="77" s="1"/>
  <c r="Q12" i="77"/>
  <c r="Q13" i="77"/>
  <c r="V13" i="77" s="1"/>
  <c r="Q14" i="77"/>
  <c r="V14" i="77" s="1"/>
  <c r="Q19" i="77"/>
  <c r="V19" i="77" s="1"/>
  <c r="V20" i="77"/>
  <c r="V21" i="77"/>
  <c r="V22" i="77"/>
  <c r="Q36" i="77"/>
  <c r="V36" i="77" s="1"/>
  <c r="Q37" i="77"/>
  <c r="V37" i="77" s="1"/>
  <c r="Q38" i="77"/>
  <c r="V38" i="77" s="1"/>
  <c r="Q39" i="77"/>
  <c r="V39" i="77" s="1"/>
  <c r="Q40" i="77"/>
  <c r="V40" i="77" s="1"/>
  <c r="Q41" i="77"/>
  <c r="V41" i="77" s="1"/>
  <c r="Q42" i="77"/>
  <c r="V42" i="77" s="1"/>
  <c r="Q43" i="77"/>
  <c r="V43" i="77" s="1"/>
  <c r="Q47" i="77"/>
  <c r="V47" i="77" s="1"/>
  <c r="Q50" i="77"/>
  <c r="Q51" i="77"/>
  <c r="V51" i="77" s="1"/>
  <c r="X116" i="77"/>
  <c r="X83" i="77"/>
  <c r="E126" i="77"/>
  <c r="J37" i="78"/>
  <c r="U105" i="77"/>
  <c r="L10" i="79"/>
  <c r="L9" i="79"/>
  <c r="L14" i="79"/>
  <c r="L11" i="79"/>
  <c r="B3" i="78"/>
  <c r="E4" i="79"/>
  <c r="I17" i="78" s="1"/>
  <c r="X10" i="7"/>
  <c r="X11" i="7"/>
  <c r="X12" i="7"/>
  <c r="Y12" i="7"/>
  <c r="Y11" i="7"/>
  <c r="Y10" i="7"/>
  <c r="Y9" i="7"/>
  <c r="L106" i="141"/>
  <c r="J106" i="141"/>
  <c r="L105" i="141"/>
  <c r="J105" i="141"/>
  <c r="L104" i="141"/>
  <c r="J104" i="141"/>
  <c r="L103" i="141"/>
  <c r="J103" i="141"/>
  <c r="L102" i="141"/>
  <c r="J102" i="141"/>
  <c r="L101" i="141"/>
  <c r="J101" i="141"/>
  <c r="L100" i="141"/>
  <c r="J100" i="141"/>
  <c r="L99" i="141"/>
  <c r="J99" i="141"/>
  <c r="L98" i="141"/>
  <c r="J98" i="141"/>
  <c r="L97" i="141"/>
  <c r="J97" i="141"/>
  <c r="L96" i="141"/>
  <c r="J96" i="141"/>
  <c r="L95" i="141"/>
  <c r="J95" i="141"/>
  <c r="L94" i="141"/>
  <c r="J94" i="141"/>
  <c r="L93" i="141"/>
  <c r="J93" i="141"/>
  <c r="L92" i="141"/>
  <c r="J92" i="141"/>
  <c r="L91" i="141"/>
  <c r="J91" i="141"/>
  <c r="L90" i="141"/>
  <c r="J90" i="141"/>
  <c r="L89" i="141"/>
  <c r="J89" i="141"/>
  <c r="L88" i="141"/>
  <c r="J88" i="141"/>
  <c r="L87" i="141"/>
  <c r="J87" i="141"/>
  <c r="L86" i="141"/>
  <c r="J86" i="141"/>
  <c r="L85" i="141"/>
  <c r="J85" i="141"/>
  <c r="L84" i="141"/>
  <c r="J84" i="141"/>
  <c r="L83" i="141"/>
  <c r="J83" i="141"/>
  <c r="L82" i="141"/>
  <c r="J82" i="141"/>
  <c r="L81" i="141"/>
  <c r="J81" i="141"/>
  <c r="L80" i="141"/>
  <c r="J80" i="141"/>
  <c r="L79" i="141"/>
  <c r="J79" i="141"/>
  <c r="L78" i="141"/>
  <c r="J78" i="141"/>
  <c r="L77" i="141"/>
  <c r="J77" i="141"/>
  <c r="L76" i="141"/>
  <c r="J76" i="141"/>
  <c r="L75" i="141"/>
  <c r="J75" i="141"/>
  <c r="L74" i="141"/>
  <c r="J74" i="141"/>
  <c r="L73" i="141"/>
  <c r="J73" i="141"/>
  <c r="L72" i="141"/>
  <c r="J72" i="141"/>
  <c r="L71" i="141"/>
  <c r="J71" i="141"/>
  <c r="L70" i="141"/>
  <c r="J70" i="141"/>
  <c r="L69" i="141"/>
  <c r="J69" i="141"/>
  <c r="L68" i="141"/>
  <c r="J68" i="141"/>
  <c r="L67" i="141"/>
  <c r="J67" i="141"/>
  <c r="L66" i="141"/>
  <c r="J66" i="141"/>
  <c r="L65" i="141"/>
  <c r="J65" i="141"/>
  <c r="L64" i="141"/>
  <c r="J64" i="141"/>
  <c r="L63" i="141"/>
  <c r="J63" i="141"/>
  <c r="L62" i="141"/>
  <c r="J62" i="141"/>
  <c r="L61" i="141"/>
  <c r="J61" i="141"/>
  <c r="L60" i="141"/>
  <c r="J60" i="141"/>
  <c r="L59" i="141"/>
  <c r="J59" i="141"/>
  <c r="L58" i="141"/>
  <c r="J58" i="141"/>
  <c r="L57" i="141"/>
  <c r="J57" i="141"/>
  <c r="L56" i="141"/>
  <c r="J56" i="141"/>
  <c r="L55" i="141"/>
  <c r="J55" i="141"/>
  <c r="L54" i="141"/>
  <c r="J54" i="141"/>
  <c r="L53" i="141"/>
  <c r="J53" i="141"/>
  <c r="L52" i="141"/>
  <c r="J52" i="141"/>
  <c r="L51" i="141"/>
  <c r="J51" i="141"/>
  <c r="O50" i="141"/>
  <c r="L50" i="141"/>
  <c r="J50" i="141"/>
  <c r="L49" i="141"/>
  <c r="J49" i="141"/>
  <c r="L48" i="141"/>
  <c r="J48" i="141"/>
  <c r="L47" i="141"/>
  <c r="J47" i="141"/>
  <c r="L46" i="141"/>
  <c r="J46" i="141"/>
  <c r="L45" i="141"/>
  <c r="J45" i="141"/>
  <c r="L44" i="141"/>
  <c r="J44" i="141"/>
  <c r="L43" i="141"/>
  <c r="J43" i="141"/>
  <c r="L42" i="141"/>
  <c r="J42" i="141"/>
  <c r="L41" i="141"/>
  <c r="J41" i="141"/>
  <c r="L40" i="141"/>
  <c r="J40" i="141"/>
  <c r="L39" i="141"/>
  <c r="J39" i="141"/>
  <c r="L38" i="141"/>
  <c r="J38" i="141"/>
  <c r="L37" i="141"/>
  <c r="J37" i="141"/>
  <c r="L36" i="141"/>
  <c r="J36" i="141"/>
  <c r="L35" i="141"/>
  <c r="J35" i="141"/>
  <c r="L34" i="141"/>
  <c r="J34" i="141"/>
  <c r="L33" i="141"/>
  <c r="J33" i="141"/>
  <c r="L32" i="141"/>
  <c r="J32" i="141"/>
  <c r="L31" i="141"/>
  <c r="J31" i="141"/>
  <c r="L30" i="141"/>
  <c r="J30" i="141"/>
  <c r="L29" i="141"/>
  <c r="J29" i="141"/>
  <c r="L28" i="141"/>
  <c r="J28" i="141"/>
  <c r="L27" i="141"/>
  <c r="J27" i="141"/>
  <c r="L26" i="141"/>
  <c r="J26" i="141"/>
  <c r="L25" i="141"/>
  <c r="J25" i="141"/>
  <c r="L24" i="141"/>
  <c r="J24" i="141"/>
  <c r="L23" i="141"/>
  <c r="J23" i="141"/>
  <c r="L22" i="141"/>
  <c r="J22" i="141"/>
  <c r="L21" i="141"/>
  <c r="J21" i="141"/>
  <c r="L20" i="141"/>
  <c r="J20" i="141"/>
  <c r="L19" i="141"/>
  <c r="J19" i="141"/>
  <c r="L18" i="141"/>
  <c r="J18" i="141"/>
  <c r="L17" i="141"/>
  <c r="J17" i="141"/>
  <c r="L16" i="141"/>
  <c r="J16" i="141"/>
  <c r="L15" i="141"/>
  <c r="J15" i="141"/>
  <c r="L14" i="141"/>
  <c r="J14" i="141"/>
  <c r="L13" i="141"/>
  <c r="J13" i="141"/>
  <c r="L12" i="141"/>
  <c r="J12" i="141"/>
  <c r="L11" i="141"/>
  <c r="J11" i="141"/>
  <c r="L10" i="141"/>
  <c r="J10" i="141"/>
  <c r="L9" i="141"/>
  <c r="J9" i="141"/>
  <c r="L8" i="141"/>
  <c r="J8" i="141"/>
  <c r="E4" i="141"/>
  <c r="C31" i="81" s="1"/>
  <c r="C34" i="81" s="1"/>
  <c r="B2" i="141"/>
  <c r="L106" i="140"/>
  <c r="J106" i="140"/>
  <c r="L105" i="140"/>
  <c r="J105" i="140"/>
  <c r="L104" i="140"/>
  <c r="J104" i="140"/>
  <c r="L103" i="140"/>
  <c r="J103" i="140"/>
  <c r="L102" i="140"/>
  <c r="J102" i="140"/>
  <c r="L101" i="140"/>
  <c r="J101" i="140"/>
  <c r="L100" i="140"/>
  <c r="J100" i="140"/>
  <c r="L99" i="140"/>
  <c r="J99" i="140"/>
  <c r="L98" i="140"/>
  <c r="J98" i="140"/>
  <c r="L97" i="140"/>
  <c r="J97" i="140"/>
  <c r="L96" i="140"/>
  <c r="J96" i="140"/>
  <c r="L95" i="140"/>
  <c r="J95" i="140"/>
  <c r="L94" i="140"/>
  <c r="J94" i="140"/>
  <c r="L93" i="140"/>
  <c r="J93" i="140"/>
  <c r="L92" i="140"/>
  <c r="J92" i="140"/>
  <c r="L91" i="140"/>
  <c r="J91" i="140"/>
  <c r="L90" i="140"/>
  <c r="J90" i="140"/>
  <c r="L89" i="140"/>
  <c r="J89" i="140"/>
  <c r="L88" i="140"/>
  <c r="J88" i="140"/>
  <c r="L87" i="140"/>
  <c r="J87" i="140"/>
  <c r="L86" i="140"/>
  <c r="J86" i="140"/>
  <c r="L85" i="140"/>
  <c r="J85" i="140"/>
  <c r="L84" i="140"/>
  <c r="J84" i="140"/>
  <c r="L83" i="140"/>
  <c r="J83" i="140"/>
  <c r="L82" i="140"/>
  <c r="J82" i="140"/>
  <c r="L81" i="140"/>
  <c r="J81" i="140"/>
  <c r="L80" i="140"/>
  <c r="J80" i="140"/>
  <c r="L79" i="140"/>
  <c r="J79" i="140"/>
  <c r="L78" i="140"/>
  <c r="J78" i="140"/>
  <c r="L77" i="140"/>
  <c r="J77" i="140"/>
  <c r="L76" i="140"/>
  <c r="J76" i="140"/>
  <c r="L75" i="140"/>
  <c r="J75" i="140"/>
  <c r="L74" i="140"/>
  <c r="J74" i="140"/>
  <c r="L73" i="140"/>
  <c r="J73" i="140"/>
  <c r="L72" i="140"/>
  <c r="J72" i="140"/>
  <c r="L71" i="140"/>
  <c r="J71" i="140"/>
  <c r="L70" i="140"/>
  <c r="J70" i="140"/>
  <c r="L69" i="140"/>
  <c r="J69" i="140"/>
  <c r="L68" i="140"/>
  <c r="J68" i="140"/>
  <c r="L67" i="140"/>
  <c r="J67" i="140"/>
  <c r="L66" i="140"/>
  <c r="J66" i="140"/>
  <c r="L65" i="140"/>
  <c r="J65" i="140"/>
  <c r="L64" i="140"/>
  <c r="J64" i="140"/>
  <c r="L63" i="140"/>
  <c r="J63" i="140"/>
  <c r="L62" i="140"/>
  <c r="J62" i="140"/>
  <c r="L61" i="140"/>
  <c r="J61" i="140"/>
  <c r="L60" i="140"/>
  <c r="J60" i="140"/>
  <c r="L59" i="140"/>
  <c r="J59" i="140"/>
  <c r="L58" i="140"/>
  <c r="J58" i="140"/>
  <c r="L57" i="140"/>
  <c r="J57" i="140"/>
  <c r="L56" i="140"/>
  <c r="J56" i="140"/>
  <c r="L55" i="140"/>
  <c r="J55" i="140"/>
  <c r="L54" i="140"/>
  <c r="J54" i="140"/>
  <c r="L53" i="140"/>
  <c r="J53" i="140"/>
  <c r="L52" i="140"/>
  <c r="J52" i="140"/>
  <c r="L51" i="140"/>
  <c r="J51" i="140"/>
  <c r="O50" i="140"/>
  <c r="L50" i="140"/>
  <c r="J50" i="140"/>
  <c r="L49" i="140"/>
  <c r="J49" i="140"/>
  <c r="L48" i="140"/>
  <c r="J48" i="140"/>
  <c r="L47" i="140"/>
  <c r="J47" i="140"/>
  <c r="L46" i="140"/>
  <c r="J46" i="140"/>
  <c r="L45" i="140"/>
  <c r="J45" i="140"/>
  <c r="L44" i="140"/>
  <c r="J44" i="140"/>
  <c r="L43" i="140"/>
  <c r="J43" i="140"/>
  <c r="L42" i="140"/>
  <c r="J42" i="140"/>
  <c r="L41" i="140"/>
  <c r="J41" i="140"/>
  <c r="L40" i="140"/>
  <c r="J40" i="140"/>
  <c r="L39" i="140"/>
  <c r="J39" i="140"/>
  <c r="L38" i="140"/>
  <c r="J38" i="140"/>
  <c r="L37" i="140"/>
  <c r="J37" i="140"/>
  <c r="L36" i="140"/>
  <c r="J36" i="140"/>
  <c r="L35" i="140"/>
  <c r="J35" i="140"/>
  <c r="L34" i="140"/>
  <c r="J34" i="140"/>
  <c r="L33" i="140"/>
  <c r="J33" i="140"/>
  <c r="L32" i="140"/>
  <c r="J32" i="140"/>
  <c r="L31" i="140"/>
  <c r="J31" i="140"/>
  <c r="L30" i="140"/>
  <c r="J30" i="140"/>
  <c r="L29" i="140"/>
  <c r="J29" i="140"/>
  <c r="L28" i="140"/>
  <c r="J28" i="140"/>
  <c r="L27" i="140"/>
  <c r="J27" i="140"/>
  <c r="L26" i="140"/>
  <c r="J26" i="140"/>
  <c r="L25" i="140"/>
  <c r="J25" i="140"/>
  <c r="L24" i="140"/>
  <c r="J24" i="140"/>
  <c r="L23" i="140"/>
  <c r="J23" i="140"/>
  <c r="L22" i="140"/>
  <c r="J22" i="140"/>
  <c r="L21" i="140"/>
  <c r="J21" i="140"/>
  <c r="L20" i="140"/>
  <c r="J20" i="140"/>
  <c r="L19" i="140"/>
  <c r="J19" i="140"/>
  <c r="L18" i="140"/>
  <c r="J18" i="140"/>
  <c r="L17" i="140"/>
  <c r="J17" i="140"/>
  <c r="L16" i="140"/>
  <c r="J16" i="140"/>
  <c r="L15" i="140"/>
  <c r="J15" i="140"/>
  <c r="L14" i="140"/>
  <c r="J14" i="140"/>
  <c r="L13" i="140"/>
  <c r="J13" i="140"/>
  <c r="L12" i="140"/>
  <c r="J12" i="140"/>
  <c r="L11" i="140"/>
  <c r="J11" i="140"/>
  <c r="L10" i="140"/>
  <c r="J10" i="140"/>
  <c r="L9" i="140"/>
  <c r="J9" i="140"/>
  <c r="L8" i="140"/>
  <c r="J8" i="140"/>
  <c r="E4" i="140"/>
  <c r="I22" i="78" s="1"/>
  <c r="B2" i="140"/>
  <c r="L106" i="139"/>
  <c r="J106" i="139"/>
  <c r="L105" i="139"/>
  <c r="J105" i="139"/>
  <c r="L104" i="139"/>
  <c r="J104" i="139"/>
  <c r="L103" i="139"/>
  <c r="J103" i="139"/>
  <c r="L102" i="139"/>
  <c r="J102" i="139"/>
  <c r="L101" i="139"/>
  <c r="J101" i="139"/>
  <c r="L100" i="139"/>
  <c r="J100" i="139"/>
  <c r="L99" i="139"/>
  <c r="J99" i="139"/>
  <c r="L98" i="139"/>
  <c r="J98" i="139"/>
  <c r="L97" i="139"/>
  <c r="J97" i="139"/>
  <c r="L96" i="139"/>
  <c r="J96" i="139"/>
  <c r="L95" i="139"/>
  <c r="J95" i="139"/>
  <c r="L94" i="139"/>
  <c r="J94" i="139"/>
  <c r="L93" i="139"/>
  <c r="J93" i="139"/>
  <c r="L92" i="139"/>
  <c r="J92" i="139"/>
  <c r="L91" i="139"/>
  <c r="J91" i="139"/>
  <c r="L90" i="139"/>
  <c r="J90" i="139"/>
  <c r="L89" i="139"/>
  <c r="J89" i="139"/>
  <c r="L88" i="139"/>
  <c r="J88" i="139"/>
  <c r="L87" i="139"/>
  <c r="J87" i="139"/>
  <c r="L86" i="139"/>
  <c r="J86" i="139"/>
  <c r="L85" i="139"/>
  <c r="J85" i="139"/>
  <c r="L84" i="139"/>
  <c r="J84" i="139"/>
  <c r="L83" i="139"/>
  <c r="J83" i="139"/>
  <c r="L82" i="139"/>
  <c r="J82" i="139"/>
  <c r="L81" i="139"/>
  <c r="J81" i="139"/>
  <c r="L80" i="139"/>
  <c r="J80" i="139"/>
  <c r="L79" i="139"/>
  <c r="J79" i="139"/>
  <c r="L78" i="139"/>
  <c r="J78" i="139"/>
  <c r="L77" i="139"/>
  <c r="J77" i="139"/>
  <c r="L76" i="139"/>
  <c r="J76" i="139"/>
  <c r="L75" i="139"/>
  <c r="J75" i="139"/>
  <c r="L74" i="139"/>
  <c r="J74" i="139"/>
  <c r="L73" i="139"/>
  <c r="J73" i="139"/>
  <c r="L72" i="139"/>
  <c r="J72" i="139"/>
  <c r="L71" i="139"/>
  <c r="J71" i="139"/>
  <c r="L70" i="139"/>
  <c r="J70" i="139"/>
  <c r="L69" i="139"/>
  <c r="J69" i="139"/>
  <c r="L68" i="139"/>
  <c r="J68" i="139"/>
  <c r="L67" i="139"/>
  <c r="J67" i="139"/>
  <c r="L66" i="139"/>
  <c r="J66" i="139"/>
  <c r="L65" i="139"/>
  <c r="J65" i="139"/>
  <c r="L64" i="139"/>
  <c r="J64" i="139"/>
  <c r="L63" i="139"/>
  <c r="J63" i="139"/>
  <c r="L62" i="139"/>
  <c r="J62" i="139"/>
  <c r="L61" i="139"/>
  <c r="J61" i="139"/>
  <c r="L60" i="139"/>
  <c r="J60" i="139"/>
  <c r="L59" i="139"/>
  <c r="J59" i="139"/>
  <c r="L58" i="139"/>
  <c r="J58" i="139"/>
  <c r="L57" i="139"/>
  <c r="J57" i="139"/>
  <c r="L56" i="139"/>
  <c r="J56" i="139"/>
  <c r="L55" i="139"/>
  <c r="J55" i="139"/>
  <c r="L54" i="139"/>
  <c r="J54" i="139"/>
  <c r="L53" i="139"/>
  <c r="J53" i="139"/>
  <c r="L52" i="139"/>
  <c r="J52" i="139"/>
  <c r="L51" i="139"/>
  <c r="J51" i="139"/>
  <c r="L50" i="139"/>
  <c r="J50" i="139"/>
  <c r="L49" i="139"/>
  <c r="J49" i="139"/>
  <c r="L48" i="139"/>
  <c r="J48" i="139"/>
  <c r="L47" i="139"/>
  <c r="J47" i="139"/>
  <c r="L46" i="139"/>
  <c r="J46" i="139"/>
  <c r="L45" i="139"/>
  <c r="J45" i="139"/>
  <c r="L44" i="139"/>
  <c r="J44" i="139"/>
  <c r="L43" i="139"/>
  <c r="J43" i="139"/>
  <c r="L42" i="139"/>
  <c r="J42" i="139"/>
  <c r="L41" i="139"/>
  <c r="J41" i="139"/>
  <c r="L40" i="139"/>
  <c r="J40" i="139"/>
  <c r="L39" i="139"/>
  <c r="J39" i="139"/>
  <c r="L38" i="139"/>
  <c r="J38" i="139"/>
  <c r="L37" i="139"/>
  <c r="J37" i="139"/>
  <c r="L36" i="139"/>
  <c r="J36" i="139"/>
  <c r="L35" i="139"/>
  <c r="J35" i="139"/>
  <c r="L34" i="139"/>
  <c r="J34" i="139"/>
  <c r="L33" i="139"/>
  <c r="J33" i="139"/>
  <c r="L32" i="139"/>
  <c r="J32" i="139"/>
  <c r="L31" i="139"/>
  <c r="J31" i="139"/>
  <c r="L30" i="139"/>
  <c r="J30" i="139"/>
  <c r="L29" i="139"/>
  <c r="J29" i="139"/>
  <c r="L28" i="139"/>
  <c r="J28" i="139"/>
  <c r="L27" i="139"/>
  <c r="J27" i="139"/>
  <c r="L26" i="139"/>
  <c r="J26" i="139"/>
  <c r="L25" i="139"/>
  <c r="J25" i="139"/>
  <c r="L24" i="139"/>
  <c r="J24" i="139"/>
  <c r="L23" i="139"/>
  <c r="J23" i="139"/>
  <c r="L22" i="139"/>
  <c r="J22" i="139"/>
  <c r="L21" i="139"/>
  <c r="J21" i="139"/>
  <c r="L20" i="139"/>
  <c r="J20" i="139"/>
  <c r="L19" i="139"/>
  <c r="J19" i="139"/>
  <c r="L18" i="139"/>
  <c r="J18" i="139"/>
  <c r="L17" i="139"/>
  <c r="J17" i="139"/>
  <c r="L16" i="139"/>
  <c r="J16" i="139"/>
  <c r="L15" i="139"/>
  <c r="J15" i="139"/>
  <c r="L14" i="139"/>
  <c r="J14" i="139"/>
  <c r="L13" i="139"/>
  <c r="J13" i="139"/>
  <c r="L12" i="139"/>
  <c r="J12" i="139"/>
  <c r="L11" i="139"/>
  <c r="J11" i="139"/>
  <c r="L10" i="139"/>
  <c r="J10" i="139"/>
  <c r="L9" i="139"/>
  <c r="J9" i="139"/>
  <c r="L8" i="139"/>
  <c r="J8" i="139"/>
  <c r="E4" i="139"/>
  <c r="I18" i="78" s="1"/>
  <c r="B2" i="139"/>
  <c r="B2" i="79"/>
  <c r="O50" i="79"/>
  <c r="F3" i="74"/>
  <c r="J18" i="74"/>
  <c r="E18" i="74"/>
  <c r="J17" i="74"/>
  <c r="B2" i="77"/>
  <c r="E19" i="74"/>
  <c r="E20" i="74"/>
  <c r="J5" i="77"/>
  <c r="L12" i="79"/>
  <c r="L13" i="79"/>
  <c r="L15" i="79"/>
  <c r="L16" i="79"/>
  <c r="L17" i="79"/>
  <c r="L18" i="79"/>
  <c r="L19" i="79"/>
  <c r="L20" i="79"/>
  <c r="L21" i="79"/>
  <c r="L22" i="79"/>
  <c r="L23" i="79"/>
  <c r="L24" i="79"/>
  <c r="L25" i="79"/>
  <c r="L26" i="79"/>
  <c r="L27" i="79"/>
  <c r="L28" i="79"/>
  <c r="L29" i="79"/>
  <c r="L30" i="79"/>
  <c r="L31" i="79"/>
  <c r="L32" i="79"/>
  <c r="L33" i="79"/>
  <c r="L34" i="79"/>
  <c r="L35" i="79"/>
  <c r="L36" i="79"/>
  <c r="L37" i="79"/>
  <c r="L38" i="79"/>
  <c r="L39" i="79"/>
  <c r="L40" i="79"/>
  <c r="L41" i="79"/>
  <c r="L42" i="79"/>
  <c r="L43" i="79"/>
  <c r="L44" i="79"/>
  <c r="L45" i="79"/>
  <c r="L46" i="79"/>
  <c r="L47" i="79"/>
  <c r="L48" i="79"/>
  <c r="L49" i="79"/>
  <c r="L50" i="79"/>
  <c r="L51" i="79"/>
  <c r="L52" i="79"/>
  <c r="L53" i="79"/>
  <c r="L54" i="79"/>
  <c r="L55" i="79"/>
  <c r="L56" i="79"/>
  <c r="L57" i="79"/>
  <c r="L58" i="79"/>
  <c r="L59" i="79"/>
  <c r="L60" i="79"/>
  <c r="L61" i="79"/>
  <c r="L62" i="79"/>
  <c r="L63" i="79"/>
  <c r="L64" i="79"/>
  <c r="L65" i="79"/>
  <c r="L66" i="79"/>
  <c r="L67" i="79"/>
  <c r="L68" i="79"/>
  <c r="L69" i="79"/>
  <c r="L70" i="79"/>
  <c r="L71" i="79"/>
  <c r="L72" i="79"/>
  <c r="L73" i="79"/>
  <c r="L74" i="79"/>
  <c r="L75" i="79"/>
  <c r="L76" i="79"/>
  <c r="L77" i="79"/>
  <c r="L78" i="79"/>
  <c r="L79" i="79"/>
  <c r="L80" i="79"/>
  <c r="L81" i="79"/>
  <c r="L82" i="79"/>
  <c r="L83" i="79"/>
  <c r="L84" i="79"/>
  <c r="L85" i="79"/>
  <c r="L86" i="79"/>
  <c r="L87" i="79"/>
  <c r="L88" i="79"/>
  <c r="L89" i="79"/>
  <c r="L90" i="79"/>
  <c r="L91" i="79"/>
  <c r="L92" i="79"/>
  <c r="L93" i="79"/>
  <c r="L94" i="79"/>
  <c r="L95" i="79"/>
  <c r="L96" i="79"/>
  <c r="L97" i="79"/>
  <c r="L98" i="79"/>
  <c r="L99" i="79"/>
  <c r="L100" i="79"/>
  <c r="L101" i="79"/>
  <c r="J20" i="74"/>
  <c r="J15" i="74"/>
  <c r="Y8" i="7"/>
  <c r="Y5" i="7"/>
  <c r="L106" i="79"/>
  <c r="J106" i="79"/>
  <c r="L105" i="79"/>
  <c r="J105" i="79"/>
  <c r="L104" i="79"/>
  <c r="J104" i="79"/>
  <c r="L103" i="79"/>
  <c r="J103" i="79"/>
  <c r="L102" i="79"/>
  <c r="J102" i="79"/>
  <c r="J101" i="79"/>
  <c r="J100" i="79"/>
  <c r="J99" i="79"/>
  <c r="J98" i="79"/>
  <c r="J97" i="79"/>
  <c r="J96" i="79"/>
  <c r="J95" i="79"/>
  <c r="J94" i="79"/>
  <c r="J93" i="79"/>
  <c r="J92" i="79"/>
  <c r="J91" i="79"/>
  <c r="J90" i="79"/>
  <c r="J89" i="79"/>
  <c r="J88" i="79"/>
  <c r="J87" i="79"/>
  <c r="J86" i="79"/>
  <c r="J85" i="79"/>
  <c r="J84" i="79"/>
  <c r="J83" i="79"/>
  <c r="J82" i="79"/>
  <c r="J81" i="79"/>
  <c r="J80" i="79"/>
  <c r="J79" i="79"/>
  <c r="J78" i="79"/>
  <c r="J77" i="79"/>
  <c r="J76" i="79"/>
  <c r="J75" i="79"/>
  <c r="J74" i="79"/>
  <c r="J73" i="79"/>
  <c r="J72" i="79"/>
  <c r="J71" i="79"/>
  <c r="J70" i="79"/>
  <c r="J69" i="79"/>
  <c r="J68" i="79"/>
  <c r="J67" i="79"/>
  <c r="J66" i="79"/>
  <c r="J65" i="79"/>
  <c r="J64" i="79"/>
  <c r="J63" i="79"/>
  <c r="J62" i="79"/>
  <c r="J61" i="79"/>
  <c r="J60" i="79"/>
  <c r="J59" i="79"/>
  <c r="J58" i="79"/>
  <c r="J57" i="79"/>
  <c r="J56" i="79"/>
  <c r="J55" i="79"/>
  <c r="J54" i="79"/>
  <c r="J53" i="79"/>
  <c r="J52" i="79"/>
  <c r="J51" i="79"/>
  <c r="J50" i="79"/>
  <c r="J49" i="79"/>
  <c r="J48" i="79"/>
  <c r="J47" i="79"/>
  <c r="J46" i="79"/>
  <c r="J45" i="79"/>
  <c r="J44" i="79"/>
  <c r="J43" i="79"/>
  <c r="J42" i="79"/>
  <c r="J41" i="79"/>
  <c r="J40" i="79"/>
  <c r="J39" i="79"/>
  <c r="J38" i="79"/>
  <c r="J37" i="79"/>
  <c r="J36" i="79"/>
  <c r="J35" i="79"/>
  <c r="J34" i="79"/>
  <c r="J33" i="79"/>
  <c r="J32" i="79"/>
  <c r="J31" i="79"/>
  <c r="J30" i="79"/>
  <c r="J29" i="79"/>
  <c r="J28" i="79"/>
  <c r="J27" i="79"/>
  <c r="J26" i="79"/>
  <c r="J25" i="79"/>
  <c r="J24" i="79"/>
  <c r="J23" i="79"/>
  <c r="J22" i="79"/>
  <c r="J21" i="79"/>
  <c r="J20" i="79"/>
  <c r="J19" i="79"/>
  <c r="J18" i="79"/>
  <c r="J17" i="79"/>
  <c r="J16" i="79"/>
  <c r="J15" i="79"/>
  <c r="J14" i="79"/>
  <c r="J13" i="79"/>
  <c r="J12" i="79"/>
  <c r="J11" i="79"/>
  <c r="J10" i="79"/>
  <c r="J9" i="79"/>
  <c r="J19" i="74"/>
  <c r="J16" i="74"/>
  <c r="J14" i="74"/>
  <c r="J13" i="74"/>
  <c r="J12" i="74"/>
  <c r="J11" i="74"/>
  <c r="J10" i="74"/>
  <c r="J9" i="74"/>
  <c r="C12" i="47"/>
  <c r="C13" i="47" s="1"/>
  <c r="D12" i="47"/>
  <c r="D13" i="47" s="1"/>
  <c r="C21" i="47"/>
  <c r="C22" i="47"/>
  <c r="D21" i="47"/>
  <c r="D22" i="47"/>
  <c r="Y7" i="7"/>
  <c r="X7" i="7"/>
  <c r="L4" i="141" l="1"/>
  <c r="J23" i="78" s="1"/>
  <c r="J24" i="78" s="1"/>
  <c r="E125" i="77"/>
  <c r="W69" i="77"/>
  <c r="U73" i="77"/>
  <c r="X8" i="7" s="1"/>
  <c r="E129" i="77"/>
  <c r="F129" i="77" s="1"/>
  <c r="X102" i="77"/>
  <c r="W73" i="77"/>
  <c r="F128" i="77" s="1"/>
  <c r="C33" i="81"/>
  <c r="I23" i="78"/>
  <c r="I24" i="78" s="1"/>
  <c r="J21" i="74"/>
  <c r="L4" i="140"/>
  <c r="J22" i="78" s="1"/>
  <c r="J39" i="78"/>
  <c r="I19" i="78"/>
  <c r="W70" i="77"/>
  <c r="F126" i="77" s="1"/>
  <c r="U70" i="77"/>
  <c r="X6" i="7" s="1"/>
  <c r="J46" i="78"/>
  <c r="J48" i="78" s="1"/>
  <c r="U69" i="77"/>
  <c r="X5" i="7" s="1"/>
  <c r="F125" i="77"/>
  <c r="X57" i="77"/>
  <c r="F124" i="77"/>
  <c r="G108" i="77" s="1"/>
  <c r="Z5" i="7"/>
  <c r="J49" i="78"/>
  <c r="J77" i="78"/>
  <c r="J52" i="78"/>
  <c r="J54" i="78" s="1"/>
  <c r="J43" i="78"/>
  <c r="V50" i="77"/>
  <c r="Q52" i="77"/>
  <c r="R64" i="77" s="1"/>
  <c r="Q44" i="77"/>
  <c r="R62" i="77" s="1"/>
  <c r="F130" i="77"/>
  <c r="G110" i="77"/>
  <c r="J85" i="78"/>
  <c r="J58" i="78"/>
  <c r="J60" i="78" s="1"/>
  <c r="L4" i="139"/>
  <c r="J18" i="78" s="1"/>
  <c r="V12" i="77"/>
  <c r="Q16" i="77"/>
  <c r="R60" i="77" s="1"/>
  <c r="J28" i="78"/>
  <c r="X9" i="7"/>
  <c r="L4" i="79"/>
  <c r="J17" i="78" s="1"/>
  <c r="F127" i="77"/>
  <c r="Y6" i="7"/>
  <c r="J99" i="78"/>
  <c r="G109" i="77" l="1"/>
  <c r="J19" i="78"/>
  <c r="J20" i="78" s="1"/>
  <c r="R66" i="77"/>
  <c r="R118" i="77" s="1"/>
  <c r="R119" i="77" s="1"/>
  <c r="U74" i="77"/>
  <c r="X74" i="77"/>
  <c r="J51" i="78"/>
  <c r="J45" i="78"/>
  <c r="X93" i="77"/>
  <c r="J34" i="78"/>
  <c r="J36" i="78" s="1"/>
  <c r="X52" i="77"/>
  <c r="U52" i="77"/>
  <c r="J69" i="78" s="1"/>
  <c r="X44" i="77"/>
  <c r="U44" i="77"/>
  <c r="J31" i="78"/>
  <c r="J33" i="78" s="1"/>
  <c r="U16" i="77"/>
  <c r="J65" i="78" s="1"/>
  <c r="J30" i="78"/>
  <c r="X16" i="77"/>
  <c r="J25" i="78"/>
  <c r="P16" i="77"/>
  <c r="P52" i="77"/>
  <c r="F131" i="77"/>
  <c r="J94" i="78" s="1"/>
  <c r="J95" i="78" s="1"/>
  <c r="J96" i="78" s="1"/>
  <c r="P44" i="77"/>
  <c r="I31" i="78" l="1"/>
  <c r="I33" i="78" s="1"/>
  <c r="I28" i="78"/>
  <c r="I30" i="78" s="1"/>
  <c r="J40" i="78"/>
  <c r="X66" i="77"/>
  <c r="I34" i="78"/>
  <c r="O106" i="77"/>
  <c r="O107" i="77" s="1"/>
  <c r="J42" i="78" l="1"/>
  <c r="I36" i="78"/>
  <c r="J61" i="78" l="1"/>
  <c r="J62" i="78" s="1"/>
  <c r="O110" i="77"/>
  <c r="J100" i="78"/>
  <c r="U93" i="77"/>
  <c r="O109" i="181" l="1"/>
  <c r="O109" i="168"/>
  <c r="O109" i="170"/>
  <c r="O109" i="180"/>
  <c r="O109" i="172"/>
  <c r="O109" i="177"/>
  <c r="O109" i="176"/>
  <c r="O109" i="174"/>
  <c r="O109" i="171"/>
  <c r="O109" i="179"/>
  <c r="O109" i="169"/>
  <c r="O109" i="164"/>
  <c r="O109" i="173"/>
  <c r="O109" i="178"/>
  <c r="O109" i="167"/>
  <c r="J73" i="78"/>
  <c r="J89" i="78" s="1"/>
  <c r="J91" i="78" s="1"/>
  <c r="V120" i="7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C10" authorId="0" shapeId="0" xr:uid="{8695644F-3FCF-44D9-B316-F12E3B66E75B}">
      <text>
        <r>
          <rPr>
            <sz val="9"/>
            <color indexed="81"/>
            <rFont val="Tahoma"/>
            <family val="2"/>
          </rPr>
          <t xml:space="preserve">Table 1A, select the amount under the column header for this fund code (columns S - W)
3/21/22- column reference will need to be updated. JSN
</t>
        </r>
      </text>
    </comment>
    <comment ref="C11" authorId="0" shapeId="0" xr:uid="{C69540F1-C940-4783-8695-FAA117EFA6EE}">
      <text>
        <r>
          <rPr>
            <sz val="9"/>
            <color indexed="81"/>
            <rFont val="Tahoma"/>
            <family val="2"/>
          </rPr>
          <t xml:space="preserve">Table 1A, Column C
</t>
        </r>
      </text>
    </comment>
    <comment ref="C12" authorId="0" shapeId="0" xr:uid="{A4F63BCC-DF21-447A-8967-0F193EBA0880}">
      <text>
        <r>
          <rPr>
            <sz val="9"/>
            <color indexed="81"/>
            <rFont val="Tahoma"/>
            <family val="2"/>
          </rPr>
          <t>Table 1A, Column D</t>
        </r>
      </text>
    </comment>
    <comment ref="C13" authorId="0" shapeId="0" xr:uid="{0E790528-9593-4BF0-B82F-6C99BAB43C5A}">
      <text>
        <r>
          <rPr>
            <sz val="9"/>
            <color indexed="81"/>
            <rFont val="Tahoma"/>
            <family val="2"/>
          </rPr>
          <t>Table 1A, Column L or N</t>
        </r>
      </text>
    </comment>
    <comment ref="C14" authorId="0" shapeId="0" xr:uid="{D994EF72-B36E-467B-95D9-73EBD57E23A6}">
      <text>
        <r>
          <rPr>
            <sz val="9"/>
            <color indexed="81"/>
            <rFont val="Tahoma"/>
            <family val="2"/>
          </rPr>
          <t>Table 1A, Column M or O</t>
        </r>
      </text>
    </comment>
    <comment ref="C15" authorId="0" shapeId="0" xr:uid="{9FE0ABDB-1F2C-4499-BE92-23AD53509874}">
      <text>
        <r>
          <rPr>
            <sz val="9"/>
            <color indexed="81"/>
            <rFont val="Tahoma"/>
            <family val="2"/>
          </rPr>
          <t>Table 1A, Column L or N</t>
        </r>
      </text>
    </comment>
    <comment ref="C16" authorId="0" shapeId="0" xr:uid="{CFD76CA2-9F06-4D27-BDEB-77C7847A14BD}">
      <text>
        <r>
          <rPr>
            <sz val="9"/>
            <color indexed="81"/>
            <rFont val="Tahoma"/>
            <family val="2"/>
          </rPr>
          <t>Table 1A, Column L or N</t>
        </r>
      </text>
    </comment>
    <comment ref="C17" authorId="0" shapeId="0" xr:uid="{0F9B34EC-BE4E-455B-A3F3-35FBBEDB90FC}">
      <text>
        <r>
          <rPr>
            <sz val="9"/>
            <color indexed="81"/>
            <rFont val="Tahoma"/>
            <family val="2"/>
          </rPr>
          <t>Table 1A, Column P</t>
        </r>
      </text>
    </comment>
    <comment ref="C19" authorId="0" shapeId="0" xr:uid="{C5A21759-B4B8-4C02-B98A-DF0D26589C62}">
      <text>
        <r>
          <rPr>
            <sz val="9"/>
            <color indexed="81"/>
            <rFont val="Tahoma"/>
            <family val="2"/>
          </rPr>
          <t>(Award - MassSTEP - Outstation) ÷ Total CALC or AECI seats</t>
        </r>
        <r>
          <rPr>
            <b/>
            <sz val="9"/>
            <color indexed="81"/>
            <rFont val="Tahoma"/>
            <family val="2"/>
          </rPr>
          <t xml:space="preserve">
</t>
        </r>
        <r>
          <rPr>
            <sz val="9"/>
            <color indexed="81"/>
            <rFont val="Tahoma"/>
            <family val="2"/>
          </rPr>
          <t xml:space="preserve">
</t>
        </r>
      </text>
    </comment>
    <comment ref="B21" authorId="0" shapeId="0" xr:uid="{3CE354BA-0684-4FDC-9ACB-F6E53076F4ED}">
      <text>
        <r>
          <rPr>
            <sz val="9"/>
            <color indexed="81"/>
            <rFont val="Tahoma"/>
            <family val="2"/>
          </rPr>
          <t xml:space="preserve">Most adult education grantees will have only one FTE. Grantees must have written documentation to support how FTEs are defined. 
See https://www.ecfr.gov/cgi-bin/text-idx?node=2:1.1.2.2.1#se2.1.200_1430 for further information.
</t>
        </r>
      </text>
    </comment>
    <comment ref="B28" authorId="0" shapeId="0" xr:uid="{9FB5E689-CDA8-419F-9F35-E6FD80EF01AA}">
      <text>
        <r>
          <rPr>
            <b/>
            <sz val="9"/>
            <color indexed="81"/>
            <rFont val="Tahoma"/>
            <family val="2"/>
          </rPr>
          <t>State Agencies only</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B8" authorId="0" shapeId="0" xr:uid="{00000000-0006-0000-0700-000001000000}">
      <text>
        <r>
          <rPr>
            <b/>
            <sz val="9"/>
            <color indexed="81"/>
            <rFont val="Tahoma"/>
            <family val="2"/>
          </rPr>
          <t>Select 1 for the first cohort; 2 for the second cohort; etc.</t>
        </r>
        <r>
          <rPr>
            <sz val="9"/>
            <color indexed="81"/>
            <rFont val="Tahoma"/>
            <family val="2"/>
          </rPr>
          <t xml:space="preserve">
</t>
        </r>
      </text>
    </comment>
    <comment ref="C8" authorId="0" shapeId="0" xr:uid="{00000000-0006-0000-0700-000002000000}">
      <text>
        <r>
          <rPr>
            <b/>
            <sz val="9"/>
            <color indexed="81"/>
            <rFont val="Tahoma"/>
            <family val="2"/>
          </rPr>
          <t>Enter the number of participants for the selected cohort</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1" authorId="0" shapeId="0" xr:uid="{35D96577-30AC-4E18-B05C-80CC3C765D33}">
      <text>
        <r>
          <rPr>
            <sz val="9"/>
            <color indexed="81"/>
            <rFont val="Tahoma"/>
            <family val="2"/>
          </rPr>
          <t xml:space="preserve">If the agency has only one FTE, then select one and copy and past the rest.
</t>
        </r>
      </text>
    </comment>
    <comment ref="O11" authorId="0" shapeId="0" xr:uid="{38639CE5-5D5E-414D-994E-66CBAE784502}">
      <text>
        <r>
          <rPr>
            <sz val="9"/>
            <color indexed="81"/>
            <rFont val="Tahoma"/>
            <family val="2"/>
          </rPr>
          <t>Enter agency fringe rate for each staff member.</t>
        </r>
      </text>
    </comment>
    <comment ref="R66" authorId="0" shapeId="0" xr:uid="{FA7B1A29-9563-4E4C-81F5-A9198560E313}">
      <text>
        <r>
          <rPr>
            <sz val="9"/>
            <color indexed="81"/>
            <rFont val="Tahoma"/>
            <family val="2"/>
          </rPr>
          <t xml:space="preserve">Rounded unless C30 on the Cover is Yes. Then rounded up
</t>
        </r>
      </text>
    </comment>
    <comment ref="I109" authorId="0" shapeId="0" xr:uid="{6FB1F10E-F57A-440B-8E39-B6AF9D8BCCF2}">
      <text>
        <r>
          <rPr>
            <sz val="9"/>
            <color indexed="81"/>
            <rFont val="Tahoma"/>
            <family val="2"/>
          </rPr>
          <t>Grant Summary J96</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1" authorId="0" shapeId="0" xr:uid="{ED237393-36C1-4C14-93FB-1157DB52FFD2}">
      <text>
        <r>
          <rPr>
            <sz val="9"/>
            <color indexed="81"/>
            <rFont val="Tahoma"/>
            <family val="2"/>
          </rPr>
          <t xml:space="preserve">If the agency has only one FTE, then select one and copy and past the rest.
</t>
        </r>
      </text>
    </comment>
    <comment ref="O11" authorId="0" shapeId="0" xr:uid="{FD95F858-D9C2-4788-BD3C-B090F42842EA}">
      <text>
        <r>
          <rPr>
            <sz val="9"/>
            <color indexed="81"/>
            <rFont val="Tahoma"/>
            <family val="2"/>
          </rPr>
          <t>Enter agency fringe rate for each staff member.</t>
        </r>
      </text>
    </comment>
    <comment ref="R66" authorId="0" shapeId="0" xr:uid="{D4994EF8-20C4-4E59-94B3-37747A684446}">
      <text>
        <r>
          <rPr>
            <sz val="9"/>
            <color indexed="81"/>
            <rFont val="Tahoma"/>
            <family val="2"/>
          </rPr>
          <t xml:space="preserve">Rounded unless C30 on the Cover is Yes. Then rounded up
</t>
        </r>
      </text>
    </comment>
    <comment ref="I109" authorId="0" shapeId="0" xr:uid="{3F84CD2D-B2EF-466B-A8A8-79DAB44EB905}">
      <text>
        <r>
          <rPr>
            <sz val="9"/>
            <color indexed="81"/>
            <rFont val="Tahoma"/>
            <family val="2"/>
          </rPr>
          <t>Grant Summary J96</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1" authorId="0" shapeId="0" xr:uid="{769625B1-8A64-47EE-8716-9DCB305FB9D6}">
      <text>
        <r>
          <rPr>
            <sz val="9"/>
            <color indexed="81"/>
            <rFont val="Tahoma"/>
            <family val="2"/>
          </rPr>
          <t xml:space="preserve">If the agency has only one FTE, then select one and copy and past the rest.
</t>
        </r>
      </text>
    </comment>
    <comment ref="O11" authorId="0" shapeId="0" xr:uid="{348DB0A2-8FF9-4813-83E9-21EA6253C43F}">
      <text>
        <r>
          <rPr>
            <sz val="9"/>
            <color indexed="81"/>
            <rFont val="Tahoma"/>
            <family val="2"/>
          </rPr>
          <t>Enter agency fringe rate for each staff member.</t>
        </r>
      </text>
    </comment>
    <comment ref="R66" authorId="0" shapeId="0" xr:uid="{FA8AC255-A78B-4220-8668-88FA9899FB1A}">
      <text>
        <r>
          <rPr>
            <sz val="9"/>
            <color indexed="81"/>
            <rFont val="Tahoma"/>
            <family val="2"/>
          </rPr>
          <t xml:space="preserve">Rounded unless C30 on the Cover is Yes. Then rounded up
</t>
        </r>
      </text>
    </comment>
    <comment ref="I109" authorId="0" shapeId="0" xr:uid="{5A47A39C-5EAD-49D3-ABE8-2CB364A3981E}">
      <text>
        <r>
          <rPr>
            <b/>
            <sz val="9"/>
            <color indexed="81"/>
            <rFont val="Tahoma"/>
            <family val="2"/>
          </rPr>
          <t>Maguire, Toby:</t>
        </r>
        <r>
          <rPr>
            <sz val="9"/>
            <color indexed="81"/>
            <rFont val="Tahoma"/>
            <family val="2"/>
          </rPr>
          <t xml:space="preserve">
Grant Summary J102</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1" authorId="0" shapeId="0" xr:uid="{E6084B3E-623D-4958-B8B0-E1386DDE0795}">
      <text>
        <r>
          <rPr>
            <sz val="9"/>
            <color indexed="81"/>
            <rFont val="Tahoma"/>
            <family val="2"/>
          </rPr>
          <t xml:space="preserve">If the agency has only one FTE, then select one and copy and past the rest.
</t>
        </r>
      </text>
    </comment>
    <comment ref="O11" authorId="0" shapeId="0" xr:uid="{38863B34-2A1C-4699-B8AA-7E4735B79FBA}">
      <text>
        <r>
          <rPr>
            <sz val="9"/>
            <color indexed="81"/>
            <rFont val="Tahoma"/>
            <family val="2"/>
          </rPr>
          <t>Enter agency fringe rate for each staff member.</t>
        </r>
      </text>
    </comment>
    <comment ref="R66" authorId="0" shapeId="0" xr:uid="{D76AB5A4-9447-4154-B03B-900253343B89}">
      <text>
        <r>
          <rPr>
            <sz val="9"/>
            <color indexed="81"/>
            <rFont val="Tahoma"/>
            <family val="2"/>
          </rPr>
          <t xml:space="preserve">Rounded unless C30 on the Cover is Yes. Then rounded up
</t>
        </r>
      </text>
    </comment>
    <comment ref="I109" authorId="0" shapeId="0" xr:uid="{8320DA8D-749E-4D11-819A-B1157186F797}">
      <text>
        <r>
          <rPr>
            <b/>
            <sz val="9"/>
            <color indexed="81"/>
            <rFont val="Tahoma"/>
            <family val="2"/>
          </rPr>
          <t>Maguire, Toby:</t>
        </r>
        <r>
          <rPr>
            <sz val="9"/>
            <color indexed="81"/>
            <rFont val="Tahoma"/>
            <family val="2"/>
          </rPr>
          <t xml:space="preserve">
Grant Summary J102</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B8" authorId="0" shapeId="0" xr:uid="{A2997C39-8078-4B38-92EC-8F52A2EC34E7}">
      <text>
        <r>
          <rPr>
            <b/>
            <sz val="9"/>
            <color indexed="81"/>
            <rFont val="Tahoma"/>
            <family val="2"/>
          </rPr>
          <t>Select 1 for the first cohort; 2 for the second cohort; etc.</t>
        </r>
        <r>
          <rPr>
            <sz val="9"/>
            <color indexed="81"/>
            <rFont val="Tahoma"/>
            <family val="2"/>
          </rPr>
          <t xml:space="preserve">
</t>
        </r>
      </text>
    </comment>
    <comment ref="C8" authorId="0" shapeId="0" xr:uid="{CEFB235D-994F-437C-9826-37A31CC2DD0A}">
      <text>
        <r>
          <rPr>
            <b/>
            <sz val="9"/>
            <color indexed="81"/>
            <rFont val="Tahoma"/>
            <family val="2"/>
          </rPr>
          <t>Enter the number of participants for the selected cohort</t>
        </r>
        <r>
          <rPr>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1" authorId="0" shapeId="0" xr:uid="{79A73E18-8B90-4AA7-B4F8-B05464304E45}">
      <text>
        <r>
          <rPr>
            <sz val="9"/>
            <color indexed="81"/>
            <rFont val="Tahoma"/>
            <family val="2"/>
          </rPr>
          <t xml:space="preserve">If the agency has only one FTE, then select one and copy and past the rest.
</t>
        </r>
      </text>
    </comment>
    <comment ref="O11" authorId="0" shapeId="0" xr:uid="{D456F5C4-1991-4224-A5C8-99763B8B48E1}">
      <text>
        <r>
          <rPr>
            <sz val="9"/>
            <color indexed="81"/>
            <rFont val="Tahoma"/>
            <family val="2"/>
          </rPr>
          <t>Enter agency fringe rate for each staff member.</t>
        </r>
      </text>
    </comment>
    <comment ref="R66" authorId="0" shapeId="0" xr:uid="{4BAA4CAE-5E5E-4ED1-A312-6A7E1D48B435}">
      <text>
        <r>
          <rPr>
            <sz val="9"/>
            <color indexed="81"/>
            <rFont val="Tahoma"/>
            <family val="2"/>
          </rPr>
          <t xml:space="preserve">Rounded unless C30 on the Cover is Yes. Then rounded up
</t>
        </r>
      </text>
    </comment>
    <comment ref="I109" authorId="0" shapeId="0" xr:uid="{5C34F804-E4FC-42EC-9644-672E95ADDE4A}">
      <text>
        <r>
          <rPr>
            <b/>
            <sz val="9"/>
            <color indexed="81"/>
            <rFont val="Tahoma"/>
            <family val="2"/>
          </rPr>
          <t>Maguire, Toby:</t>
        </r>
        <r>
          <rPr>
            <sz val="9"/>
            <color indexed="81"/>
            <rFont val="Tahoma"/>
            <family val="2"/>
          </rPr>
          <t xml:space="preserve">
Grant Summary J102</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1" authorId="0" shapeId="0" xr:uid="{4372E21D-C92C-44BF-9FE6-847BF9961362}">
      <text>
        <r>
          <rPr>
            <sz val="9"/>
            <color indexed="81"/>
            <rFont val="Tahoma"/>
            <family val="2"/>
          </rPr>
          <t xml:space="preserve">If the agency has only one FTE, then select one and copy and past the rest.
</t>
        </r>
      </text>
    </comment>
    <comment ref="O11" authorId="0" shapeId="0" xr:uid="{93C6BD1A-5011-44DD-88CD-C28E91C7DF8B}">
      <text>
        <r>
          <rPr>
            <sz val="9"/>
            <color indexed="81"/>
            <rFont val="Tahoma"/>
            <family val="2"/>
          </rPr>
          <t>Enter agency fringe rate for each staff member.</t>
        </r>
      </text>
    </comment>
    <comment ref="R66" authorId="0" shapeId="0" xr:uid="{5352A046-CD1E-44C0-8F73-81A0DF185E7B}">
      <text>
        <r>
          <rPr>
            <sz val="9"/>
            <color indexed="81"/>
            <rFont val="Tahoma"/>
            <family val="2"/>
          </rPr>
          <t xml:space="preserve">Rounded unless C30 on the Cover is Yes. Then rounded up
</t>
        </r>
      </text>
    </comment>
    <comment ref="I109" authorId="0" shapeId="0" xr:uid="{6FA92C18-4296-4684-8B28-D1C76E1E1BF0}">
      <text>
        <r>
          <rPr>
            <b/>
            <sz val="9"/>
            <color indexed="81"/>
            <rFont val="Tahoma"/>
            <family val="2"/>
          </rPr>
          <t>Maguire, Toby:</t>
        </r>
        <r>
          <rPr>
            <sz val="9"/>
            <color indexed="81"/>
            <rFont val="Tahoma"/>
            <family val="2"/>
          </rPr>
          <t xml:space="preserve">
Grant Summary J102</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1" authorId="0" shapeId="0" xr:uid="{E4C29250-79B0-4D5A-B002-4D664922EF3F}">
      <text>
        <r>
          <rPr>
            <sz val="9"/>
            <color indexed="81"/>
            <rFont val="Tahoma"/>
            <family val="2"/>
          </rPr>
          <t xml:space="preserve">If the agency has only one FTE, then select one and copy and past the rest.
</t>
        </r>
      </text>
    </comment>
    <comment ref="O11" authorId="0" shapeId="0" xr:uid="{48CC3E61-A52C-4D2B-9F44-906445C10E18}">
      <text>
        <r>
          <rPr>
            <sz val="9"/>
            <color indexed="81"/>
            <rFont val="Tahoma"/>
            <family val="2"/>
          </rPr>
          <t>Enter agency fringe rate for each staff member.</t>
        </r>
      </text>
    </comment>
    <comment ref="R66" authorId="0" shapeId="0" xr:uid="{F0E2E24A-00D9-47B4-93CE-FCD37C0CD1CE}">
      <text>
        <r>
          <rPr>
            <sz val="9"/>
            <color indexed="81"/>
            <rFont val="Tahoma"/>
            <family val="2"/>
          </rPr>
          <t xml:space="preserve">Rounded unless C30 on the Cover is Yes. Then rounded up
</t>
        </r>
      </text>
    </comment>
    <comment ref="I109" authorId="0" shapeId="0" xr:uid="{E0AD5185-942E-4D5B-8DA3-631E5992DC74}">
      <text>
        <r>
          <rPr>
            <b/>
            <sz val="9"/>
            <color indexed="81"/>
            <rFont val="Tahoma"/>
            <family val="2"/>
          </rPr>
          <t>Maguire, Toby:</t>
        </r>
        <r>
          <rPr>
            <sz val="9"/>
            <color indexed="81"/>
            <rFont val="Tahoma"/>
            <family val="2"/>
          </rPr>
          <t xml:space="preserve">
Grant Summary J102</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1" authorId="0" shapeId="0" xr:uid="{2E14D0A3-83B1-4CEB-B08C-A63F547BAE47}">
      <text>
        <r>
          <rPr>
            <sz val="9"/>
            <color indexed="81"/>
            <rFont val="Tahoma"/>
            <family val="2"/>
          </rPr>
          <t xml:space="preserve">If the agency has only one FTE, then select one and copy and past the rest.
</t>
        </r>
      </text>
    </comment>
    <comment ref="O11" authorId="0" shapeId="0" xr:uid="{AAA39341-BAF6-45E7-BD23-17532ED9B687}">
      <text>
        <r>
          <rPr>
            <sz val="9"/>
            <color indexed="81"/>
            <rFont val="Tahoma"/>
            <family val="2"/>
          </rPr>
          <t>Enter agency fringe rate for each staff member.</t>
        </r>
      </text>
    </comment>
    <comment ref="R66" authorId="0" shapeId="0" xr:uid="{9B39F479-FF3F-4745-AEA0-A4A57B608D15}">
      <text>
        <r>
          <rPr>
            <sz val="9"/>
            <color indexed="81"/>
            <rFont val="Tahoma"/>
            <family val="2"/>
          </rPr>
          <t xml:space="preserve">Rounded unless C30 on the Cover is Yes. Then rounded up
</t>
        </r>
      </text>
    </comment>
    <comment ref="I109" authorId="0" shapeId="0" xr:uid="{F6182A48-741F-4846-8786-8FFF3D99AF1C}">
      <text>
        <r>
          <rPr>
            <b/>
            <sz val="9"/>
            <color indexed="81"/>
            <rFont val="Tahoma"/>
            <family val="2"/>
          </rPr>
          <t>Maguire, Toby:</t>
        </r>
        <r>
          <rPr>
            <sz val="9"/>
            <color indexed="81"/>
            <rFont val="Tahoma"/>
            <family val="2"/>
          </rPr>
          <t xml:space="preserve">
Grant Summary J102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phx</author>
    <author>rfenton</author>
  </authors>
  <commentList>
    <comment ref="B6" authorId="0" shapeId="0" xr:uid="{00000000-0006-0000-0100-000001000000}">
      <text>
        <r>
          <rPr>
            <sz val="9"/>
            <color indexed="81"/>
            <rFont val="Tahoma"/>
            <family val="2"/>
          </rPr>
          <t>This code is preassigned. Refer to these codes when drafting the budget narrative.</t>
        </r>
      </text>
    </comment>
    <comment ref="C6" authorId="0" shapeId="0" xr:uid="{00000000-0006-0000-0100-000002000000}">
      <text>
        <r>
          <rPr>
            <sz val="9"/>
            <color indexed="81"/>
            <rFont val="Tahoma"/>
            <family val="2"/>
          </rPr>
          <t>What content area will be covered in this class? If all subjects are taught in a self-contained class, choose Core ABE.</t>
        </r>
      </text>
    </comment>
    <comment ref="D6" authorId="0" shapeId="0" xr:uid="{00000000-0006-0000-0100-000003000000}">
      <text>
        <r>
          <rPr>
            <sz val="9"/>
            <color indexed="81"/>
            <rFont val="Tahoma"/>
            <family val="2"/>
          </rPr>
          <t>What is the range of NRS levels (https://www.nrsweb.org/policy-data/nrs-ta-guide) covered by this class? 
Examples: 1-2;  5-8, etc.</t>
        </r>
        <r>
          <rPr>
            <b/>
            <sz val="9"/>
            <color indexed="81"/>
            <rFont val="Tahoma"/>
            <family val="2"/>
          </rPr>
          <t xml:space="preserve">
</t>
        </r>
      </text>
    </comment>
    <comment ref="E6" authorId="0" shapeId="0" xr:uid="{00000000-0006-0000-0100-000004000000}">
      <text>
        <r>
          <rPr>
            <sz val="9"/>
            <color indexed="81"/>
            <rFont val="Tahoma"/>
            <family val="2"/>
          </rPr>
          <t>What is the number of students this class will enroll at any given time?</t>
        </r>
      </text>
    </comment>
    <comment ref="F6" authorId="1" shapeId="0" xr:uid="{00000000-0006-0000-0100-000005000000}">
      <text>
        <r>
          <rPr>
            <sz val="9"/>
            <color indexed="81"/>
            <rFont val="Tahoma"/>
            <family val="2"/>
          </rPr>
          <t>Enter the same class title that you will use in LACES in FY21</t>
        </r>
      </text>
    </comment>
    <comment ref="G6" authorId="1" shapeId="0" xr:uid="{00000000-0006-0000-0100-000006000000}">
      <text>
        <r>
          <rPr>
            <sz val="9"/>
            <color indexed="81"/>
            <rFont val="Tahoma"/>
            <family val="2"/>
          </rPr>
          <t xml:space="preserve">Enter information about the class. If the class has zero seats because the students will be enrolled in another class 
</t>
        </r>
      </text>
    </comment>
    <comment ref="K6" authorId="1" shapeId="0" xr:uid="{00000000-0006-0000-0100-000007000000}">
      <text>
        <r>
          <rPr>
            <sz val="9"/>
            <color indexed="81"/>
            <rFont val="Tahoma"/>
            <family val="2"/>
          </rPr>
          <t>From Table 1 enter the approved cost per student seat for this class.  
If you entered "0" for number of seats, also enter "0" for cost/seat.</t>
        </r>
        <r>
          <rPr>
            <b/>
            <sz val="9"/>
            <color indexed="81"/>
            <rFont val="Tahoma"/>
            <family val="2"/>
          </rPr>
          <t xml:space="preserve">
</t>
        </r>
        <r>
          <rPr>
            <sz val="9"/>
            <color indexed="81"/>
            <rFont val="Tahoma"/>
            <family val="2"/>
          </rPr>
          <t xml:space="preserve">
</t>
        </r>
      </text>
    </comment>
    <comment ref="L6" authorId="1" shapeId="0" xr:uid="{00000000-0006-0000-0100-000008000000}">
      <text>
        <r>
          <rPr>
            <sz val="9"/>
            <color indexed="81"/>
            <rFont val="Tahoma"/>
            <family val="2"/>
          </rPr>
          <t xml:space="preserve">Cost of Class=# of seats x Cost per seat.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phx</author>
    <author>rfenton</author>
  </authors>
  <commentList>
    <comment ref="B6" authorId="0" shapeId="0" xr:uid="{00000000-0006-0000-1100-000001000000}">
      <text>
        <r>
          <rPr>
            <b/>
            <sz val="9"/>
            <color indexed="81"/>
            <rFont val="Tahoma"/>
            <family val="2"/>
          </rPr>
          <t>This code is preassigned. Refer to these codes when drafting the budget narrative.</t>
        </r>
      </text>
    </comment>
    <comment ref="C6" authorId="0" shapeId="0" xr:uid="{00000000-0006-0000-1100-000002000000}">
      <text>
        <r>
          <rPr>
            <b/>
            <sz val="9"/>
            <color indexed="81"/>
            <rFont val="Tahoma"/>
            <family val="2"/>
          </rPr>
          <t>What content area will be covered in this class? If all subjects are taught in a self-contained class, choose Core ABE.</t>
        </r>
      </text>
    </comment>
    <comment ref="D6" authorId="0" shapeId="0" xr:uid="{00000000-0006-0000-1100-000003000000}">
      <text>
        <r>
          <rPr>
            <b/>
            <sz val="9"/>
            <color indexed="81"/>
            <rFont val="Tahoma"/>
            <family val="2"/>
          </rPr>
          <t xml:space="preserve">What is the range of NRS levels (https://www.nrsweb.org/policy-data/nrs-ta-guide) covered by this class? 
Examples: 1-2;  5-8, etc.
</t>
        </r>
      </text>
    </comment>
    <comment ref="E6" authorId="0" shapeId="0" xr:uid="{00000000-0006-0000-1100-000004000000}">
      <text>
        <r>
          <rPr>
            <b/>
            <sz val="9"/>
            <color indexed="81"/>
            <rFont val="Tahoma"/>
            <family val="2"/>
          </rPr>
          <t>What is the number of students this class will enroll at any given time?</t>
        </r>
      </text>
    </comment>
    <comment ref="F6" authorId="1" shapeId="0" xr:uid="{00000000-0006-0000-1100-000005000000}">
      <text>
        <r>
          <rPr>
            <b/>
            <sz val="9"/>
            <color indexed="81"/>
            <rFont val="Tahoma"/>
            <family val="2"/>
          </rPr>
          <t>Enter the same class title that you will use in LACES in FY21</t>
        </r>
      </text>
    </comment>
    <comment ref="G6" authorId="1" shapeId="0" xr:uid="{00000000-0006-0000-1100-000006000000}">
      <text>
        <r>
          <rPr>
            <b/>
            <sz val="9"/>
            <color indexed="81"/>
            <rFont val="Tahoma"/>
            <family val="2"/>
          </rPr>
          <t>Enter information about the class that is unique, innovative or out of the ordinary. For example: 
"A3 has 0 seats because the same students will be in this class as in A2."</t>
        </r>
      </text>
    </comment>
    <comment ref="K6" authorId="1" shapeId="0" xr:uid="{00000000-0006-0000-1100-000007000000}">
      <text>
        <r>
          <rPr>
            <b/>
            <sz val="9"/>
            <color indexed="81"/>
            <rFont val="Tahoma"/>
            <family val="2"/>
          </rPr>
          <t xml:space="preserve">From Table 1 e
nter the approved cost per student seat for this class.  
If you entered "0" for number of seats, also enter "0" for cost/seat.
</t>
        </r>
        <r>
          <rPr>
            <sz val="9"/>
            <color indexed="81"/>
            <rFont val="Tahoma"/>
            <family val="2"/>
          </rPr>
          <t xml:space="preserve">
</t>
        </r>
      </text>
    </comment>
    <comment ref="L6" authorId="1" shapeId="0" xr:uid="{00000000-0006-0000-1100-000008000000}">
      <text>
        <r>
          <rPr>
            <b/>
            <sz val="9"/>
            <color indexed="81"/>
            <rFont val="Tahoma"/>
            <family val="2"/>
          </rPr>
          <t xml:space="preserve">Cost of Class=# of seats x Cost per seat.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phx</author>
    <author>rfenton</author>
  </authors>
  <commentList>
    <comment ref="B6" authorId="0" shapeId="0" xr:uid="{00000000-0006-0000-1200-000001000000}">
      <text>
        <r>
          <rPr>
            <b/>
            <sz val="9"/>
            <color indexed="81"/>
            <rFont val="Tahoma"/>
            <family val="2"/>
          </rPr>
          <t>This code is preassigned. Refer to these codes when drafting the budget narrative.</t>
        </r>
      </text>
    </comment>
    <comment ref="C6" authorId="0" shapeId="0" xr:uid="{00000000-0006-0000-1200-000002000000}">
      <text>
        <r>
          <rPr>
            <b/>
            <sz val="9"/>
            <color indexed="81"/>
            <rFont val="Tahoma"/>
            <family val="2"/>
          </rPr>
          <t>What content area will be covered in this class? If all subjects are taught in a self-contained class, choose Core ABE.</t>
        </r>
      </text>
    </comment>
    <comment ref="D6" authorId="0" shapeId="0" xr:uid="{00000000-0006-0000-1200-000003000000}">
      <text>
        <r>
          <rPr>
            <b/>
            <sz val="9"/>
            <color indexed="81"/>
            <rFont val="Tahoma"/>
            <family val="2"/>
          </rPr>
          <t xml:space="preserve">What is the range of NRS levels (https://www.nrsweb.org/policy-data/nrs-ta-guide) covered by this class? 
Examples: 1-2;  5-8, etc.
</t>
        </r>
      </text>
    </comment>
    <comment ref="E6" authorId="0" shapeId="0" xr:uid="{00000000-0006-0000-1200-000004000000}">
      <text>
        <r>
          <rPr>
            <b/>
            <sz val="9"/>
            <color indexed="81"/>
            <rFont val="Tahoma"/>
            <family val="2"/>
          </rPr>
          <t>What is the number of students this class will enroll at any given time?</t>
        </r>
      </text>
    </comment>
    <comment ref="F6" authorId="1" shapeId="0" xr:uid="{00000000-0006-0000-1200-000005000000}">
      <text>
        <r>
          <rPr>
            <b/>
            <sz val="9"/>
            <color indexed="81"/>
            <rFont val="Tahoma"/>
            <family val="2"/>
          </rPr>
          <t>Enter the same class title that you will use in LACES in FY21</t>
        </r>
      </text>
    </comment>
    <comment ref="G6" authorId="1" shapeId="0" xr:uid="{00000000-0006-0000-1200-000006000000}">
      <text>
        <r>
          <rPr>
            <b/>
            <sz val="9"/>
            <color indexed="81"/>
            <rFont val="Tahoma"/>
            <family val="2"/>
          </rPr>
          <t>Enter information about the class that is unique, innovative or out of the ordinary. For example: 
"A3 has 0 seats because the same students will be in this class as in A2."</t>
        </r>
      </text>
    </comment>
    <comment ref="K6" authorId="1" shapeId="0" xr:uid="{00000000-0006-0000-1200-000007000000}">
      <text>
        <r>
          <rPr>
            <b/>
            <sz val="9"/>
            <color indexed="81"/>
            <rFont val="Tahoma"/>
            <family val="2"/>
          </rPr>
          <t xml:space="preserve">From Table 1 e
nter the approved cost per student seat for this class.  
If you entered "0" for number of seats, also enter "0" for cost/seat.
</t>
        </r>
        <r>
          <rPr>
            <sz val="9"/>
            <color indexed="81"/>
            <rFont val="Tahoma"/>
            <family val="2"/>
          </rPr>
          <t xml:space="preserve">
</t>
        </r>
      </text>
    </comment>
    <comment ref="L6" authorId="1" shapeId="0" xr:uid="{00000000-0006-0000-1200-000008000000}">
      <text>
        <r>
          <rPr>
            <b/>
            <sz val="9"/>
            <color indexed="81"/>
            <rFont val="Tahoma"/>
            <family val="2"/>
          </rPr>
          <t xml:space="preserve">Cost of Class=# of seats x Cost per seat.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I7" authorId="0" shapeId="0" xr:uid="{52D6EA61-54CB-423E-BE12-628578652A73}">
      <text>
        <r>
          <rPr>
            <sz val="9"/>
            <color indexed="81"/>
            <rFont val="Tahoma"/>
            <family val="2"/>
          </rPr>
          <t>Whichever is greater, FY21 Match (E7) or 20% of grant award (I5)</t>
        </r>
        <r>
          <rPr>
            <sz val="9"/>
            <color indexed="81"/>
            <rFont val="Tahoma"/>
            <family val="2"/>
          </rPr>
          <t xml:space="preserve">
</t>
        </r>
      </text>
    </comment>
    <comment ref="N11" authorId="0" shapeId="0" xr:uid="{88DAB43F-82CD-4B47-BD23-03F6BACD9E90}">
      <text>
        <r>
          <rPr>
            <sz val="9"/>
            <color indexed="81"/>
            <rFont val="Tahoma"/>
            <family val="2"/>
          </rPr>
          <t xml:space="preserve">If the agency has only one FTE, then select one and copy and past the rest.
</t>
        </r>
      </text>
    </comment>
    <comment ref="O11" authorId="0" shapeId="0" xr:uid="{CAC6AFD9-74CC-4FC9-8591-7AE1B791970C}">
      <text>
        <r>
          <rPr>
            <sz val="9"/>
            <color indexed="81"/>
            <rFont val="Tahoma"/>
            <family val="2"/>
          </rPr>
          <t>Enter agency fringe rate for each staff member.</t>
        </r>
      </text>
    </comment>
    <comment ref="R66" authorId="0" shapeId="0" xr:uid="{22CFCCB0-AB1E-496F-AE70-95ED636E4C7B}">
      <text>
        <r>
          <rPr>
            <sz val="9"/>
            <color indexed="81"/>
            <rFont val="Tahoma"/>
            <family val="2"/>
          </rPr>
          <t xml:space="preserve">Rounded unless C30 on the Cover is Yes. Then rounded up
</t>
        </r>
      </text>
    </comment>
    <comment ref="I109" authorId="0" shapeId="0" xr:uid="{46E508D1-4CB0-455F-9AF0-CABB45FB92DB}">
      <text>
        <r>
          <rPr>
            <sz val="9"/>
            <color indexed="81"/>
            <rFont val="Tahoma"/>
            <family val="2"/>
          </rPr>
          <t>Grant Summary J96</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1" authorId="0" shapeId="0" xr:uid="{8AE0D738-FE44-41D5-BDE7-4F18F1DBECF4}">
      <text>
        <r>
          <rPr>
            <sz val="9"/>
            <color indexed="81"/>
            <rFont val="Tahoma"/>
            <family val="2"/>
          </rPr>
          <t xml:space="preserve">If the agency has only one FTE, then select one and copy and past the rest.
</t>
        </r>
      </text>
    </comment>
    <comment ref="O11" authorId="0" shapeId="0" xr:uid="{F00DB173-A200-4B53-AF46-94525053EC5A}">
      <text>
        <r>
          <rPr>
            <sz val="9"/>
            <color indexed="81"/>
            <rFont val="Tahoma"/>
            <family val="2"/>
          </rPr>
          <t>Enter agency fringe rate for each staff member.</t>
        </r>
      </text>
    </comment>
    <comment ref="R66" authorId="0" shapeId="0" xr:uid="{331D5127-96EB-450E-A550-7206029A5AA4}">
      <text>
        <r>
          <rPr>
            <sz val="9"/>
            <color indexed="81"/>
            <rFont val="Tahoma"/>
            <family val="2"/>
          </rPr>
          <t xml:space="preserve">Rounded unless C30 on the Cover is Yes. Then rounded up
</t>
        </r>
      </text>
    </comment>
    <comment ref="I109" authorId="0" shapeId="0" xr:uid="{C12FE586-FF7C-495B-A738-349E44D05710}">
      <text>
        <r>
          <rPr>
            <b/>
            <sz val="9"/>
            <color indexed="81"/>
            <rFont val="Tahoma"/>
            <family val="2"/>
          </rPr>
          <t>Maguire, Toby:</t>
        </r>
        <r>
          <rPr>
            <sz val="9"/>
            <color indexed="81"/>
            <rFont val="Tahoma"/>
            <family val="2"/>
          </rPr>
          <t xml:space="preserve">
Grant Summary J102</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Maguire, Toby</author>
    <author>phx</author>
  </authors>
  <commentList>
    <comment ref="B5" authorId="0" shapeId="0" xr:uid="{00000000-0006-0000-1500-000001000000}">
      <text>
        <r>
          <rPr>
            <b/>
            <sz val="9"/>
            <color indexed="81"/>
            <rFont val="Tahoma"/>
            <family val="2"/>
          </rPr>
          <t xml:space="preserve">Maguire, Toby: </t>
        </r>
        <r>
          <rPr>
            <sz val="9"/>
            <color indexed="81"/>
            <rFont val="Tahoma"/>
            <family val="2"/>
          </rPr>
          <t xml:space="preserve">From Cover sheet
</t>
        </r>
      </text>
    </comment>
    <comment ref="J91" authorId="1" shapeId="0" xr:uid="{00000000-0006-0000-1500-000002000000}">
      <text>
        <r>
          <rPr>
            <b/>
            <sz val="9"/>
            <color indexed="81"/>
            <rFont val="Tahoma"/>
            <family val="2"/>
          </rPr>
          <t>If above 25%, you must reduce the costs on line items 1, 3, 9 and/or 10.</t>
        </r>
        <r>
          <rPr>
            <sz val="9"/>
            <color indexed="81"/>
            <rFont val="Tahoma"/>
            <family val="2"/>
          </rPr>
          <t xml:space="preserve">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tc={A0EF4D6F-5242-47A6-B2A6-AF1DE2732A56}</author>
  </authors>
  <commentList>
    <comment ref="A53" authorId="0" shapeId="0" xr:uid="{A0EF4D6F-5242-47A6-B2A6-AF1DE2732A56}">
      <text>
        <t>[Threaded comment]
Your version of Excel allows you to read this threaded comment; however, any edits to it will get removed if the file is opened in a newer version of Excel. Learn more: https://go.microsoft.com/fwlink/?linkid=870924
Comment:
    Not running IET program in FY22</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phx</author>
    <author>rfenton</author>
    <author>Maguire, Toby</author>
  </authors>
  <commentList>
    <comment ref="B6" authorId="0" shapeId="0" xr:uid="{00000000-0006-0000-0200-000001000000}">
      <text>
        <r>
          <rPr>
            <b/>
            <sz val="9"/>
            <color indexed="81"/>
            <rFont val="Tahoma"/>
            <family val="2"/>
          </rPr>
          <t>This code is preassigned. Refer to these codes when drafting the budget narrative.</t>
        </r>
      </text>
    </comment>
    <comment ref="C6" authorId="0" shapeId="0" xr:uid="{00000000-0006-0000-0200-000002000000}">
      <text>
        <r>
          <rPr>
            <b/>
            <sz val="9"/>
            <color indexed="81"/>
            <rFont val="Tahoma"/>
            <family val="2"/>
          </rPr>
          <t>What content area will be covered in this class? If all subjects are taught in a self-contained class, choose Core ABE.</t>
        </r>
      </text>
    </comment>
    <comment ref="D6" authorId="0" shapeId="0" xr:uid="{00000000-0006-0000-0200-000003000000}">
      <text>
        <r>
          <rPr>
            <b/>
            <sz val="9"/>
            <color indexed="81"/>
            <rFont val="Tahoma"/>
            <family val="2"/>
          </rPr>
          <t xml:space="preserve">What is the range of NRS levels (https://www.nrsweb.org/policy-data/nrs-ta-guide) covered by this class? 
Examples: 1-2;  5-8, etc.
</t>
        </r>
      </text>
    </comment>
    <comment ref="E6" authorId="0" shapeId="0" xr:uid="{00000000-0006-0000-0200-000004000000}">
      <text>
        <r>
          <rPr>
            <b/>
            <sz val="9"/>
            <color indexed="81"/>
            <rFont val="Tahoma"/>
            <family val="2"/>
          </rPr>
          <t>What is the number of students this class will enroll at any given time?</t>
        </r>
      </text>
    </comment>
    <comment ref="F6" authorId="1" shapeId="0" xr:uid="{00000000-0006-0000-0200-000005000000}">
      <text>
        <r>
          <rPr>
            <b/>
            <sz val="9"/>
            <color indexed="81"/>
            <rFont val="Tahoma"/>
            <family val="2"/>
          </rPr>
          <t>Enter the same class title that you will use in LACES in FY21</t>
        </r>
      </text>
    </comment>
    <comment ref="G6" authorId="1" shapeId="0" xr:uid="{00000000-0006-0000-0200-000006000000}">
      <text>
        <r>
          <rPr>
            <b/>
            <sz val="9"/>
            <color indexed="81"/>
            <rFont val="Tahoma"/>
            <family val="2"/>
          </rPr>
          <t>Enter information about the class that is unique, innovative or out of the ordinary. For example: 
"A3 has 0 seats because the same students will be in this class as in A2."</t>
        </r>
      </text>
    </comment>
    <comment ref="K6" authorId="2" shapeId="0" xr:uid="{342F6130-617B-445E-BB42-E383CA31CBD0}">
      <text>
        <r>
          <rPr>
            <sz val="9"/>
            <color indexed="81"/>
            <rFont val="Tahoma"/>
            <family val="2"/>
          </rPr>
          <t xml:space="preserve">From Table 1 enter the approved cost per student seat for this class.  
If you entered "0" for number of seats, also enter "0" for cost/seat.
</t>
        </r>
      </text>
    </comment>
    <comment ref="L6" authorId="1" shapeId="0" xr:uid="{00000000-0006-0000-0200-000008000000}">
      <text>
        <r>
          <rPr>
            <b/>
            <sz val="9"/>
            <color indexed="81"/>
            <rFont val="Tahoma"/>
            <family val="2"/>
          </rPr>
          <t xml:space="preserve">Cost of Class=# of seats x Cost per seat.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1" authorId="0" shapeId="0" xr:uid="{6EE8E82A-BAE1-4A84-AFD2-EF3B2240D5FB}">
      <text>
        <r>
          <rPr>
            <sz val="9"/>
            <color indexed="81"/>
            <rFont val="Tahoma"/>
            <family val="2"/>
          </rPr>
          <t xml:space="preserve">If the agency has only one FTE, then select one and copy and past the rest.
</t>
        </r>
      </text>
    </comment>
    <comment ref="O11" authorId="0" shapeId="0" xr:uid="{60C8C368-8625-4E9C-9C52-6EC6FCE0F741}">
      <text>
        <r>
          <rPr>
            <sz val="9"/>
            <color indexed="81"/>
            <rFont val="Tahoma"/>
            <family val="2"/>
          </rPr>
          <t>Enter agency fringe rate for each staff member.</t>
        </r>
      </text>
    </comment>
    <comment ref="R66" authorId="0" shapeId="0" xr:uid="{4462F35C-41AE-44D7-97D5-BD6B354D90E8}">
      <text>
        <r>
          <rPr>
            <sz val="9"/>
            <color indexed="81"/>
            <rFont val="Tahoma"/>
            <family val="2"/>
          </rPr>
          <t xml:space="preserve">Rounded unless C30 on the Cover is Yes. Then rounded up
</t>
        </r>
      </text>
    </comment>
    <comment ref="I110" authorId="0" shapeId="0" xr:uid="{00000000-0006-0000-0300-000002000000}">
      <text>
        <r>
          <rPr>
            <sz val="9"/>
            <color indexed="81"/>
            <rFont val="Tahoma"/>
            <family val="2"/>
          </rPr>
          <t>Grant Summary J96</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1" authorId="0" shapeId="0" xr:uid="{7E144809-E923-4542-B38F-DF8CAF7EEA63}">
      <text>
        <r>
          <rPr>
            <sz val="9"/>
            <color indexed="81"/>
            <rFont val="Tahoma"/>
            <family val="2"/>
          </rPr>
          <t xml:space="preserve">If the agency has only one FTE, then select one and copy and past the rest.
</t>
        </r>
      </text>
    </comment>
    <comment ref="O11" authorId="0" shapeId="0" xr:uid="{5945C32D-F0D3-40FE-A8EC-DA0C75C5E0CC}">
      <text>
        <r>
          <rPr>
            <sz val="9"/>
            <color indexed="81"/>
            <rFont val="Tahoma"/>
            <family val="2"/>
          </rPr>
          <t>Enter agency fringe rate for each staff member.</t>
        </r>
      </text>
    </comment>
    <comment ref="R66" authorId="0" shapeId="0" xr:uid="{466326D6-C510-4B37-B167-FFDE4BC0B5E1}">
      <text>
        <r>
          <rPr>
            <sz val="9"/>
            <color indexed="81"/>
            <rFont val="Tahoma"/>
            <family val="2"/>
          </rPr>
          <t xml:space="preserve">Rounded unless C30 on the Cover is Yes. Then rounded up
</t>
        </r>
      </text>
    </comment>
    <comment ref="I109" authorId="0" shapeId="0" xr:uid="{26E45C47-29B1-48BD-8334-928FA471B1B0}">
      <text>
        <r>
          <rPr>
            <sz val="9"/>
            <color indexed="81"/>
            <rFont val="Tahoma"/>
            <family val="2"/>
          </rPr>
          <t>Grant Summary J96</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1" authorId="0" shapeId="0" xr:uid="{838BEE33-2D46-4C2E-8E14-5B828FE8C4B7}">
      <text>
        <r>
          <rPr>
            <sz val="9"/>
            <color indexed="81"/>
            <rFont val="Tahoma"/>
            <family val="2"/>
          </rPr>
          <t xml:space="preserve">If the agency has only one FTE, then select one and copy and past the rest.
</t>
        </r>
      </text>
    </comment>
    <comment ref="O11" authorId="0" shapeId="0" xr:uid="{2284D041-52F7-4CE5-91B5-98F50C6A3458}">
      <text>
        <r>
          <rPr>
            <sz val="9"/>
            <color indexed="81"/>
            <rFont val="Tahoma"/>
            <family val="2"/>
          </rPr>
          <t>Enter agency fringe rate for each staff member.</t>
        </r>
      </text>
    </comment>
    <comment ref="R66" authorId="0" shapeId="0" xr:uid="{D06003F2-079E-40CE-BD48-54EC2EACD518}">
      <text>
        <r>
          <rPr>
            <sz val="9"/>
            <color indexed="81"/>
            <rFont val="Tahoma"/>
            <family val="2"/>
          </rPr>
          <t xml:space="preserve">Rounded unless C30 on the Cover is Yes. Then rounded up
</t>
        </r>
      </text>
    </comment>
    <comment ref="I109" authorId="0" shapeId="0" xr:uid="{8ED53EBD-CA63-4B83-967C-DB73D66894FD}">
      <text>
        <r>
          <rPr>
            <sz val="9"/>
            <color indexed="81"/>
            <rFont val="Tahoma"/>
            <family val="2"/>
          </rPr>
          <t xml:space="preserve">Grant Summary J9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1" authorId="0" shapeId="0" xr:uid="{E7F102BC-BE0C-46E7-B671-73F2C3B6C93A}">
      <text>
        <r>
          <rPr>
            <sz val="9"/>
            <color indexed="81"/>
            <rFont val="Tahoma"/>
            <family val="2"/>
          </rPr>
          <t xml:space="preserve">If the agency has only one FTE, then select one and copy and past the rest.
</t>
        </r>
      </text>
    </comment>
    <comment ref="O11" authorId="0" shapeId="0" xr:uid="{85A2F0DA-4E63-4112-AAB0-C508C4D21343}">
      <text>
        <r>
          <rPr>
            <sz val="9"/>
            <color indexed="81"/>
            <rFont val="Tahoma"/>
            <family val="2"/>
          </rPr>
          <t>Enter agency fringe rate for each staff member.</t>
        </r>
      </text>
    </comment>
    <comment ref="R66" authorId="0" shapeId="0" xr:uid="{45E55153-F514-4221-80F9-CCDBAB521BE6}">
      <text>
        <r>
          <rPr>
            <sz val="9"/>
            <color indexed="81"/>
            <rFont val="Tahoma"/>
            <family val="2"/>
          </rPr>
          <t xml:space="preserve">Rounded unless C30 on the Cover is Yes. Then rounded up
</t>
        </r>
      </text>
    </comment>
    <comment ref="I109" authorId="0" shapeId="0" xr:uid="{FA23B63F-2B6E-4DC3-8BB9-180979599C77}">
      <text>
        <r>
          <rPr>
            <sz val="9"/>
            <color indexed="81"/>
            <rFont val="Tahoma"/>
            <family val="2"/>
          </rPr>
          <t>Grant Summary J96</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1" authorId="0" shapeId="0" xr:uid="{2BB1F04E-7AE7-4A90-AFF6-89181EE7DB56}">
      <text>
        <r>
          <rPr>
            <sz val="9"/>
            <color indexed="81"/>
            <rFont val="Tahoma"/>
            <family val="2"/>
          </rPr>
          <t xml:space="preserve">If the agency has only one FTE, then select one and copy and past the rest.
</t>
        </r>
      </text>
    </comment>
    <comment ref="O11" authorId="0" shapeId="0" xr:uid="{1D6E5C10-5BC0-4D5D-8111-17E9739A310A}">
      <text>
        <r>
          <rPr>
            <sz val="9"/>
            <color indexed="81"/>
            <rFont val="Tahoma"/>
            <family val="2"/>
          </rPr>
          <t>Enter agency fringe rate for each staff member.</t>
        </r>
      </text>
    </comment>
    <comment ref="R66" authorId="0" shapeId="0" xr:uid="{FF468D3B-20B4-4D1F-9BCC-86948F5D1070}">
      <text>
        <r>
          <rPr>
            <sz val="9"/>
            <color indexed="81"/>
            <rFont val="Tahoma"/>
            <family val="2"/>
          </rPr>
          <t xml:space="preserve">Rounded unless C30 on the Cover is Yes. Then rounded up
</t>
        </r>
      </text>
    </comment>
    <comment ref="I109" authorId="0" shapeId="0" xr:uid="{346438D4-DE91-4883-9E2B-39C13190E87F}">
      <text>
        <r>
          <rPr>
            <sz val="9"/>
            <color indexed="81"/>
            <rFont val="Tahoma"/>
            <family val="2"/>
          </rPr>
          <t>Grant Summary J96</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Maguire, Toby</author>
  </authors>
  <commentList>
    <comment ref="N11" authorId="0" shapeId="0" xr:uid="{6ECE8E44-24F5-49CB-B38B-6ADF9C7E8ED6}">
      <text>
        <r>
          <rPr>
            <sz val="9"/>
            <color indexed="81"/>
            <rFont val="Tahoma"/>
            <family val="2"/>
          </rPr>
          <t xml:space="preserve">If the agency has only one FTE, then select one and copy and past the rest.
</t>
        </r>
      </text>
    </comment>
    <comment ref="O11" authorId="0" shapeId="0" xr:uid="{737C2A74-91D2-4964-BF68-F9C12B49D959}">
      <text>
        <r>
          <rPr>
            <sz val="9"/>
            <color indexed="81"/>
            <rFont val="Tahoma"/>
            <family val="2"/>
          </rPr>
          <t>Enter agency fringe rate for each staff member.</t>
        </r>
      </text>
    </comment>
    <comment ref="R66" authorId="0" shapeId="0" xr:uid="{5A38537D-0E0F-4F1B-89E1-DAAAB86CAF7A}">
      <text>
        <r>
          <rPr>
            <sz val="9"/>
            <color indexed="81"/>
            <rFont val="Tahoma"/>
            <family val="2"/>
          </rPr>
          <t xml:space="preserve">Rounded unless C30 on the Cover is Yes. Then rounded up
</t>
        </r>
      </text>
    </comment>
    <comment ref="I109" authorId="0" shapeId="0" xr:uid="{9A5331E5-1843-424A-AD3B-D44A835AD019}">
      <text>
        <r>
          <rPr>
            <sz val="9"/>
            <color indexed="81"/>
            <rFont val="Tahoma"/>
            <family val="2"/>
          </rPr>
          <t>Grant Summary J96</t>
        </r>
      </text>
    </comment>
  </commentList>
</comments>
</file>

<file path=xl/sharedStrings.xml><?xml version="1.0" encoding="utf-8"?>
<sst xmlns="http://schemas.openxmlformats.org/spreadsheetml/2006/main" count="2698" uniqueCount="596">
  <si>
    <t>Class Focus</t>
  </si>
  <si>
    <t>FTE</t>
  </si>
  <si>
    <t>Select</t>
  </si>
  <si>
    <t>Other</t>
  </si>
  <si>
    <t>Fringe Rate</t>
  </si>
  <si>
    <t>Core ABE</t>
  </si>
  <si>
    <t>STAR</t>
  </si>
  <si>
    <t>Math</t>
  </si>
  <si>
    <t>Writing</t>
  </si>
  <si>
    <t>Sep</t>
  </si>
  <si>
    <t>Dec</t>
  </si>
  <si>
    <t>Jun</t>
  </si>
  <si>
    <t>Jan</t>
  </si>
  <si>
    <t>Oct</t>
  </si>
  <si>
    <t>Computer Literacy</t>
  </si>
  <si>
    <t>Distance Learning</t>
  </si>
  <si>
    <t>Career Readiness</t>
  </si>
  <si>
    <t>Aug</t>
  </si>
  <si>
    <t>May</t>
  </si>
  <si>
    <t>Citizenship</t>
  </si>
  <si>
    <t>Feb</t>
  </si>
  <si>
    <t>College Readiness</t>
  </si>
  <si>
    <t>ELA</t>
  </si>
  <si>
    <t>Reading</t>
  </si>
  <si>
    <t>Science</t>
  </si>
  <si>
    <t>Social Studies</t>
  </si>
  <si>
    <t>IET</t>
  </si>
  <si>
    <t>Core ESOL</t>
  </si>
  <si>
    <t>Math for ESOL</t>
  </si>
  <si>
    <t>IELCE</t>
  </si>
  <si>
    <t>Mar</t>
  </si>
  <si>
    <t>Apr</t>
  </si>
  <si>
    <t>Jul</t>
  </si>
  <si>
    <t>Nov</t>
  </si>
  <si>
    <t>Speaking</t>
  </si>
  <si>
    <t>Listening</t>
  </si>
  <si>
    <t>Fringe Cost</t>
  </si>
  <si>
    <t>ESOL</t>
  </si>
  <si>
    <t>Hours Per Week</t>
  </si>
  <si>
    <t>Family Literacy</t>
  </si>
  <si>
    <t>Weeks Per Year</t>
  </si>
  <si>
    <t>Hours Per Year</t>
  </si>
  <si>
    <t>TOTAL ADMINISTRATIVE COST</t>
  </si>
  <si>
    <t>TOTAL MATCH BUDGET</t>
  </si>
  <si>
    <t>1. ADMINISTRATORS</t>
  </si>
  <si>
    <t>Title</t>
  </si>
  <si>
    <t xml:space="preserve">Hours </t>
  </si>
  <si>
    <t>Rate/Hr</t>
  </si>
  <si>
    <t xml:space="preserve">Total Cost </t>
  </si>
  <si>
    <t>2. INSTRUCTIONAL/PROFESSIONAL STAFF</t>
  </si>
  <si>
    <t>3. SUPPORT STAFF</t>
  </si>
  <si>
    <t>List the specific benefits included in each rate</t>
  </si>
  <si>
    <t>Total Cost</t>
  </si>
  <si>
    <t>Line 4 Sub-Total</t>
  </si>
  <si>
    <t>Rate</t>
  </si>
  <si>
    <t>Line 5 Sub-Total</t>
  </si>
  <si>
    <t>Provide a detailed description of supplies and materials including their purpose and use.</t>
  </si>
  <si>
    <t>Line 6 Sub-Total</t>
  </si>
  <si>
    <t>Line 7 Sub-Total</t>
  </si>
  <si>
    <t>Line 8 Sub-Total</t>
  </si>
  <si>
    <t>TOTAL FUNDS REQUESTED</t>
  </si>
  <si>
    <t>4. STIPENDS</t>
  </si>
  <si>
    <t>5. FRINGE BENEFITS</t>
  </si>
  <si>
    <t>6. CONTRACTUAL SERVICES</t>
  </si>
  <si>
    <t>7. SUPPLIES AND MATERIALS</t>
  </si>
  <si>
    <t>8. TRAVEL: Mileage, Conference registration, hotel &amp; meals</t>
  </si>
  <si>
    <t>9. OTHER COSTS:</t>
  </si>
  <si>
    <t>10. INDIRECT COST</t>
  </si>
  <si>
    <t xml:space="preserve">11. EQUIPMENT </t>
  </si>
  <si>
    <t>Describe the purpose and specific services provided</t>
  </si>
  <si>
    <t>Title of Reciever</t>
  </si>
  <si>
    <t>Line 1: administrators</t>
  </si>
  <si>
    <t>Line 2: professional staff</t>
  </si>
  <si>
    <t>Line 3: support staff</t>
  </si>
  <si>
    <t>Type of Cost</t>
  </si>
  <si>
    <t>Line 9 Sub-Total</t>
  </si>
  <si>
    <t>This line is for items costing $5,000 or more. Pre-approval is required. Provide details of the item(s) being purchased including their use.</t>
  </si>
  <si>
    <t>Line 11 Sub-Total</t>
  </si>
  <si>
    <t>If indirect costs are recovered, they shall be returned to the general fund of the city or town in accordance with G.L. Chapter 44, Section 53. In the case of regional schools, indirect costs shall be returned to the regional school general fund.</t>
  </si>
  <si>
    <t>The decision to recover indirect costs using these established rates is a local option. The rates are developed for school districts as the maximum allowable rate for a given fiscal year.</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</si>
  <si>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</si>
  <si>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Districts are allowed to take less than the maximum, but not more than the maximum allowable for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</si>
  <si>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</si>
  <si>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Important Notes regarding Indirect Costs:</t>
  </si>
  <si>
    <t>Maximum Amount that can be used for Indirect:</t>
  </si>
  <si>
    <t>Total Funds/(1+Percentage)</t>
  </si>
  <si>
    <r>
      <t xml:space="preserve">Indirect Cost Percentage: If decimals used </t>
    </r>
    <r>
      <rPr>
        <b/>
        <sz val="10"/>
        <rFont val="Arial"/>
        <family val="2"/>
      </rPr>
      <t xml:space="preserve"> (.0218)</t>
    </r>
  </si>
  <si>
    <t>Total Funds Requested</t>
  </si>
  <si>
    <t>Below</t>
  </si>
  <si>
    <t>Example</t>
  </si>
  <si>
    <t>Grant Information</t>
  </si>
  <si>
    <t>Note: if decimal format used</t>
  </si>
  <si>
    <t>Input Your</t>
  </si>
  <si>
    <t>Indirect Cost Calculation (B)</t>
  </si>
  <si>
    <t xml:space="preserve"> </t>
  </si>
  <si>
    <r>
      <t xml:space="preserve">Indirect Cost Percentage: If percentage used </t>
    </r>
    <r>
      <rPr>
        <b/>
        <sz val="10"/>
        <rFont val="Arial"/>
        <family val="2"/>
      </rPr>
      <t>(2.18%)</t>
    </r>
  </si>
  <si>
    <t>Note: if percentage format used</t>
  </si>
  <si>
    <t>Indirect Cost Calculation (A)</t>
  </si>
  <si>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</si>
  <si>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r>
      <t>You will need to insert your school district's approved allowable rate and total funds requested in the yellow boxes.</t>
    </r>
    <r>
      <rPr>
        <sz val="10"/>
        <rFont val="Arial"/>
        <family val="2"/>
      </rPr>
      <t xml:space="preserve"> </t>
    </r>
  </si>
  <si>
    <t>The following worksheet will automatically calculate the amount of funds that can be used by a school district for indirect costs.</t>
  </si>
  <si>
    <t>Indirect Cost Calculation Worksheet</t>
  </si>
  <si>
    <t>Fringe Cost for L5</t>
  </si>
  <si>
    <t>Total Cost (w/o fringe)</t>
  </si>
  <si>
    <t>Description</t>
  </si>
  <si>
    <t>Training</t>
  </si>
  <si>
    <t>CLASS PLAN</t>
  </si>
  <si>
    <t>ASE</t>
  </si>
  <si>
    <t>INDIRECT COST</t>
  </si>
  <si>
    <t>Match Indirect</t>
  </si>
  <si>
    <t>TOTAL INDIRECT</t>
  </si>
  <si>
    <t>Maximum amount that can be used for indirect</t>
  </si>
  <si>
    <t>Lines 1 -9 Sub-total</t>
  </si>
  <si>
    <t>HIDDEN</t>
  </si>
  <si>
    <t>TOTAL ADMIM PD EXPENSES</t>
  </si>
  <si>
    <t>Rate / Cost</t>
  </si>
  <si>
    <t>ABE CLASS PLAN</t>
  </si>
  <si>
    <t>Class Code</t>
  </si>
  <si>
    <t xml:space="preserve"> Seats</t>
  </si>
  <si>
    <t>Notes</t>
  </si>
  <si>
    <t>Cost Per Student Seat</t>
  </si>
  <si>
    <t>Class Cost</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</si>
  <si>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</si>
  <si>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</si>
  <si>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</si>
  <si>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</si>
  <si>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</si>
  <si>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</si>
  <si>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</si>
  <si>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</si>
  <si>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</si>
  <si>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</si>
  <si>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</si>
  <si>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</si>
  <si>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</si>
  <si>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</si>
  <si>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</si>
  <si>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</si>
  <si>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</si>
  <si>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</si>
  <si>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</si>
  <si>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</si>
  <si>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</si>
  <si>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</si>
  <si>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</si>
  <si>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</si>
  <si>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</si>
  <si>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</si>
  <si>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</si>
  <si>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</si>
  <si>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</si>
  <si>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</si>
  <si>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</si>
  <si>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</si>
  <si>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</si>
  <si>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</si>
  <si>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</si>
  <si>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</si>
  <si>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</si>
  <si>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</si>
  <si>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</si>
  <si>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</si>
  <si>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</si>
  <si>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</si>
  <si>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</si>
  <si>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</si>
  <si>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</si>
  <si>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</si>
  <si>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</si>
  <si>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</si>
  <si>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</si>
  <si>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</si>
  <si>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</si>
  <si>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</si>
  <si>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</si>
  <si>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</si>
  <si>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</si>
  <si>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</si>
  <si>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</si>
  <si>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</si>
  <si>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</si>
  <si>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</si>
  <si>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</si>
  <si>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</si>
  <si>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</si>
  <si>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</si>
  <si>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</si>
  <si>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</si>
  <si>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</si>
  <si>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</si>
  <si>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</si>
  <si>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</si>
  <si>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</si>
  <si>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</si>
  <si>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</si>
  <si>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</si>
  <si>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</si>
  <si>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</si>
  <si>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</si>
  <si>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</si>
  <si>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</si>
  <si>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</si>
  <si>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</si>
  <si>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</si>
  <si>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</si>
  <si>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</si>
  <si>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</si>
  <si>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</si>
  <si>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</si>
  <si>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</si>
  <si>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</si>
  <si>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</si>
  <si>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</si>
  <si>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</si>
  <si>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</si>
  <si>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</si>
  <si>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</si>
  <si>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</si>
  <si>
    <t>A97</t>
  </si>
  <si>
    <t>A98</t>
  </si>
  <si>
    <t>A99</t>
  </si>
  <si>
    <t>Line 1 Sub-Total</t>
  </si>
  <si>
    <t>ABE</t>
  </si>
  <si>
    <t>SUMMARY SHEET</t>
  </si>
  <si>
    <t>Sub Total</t>
  </si>
  <si>
    <t>Contractor</t>
  </si>
  <si>
    <t>Who will be attending?</t>
  </si>
  <si>
    <t>Describe the event and purpose</t>
  </si>
  <si>
    <t>Bridge to College</t>
  </si>
  <si>
    <t>Select Fund Code</t>
  </si>
  <si>
    <t>Sub Award</t>
  </si>
  <si>
    <t>Loaded salary</t>
  </si>
  <si>
    <t>Total Award</t>
  </si>
  <si>
    <t>VARIANCE</t>
  </si>
  <si>
    <t>Seats and Costs Generated from ABE Class Plan</t>
  </si>
  <si>
    <t>Seats and Costs Generated from ESOL Class Plan</t>
  </si>
  <si>
    <t>Total Seats and Cost</t>
  </si>
  <si>
    <t>AWARD SUMMARY</t>
  </si>
  <si>
    <t>BUDGET SUMMARY</t>
  </si>
  <si>
    <t>ADMINISTRATIVE COST ANALYSIS</t>
  </si>
  <si>
    <t>MATCH SUMMARY</t>
  </si>
  <si>
    <t>Variance</t>
  </si>
  <si>
    <t>Enter Approved Indirect Cost Rate</t>
  </si>
  <si>
    <t>Average Cost Per CALC Seat</t>
  </si>
  <si>
    <t>1. TOTAL ADMINISTRATORS</t>
  </si>
  <si>
    <t>3. TOTAL SUPPORT STAFF</t>
  </si>
  <si>
    <t>4. TOTAL STIPENDS</t>
  </si>
  <si>
    <t>7. TOTAL SUPPLIES AND MATERIALS</t>
  </si>
  <si>
    <t>8. TOTAL TRAVEL</t>
  </si>
  <si>
    <t>Stipends</t>
  </si>
  <si>
    <t>Equipment</t>
  </si>
  <si>
    <t>Cont/Sub 1</t>
  </si>
  <si>
    <t>Cont/Sub 2</t>
  </si>
  <si>
    <t>Cont/Sub 3</t>
  </si>
  <si>
    <t>Cont/Sub 4</t>
  </si>
  <si>
    <t>Indirect Exclusions</t>
  </si>
  <si>
    <t>Costs exluded from IDC calcuation</t>
  </si>
  <si>
    <t xml:space="preserve">Line 10 Sub-Total (Enter indirect) </t>
  </si>
  <si>
    <t>Number of Match ABE Seats</t>
  </si>
  <si>
    <t>Number of Match ESOL Seats</t>
  </si>
  <si>
    <t>Seats and Costs Generated from Match ABE Class Plan</t>
  </si>
  <si>
    <t>Seats and Costs Generated from Match ESOL Class Plan</t>
  </si>
  <si>
    <t>Average Cost Per Match Seat</t>
  </si>
  <si>
    <t>Line 1: Health &amp; Welfare (community colleges)</t>
  </si>
  <si>
    <t>Line 2: Health &amp; Welfare (community colleges)</t>
  </si>
  <si>
    <t>Line 3: Health &amp; Welfare (community colleges)</t>
  </si>
  <si>
    <t>NRS ABE Level(s)</t>
  </si>
  <si>
    <t>Cost-Per-(CALC) Seat</t>
  </si>
  <si>
    <t>Select Service:</t>
  </si>
  <si>
    <t>Industry Recognized Credential(s):</t>
  </si>
  <si>
    <t>Grantee Name:</t>
  </si>
  <si>
    <t>Total Annual Participants:</t>
  </si>
  <si>
    <t>Particpants per Cohort</t>
  </si>
  <si>
    <t>Select Cohort</t>
  </si>
  <si>
    <t>1st</t>
  </si>
  <si>
    <t>2nd</t>
  </si>
  <si>
    <t>3rd</t>
  </si>
  <si>
    <t>4th</t>
  </si>
  <si>
    <t>Total Hours</t>
  </si>
  <si>
    <t>HIDE</t>
  </si>
  <si>
    <t>LACES Class Title</t>
  </si>
  <si>
    <t>Total Seats</t>
  </si>
  <si>
    <t>Total Cost:</t>
  </si>
  <si>
    <t>Hours or Unit</t>
  </si>
  <si>
    <t>Approved Indirect Cost Rate</t>
  </si>
  <si>
    <t>YES</t>
  </si>
  <si>
    <t>NO</t>
  </si>
  <si>
    <t>Action For Boston Community Development</t>
  </si>
  <si>
    <t>Ascentria Community Services</t>
  </si>
  <si>
    <t>Asian American Civic Association</t>
  </si>
  <si>
    <t>Berkshire County Sheriff's Office</t>
  </si>
  <si>
    <t>Boston Public Schools</t>
  </si>
  <si>
    <t>Bristol County Sheriff's Office</t>
  </si>
  <si>
    <t>Brockton Public Schools</t>
  </si>
  <si>
    <t>Cambridge Community Learning Center</t>
  </si>
  <si>
    <t>Cape Cod Community College</t>
  </si>
  <si>
    <t>CCAB, Inc. d/b/a Catholic Charities South</t>
  </si>
  <si>
    <t>CCAB, Inc. d/b/a Haitian Multi-Service Center</t>
  </si>
  <si>
    <t>Center for New Americans</t>
  </si>
  <si>
    <t>Chelsea Public Schools</t>
  </si>
  <si>
    <t>Clinton Public Schools</t>
  </si>
  <si>
    <t>East Boston Harborside Community Center</t>
  </si>
  <si>
    <t>Framingham Public Schools</t>
  </si>
  <si>
    <t>Franklin County House of Correction</t>
  </si>
  <si>
    <t>Holyoke Community College</t>
  </si>
  <si>
    <t>Hudson Public Schools</t>
  </si>
  <si>
    <t>International Institute of Greater Lawrence</t>
  </si>
  <si>
    <t>International Institute of New England</t>
  </si>
  <si>
    <t>Jackson Mann Community School &amp; Council, Inc.</t>
  </si>
  <si>
    <t>Martha's Vineyard Public Schools</t>
  </si>
  <si>
    <t>Massachusetts College of Liberal Arts</t>
  </si>
  <si>
    <t>Massachusetts Department Of Correction</t>
  </si>
  <si>
    <t>Massasoit Community College</t>
  </si>
  <si>
    <t>Methuen Public Schools</t>
  </si>
  <si>
    <t>Middlesex Community College</t>
  </si>
  <si>
    <t>Mount Wachusett Community College</t>
  </si>
  <si>
    <t>Mujeres Unidas Avanzando</t>
  </si>
  <si>
    <t>New Bedford Public Schools</t>
  </si>
  <si>
    <t>North Shore Community College</t>
  </si>
  <si>
    <t>Northern Essex Community College</t>
  </si>
  <si>
    <t>Notre Dame Education Center - Lawrence</t>
  </si>
  <si>
    <t>Pittsfield Public Schools</t>
  </si>
  <si>
    <t>Plymouth Public Library</t>
  </si>
  <si>
    <t>Quincy Community Action Programs, Inc.</t>
  </si>
  <si>
    <t>Quinsigamond Community College</t>
  </si>
  <si>
    <t>Southeastern Massachusetts SER-Jobs for Progress, Inc.</t>
  </si>
  <si>
    <t>Springfield Technical Community College</t>
  </si>
  <si>
    <t>University of Massachusetts - Dartmouth</t>
  </si>
  <si>
    <t>Valley Opportunity Council</t>
  </si>
  <si>
    <t>Webster Public Schools</t>
  </si>
  <si>
    <t>Worcester Public Schools</t>
  </si>
  <si>
    <t>YMCA of Greater Boston International Learning Center - Boston</t>
  </si>
  <si>
    <t>Workforce Prep</t>
  </si>
  <si>
    <t>NRS ESOL Level(s)</t>
  </si>
  <si>
    <t>TOTAL MATCH</t>
  </si>
  <si>
    <t>Loaded Salary</t>
  </si>
  <si>
    <t>Non-instructional</t>
  </si>
  <si>
    <t>Select Supplies</t>
  </si>
  <si>
    <t>Select Other</t>
  </si>
  <si>
    <t>Space</t>
  </si>
  <si>
    <t>Select Other Match</t>
  </si>
  <si>
    <t>Select Category</t>
  </si>
  <si>
    <t>Space (must be pre-approved by ACLS)</t>
  </si>
  <si>
    <t>Technology, including software &amp; licenses</t>
  </si>
  <si>
    <t>Instructional equipment less than $5000</t>
  </si>
  <si>
    <t>Instructional, including textbooks &amp; classroom supplies</t>
  </si>
  <si>
    <t>Test materials</t>
  </si>
  <si>
    <t>Advertising and Postage</t>
  </si>
  <si>
    <t>Memberships and Subscriptions</t>
  </si>
  <si>
    <t>Printing and Reproduction</t>
  </si>
  <si>
    <t>Telephone and Utilities (Internet)</t>
  </si>
  <si>
    <t>A133  Single Audit (allocated)</t>
  </si>
  <si>
    <t>Temporary IDC</t>
  </si>
  <si>
    <t>Travel</t>
  </si>
  <si>
    <t>Mileage (administrative staff)</t>
  </si>
  <si>
    <t>Mileage (direct service staff)</t>
  </si>
  <si>
    <t>Mileage (outstationing staff)</t>
  </si>
  <si>
    <t>Student Transportation</t>
  </si>
  <si>
    <t>Lodging (in-state)</t>
  </si>
  <si>
    <t>SABES &amp; Network Conference Registrations</t>
  </si>
  <si>
    <t>Miles or Units</t>
  </si>
  <si>
    <t>Describe in detail. Identify the specific overhead being charged to this grant. Only satellite rental will be approved for space.</t>
  </si>
  <si>
    <t>Administrator name(s) and duties specific to this grant</t>
  </si>
  <si>
    <t>Staff name(s), class assignment(s), content area(s), and programmatic duties</t>
  </si>
  <si>
    <t>Staff name(s) and duties specific to this grant</t>
  </si>
  <si>
    <t>DIRECT &amp; MATCH SUBS (L6)</t>
  </si>
  <si>
    <t>IET SUBS</t>
  </si>
  <si>
    <t>IET 2 Subs</t>
  </si>
  <si>
    <t>From Table 1, enter the following:</t>
  </si>
  <si>
    <t>Number of ABE Seats:</t>
  </si>
  <si>
    <t>Number of ESOL Seats:</t>
  </si>
  <si>
    <t>Outstation Funds</t>
  </si>
  <si>
    <t>Minimum Required Match</t>
  </si>
  <si>
    <t>Fund Code</t>
  </si>
  <si>
    <t>CALC CLASS PLAN SUMMARY</t>
  </si>
  <si>
    <t>CALC MATCH CLASS PLAN SUMMARY</t>
  </si>
  <si>
    <t>2. TOTAL INSTRUCTIONAL/PROFESSIONAL STAFF</t>
  </si>
  <si>
    <t>2. CALC/AECI INSTRUCTIONAL/PROFESSIONAL STAFF</t>
  </si>
  <si>
    <t>1. CALC/AECI ADMINISTRATORS</t>
  </si>
  <si>
    <t>3. CALC/AECI SUPPORT STAFF</t>
  </si>
  <si>
    <t>4.  CALC/AECI STIPENDS</t>
  </si>
  <si>
    <t>6.  CALC/AECI CONTRACTUAL SERVICES</t>
  </si>
  <si>
    <t>7.  CALC/AECI SUPPLIES AND MATERIALS</t>
  </si>
  <si>
    <t>8. CALC/AECI TRAVEL</t>
  </si>
  <si>
    <t>10. CALC/AECI INDIRECT COST</t>
  </si>
  <si>
    <t xml:space="preserve">11. CALC/AECI  EQUIPMENT </t>
  </si>
  <si>
    <t>5. CALC/AECI FRINGE BENEFITS</t>
  </si>
  <si>
    <t>5. TOTAL FRINGE BENEFITS</t>
  </si>
  <si>
    <t>6. TOTAL CONTRACTUAL SERVICES</t>
  </si>
  <si>
    <t>10. TOTAL INDIRECT COST</t>
  </si>
  <si>
    <t xml:space="preserve">11.TOTAL EQUIPMENT </t>
  </si>
  <si>
    <t>GRAND TOTAL REQUESTED</t>
  </si>
  <si>
    <t>100% of Sub Grantees Line 1: Administrators (Fringe Included)</t>
  </si>
  <si>
    <t>100% of IETs Line 1: Administrators (Fringe Included)</t>
  </si>
  <si>
    <t>100% of IET Sub Grantees Line 1: Administrators (Fringe Included)</t>
  </si>
  <si>
    <t>100% of  Sub Grantees Line 3: Support Staff (Fringe Included)</t>
  </si>
  <si>
    <t>100% of  IETs Line 3: Support Staff (Fringe Included)</t>
  </si>
  <si>
    <t>100% of  IET Sub Grantees Line 3: Support Staff (Fringe Included)</t>
  </si>
  <si>
    <t>100% of CALC Line 1: Administrators (Fringe Included)</t>
  </si>
  <si>
    <t>100% of CALC Line 3: Support Staff (Fringe Included)</t>
  </si>
  <si>
    <t>100% of CALC Line 9: Other</t>
  </si>
  <si>
    <t>100% of IETs Line 9: Other</t>
  </si>
  <si>
    <t>100% of Sub Grantees Line 9: Other</t>
  </si>
  <si>
    <t xml:space="preserve">100% of CALC Line 10: Indirect </t>
  </si>
  <si>
    <t xml:space="preserve">100% of Sub Grantees Line 10: Indirect </t>
  </si>
  <si>
    <t xml:space="preserve">100% of IETs Line 10: Indirect </t>
  </si>
  <si>
    <t>100% of CALC Line 11: Equipment</t>
  </si>
  <si>
    <t>100% of Sub Grantees Line 11: Equipment</t>
  </si>
  <si>
    <t>100% of IETs Line 11: Equipment</t>
  </si>
  <si>
    <t>100% of IET Sub Grantees Line 9: Other</t>
  </si>
  <si>
    <t xml:space="preserve">100% of IET Sub Grantees Line 10: Indirect </t>
  </si>
  <si>
    <t>100% of IET Sub Grantees Line 11: Equipment</t>
  </si>
  <si>
    <t>Agency Name</t>
  </si>
  <si>
    <t>Asian American Civic Association-Workplace Education</t>
  </si>
  <si>
    <t>Berkshire Community College - South County</t>
  </si>
  <si>
    <t>Blue Hills Regional Technical School</t>
  </si>
  <si>
    <t>Boston Chinatown Neighborhood Center - Quincy</t>
  </si>
  <si>
    <t>Bristol Community College-Workplace Education</t>
  </si>
  <si>
    <t>Bunker Hill Community College - Boston</t>
  </si>
  <si>
    <t>Cambridge Community Learning Center-Workplace Education</t>
  </si>
  <si>
    <t>Catholic Charities - El Centro</t>
  </si>
  <si>
    <t>CCAB, Inc d/b/a Laboure Center Adult Education Program</t>
  </si>
  <si>
    <t>Community Action, Inc.</t>
  </si>
  <si>
    <t>Hampden County Sheriff Department</t>
  </si>
  <si>
    <t>Hampshire Sheriff's Office</t>
  </si>
  <si>
    <t>International Language Institute of Massachusetts</t>
  </si>
  <si>
    <t>Jamaica Plain Community Centers</t>
  </si>
  <si>
    <t>Jewish Vocational Service, Inc.</t>
  </si>
  <si>
    <t>Jewish Vocational Service-Workplace Education</t>
  </si>
  <si>
    <t>Julie's Family Learning Program, Inc.</t>
  </si>
  <si>
    <t>Lawrence Public Schools Adult Learning Center</t>
  </si>
  <si>
    <t>Lowell Public Schools (Frederick Abisi Adult Education Ctr)</t>
  </si>
  <si>
    <t>North Shore Community Action Programs, Inc.</t>
  </si>
  <si>
    <t>Pathways Inc. Adult Education and Training</t>
  </si>
  <si>
    <t>Randolph Community Partnership, Inc.</t>
  </si>
  <si>
    <t>Rockland Regional Adult Learning Center</t>
  </si>
  <si>
    <t>Somerville Public Schools (SCALE)</t>
  </si>
  <si>
    <t>Suffolk County Sheriff's Dept.</t>
  </si>
  <si>
    <t>The Immigrant Learning Center</t>
  </si>
  <si>
    <t>The Literacy Project</t>
  </si>
  <si>
    <t>Training Resources of America, Inc. - Brockton</t>
  </si>
  <si>
    <t>Training Resources of America, Inc. - Quincy</t>
  </si>
  <si>
    <t>Training Resources of America, Inc. - Springfield</t>
  </si>
  <si>
    <t>Training Resources of America, Inc. - Worcester</t>
  </si>
  <si>
    <t>Worcester County Sheriff's Office</t>
  </si>
  <si>
    <t>YMCA of Greater Boston International Learning Center Woburn</t>
  </si>
  <si>
    <t>9. CALC/AECI OTHER COSTS</t>
  </si>
  <si>
    <t>9. TOTAL OTHER COSTS</t>
  </si>
  <si>
    <t>285 Federal</t>
  </si>
  <si>
    <t>340 Federal</t>
  </si>
  <si>
    <t>359 Federal</t>
  </si>
  <si>
    <t>671 Federal</t>
  </si>
  <si>
    <t>304 State</t>
  </si>
  <si>
    <t>345 State</t>
  </si>
  <si>
    <t>563 State</t>
  </si>
  <si>
    <t>661 State</t>
  </si>
  <si>
    <t>*Mileage (Non-SABES PD)</t>
  </si>
  <si>
    <t>*Non-SABES PD Registration</t>
  </si>
  <si>
    <t>*Conference Registrations (out-of-state)</t>
  </si>
  <si>
    <t>*Out of state travel, including fares and lodging</t>
  </si>
  <si>
    <t>ISA Required?</t>
  </si>
  <si>
    <t>Yes</t>
  </si>
  <si>
    <t>ISA?</t>
  </si>
  <si>
    <t>E1</t>
  </si>
  <si>
    <t>E2</t>
  </si>
  <si>
    <t>E3</t>
  </si>
  <si>
    <t>E4</t>
  </si>
  <si>
    <t>E5</t>
  </si>
  <si>
    <t>E6</t>
  </si>
  <si>
    <t>E7</t>
  </si>
  <si>
    <t>E8</t>
  </si>
  <si>
    <t>E9</t>
  </si>
  <si>
    <t>E10</t>
  </si>
  <si>
    <t>E11</t>
  </si>
  <si>
    <t>E12</t>
  </si>
  <si>
    <t>E13</t>
  </si>
  <si>
    <t>E14</t>
  </si>
  <si>
    <t>E15</t>
  </si>
  <si>
    <t>E16</t>
  </si>
  <si>
    <t>E17</t>
  </si>
  <si>
    <t>E18</t>
  </si>
  <si>
    <t>E19</t>
  </si>
  <si>
    <t>E20</t>
  </si>
  <si>
    <t>E21</t>
  </si>
  <si>
    <t>E22</t>
  </si>
  <si>
    <t>E23</t>
  </si>
  <si>
    <t>E24</t>
  </si>
  <si>
    <t>E25</t>
  </si>
  <si>
    <t>E26</t>
  </si>
  <si>
    <t>E27</t>
  </si>
  <si>
    <t>E28</t>
  </si>
  <si>
    <t>E29</t>
  </si>
  <si>
    <t>E30</t>
  </si>
  <si>
    <t>E31</t>
  </si>
  <si>
    <t>E32</t>
  </si>
  <si>
    <t>E33</t>
  </si>
  <si>
    <t>E34</t>
  </si>
  <si>
    <t>E35</t>
  </si>
  <si>
    <t>E36</t>
  </si>
  <si>
    <t>E37</t>
  </si>
  <si>
    <t>E40</t>
  </si>
  <si>
    <t>E38</t>
  </si>
  <si>
    <t>E39</t>
  </si>
  <si>
    <t>E41</t>
  </si>
  <si>
    <t>E42</t>
  </si>
  <si>
    <t>E43</t>
  </si>
  <si>
    <t>E44</t>
  </si>
  <si>
    <t>E45</t>
  </si>
  <si>
    <t>E46</t>
  </si>
  <si>
    <t>E47</t>
  </si>
  <si>
    <t>E48</t>
  </si>
  <si>
    <t>E49</t>
  </si>
  <si>
    <t>E50</t>
  </si>
  <si>
    <t>Select Contractor Sub Awardee</t>
  </si>
  <si>
    <t>Sub Awardee</t>
  </si>
  <si>
    <t>Describe the specific services being provided.</t>
  </si>
  <si>
    <t>Sub Awardee DESE Approved Indirect Cost Rate</t>
  </si>
  <si>
    <t>Sub awards over $25,000</t>
  </si>
  <si>
    <t>Line 8: Travel (CALC Administrative Related PD)</t>
  </si>
  <si>
    <t>Line 8: Travel (Sub Grantee Administrative Related PD)</t>
  </si>
  <si>
    <t>Line 8: Travel (IET Administrative Related PD)</t>
  </si>
  <si>
    <t>Line 8: Travel (IET Sub Grantees Administrative Related PD)</t>
  </si>
  <si>
    <t>CALC and IET Exclusions</t>
  </si>
  <si>
    <t>CALC and IET Indirect subtotal</t>
  </si>
  <si>
    <r>
      <t>Variance</t>
    </r>
    <r>
      <rPr>
        <sz val="11"/>
        <rFont val="Calibri"/>
        <family val="2"/>
        <scheme val="minor"/>
      </rPr>
      <t xml:space="preserve"> (max allowed indirect-total indirect)</t>
    </r>
  </si>
  <si>
    <t>TOTAL AWARD</t>
  </si>
  <si>
    <t>MAXIMUM ALLOWABLE CALC ADMINISTRATIVE COST (Total Request x .25)</t>
  </si>
  <si>
    <t>ADMINISTRATIVE COST PERCENTAGE (Total Admin/Total Request)</t>
  </si>
  <si>
    <t>total request - exclusions</t>
  </si>
  <si>
    <t>Maximum Amount That Can Be Used for Indirect {(total request-exclusions)-[(total request-exclusions)/(1+IDC)]}</t>
  </si>
  <si>
    <t>Total ABE Seats (Target Enrollment &amp; Match)</t>
  </si>
  <si>
    <t>Total ESOL Seats (Target Enrollment &amp; Match)</t>
  </si>
  <si>
    <t>Select FTE</t>
  </si>
  <si>
    <t>Enter the name of the contractor or sub awardee</t>
  </si>
  <si>
    <t>How does your agency define FTE? Enter up to five annual full time equivalents (e.g. 1950).</t>
  </si>
  <si>
    <t>FY22 Sub Award Budget Narrative</t>
  </si>
  <si>
    <t>Select Sub Awardee</t>
  </si>
  <si>
    <t>Select Sub Award Cost</t>
  </si>
  <si>
    <t>Accounting and Bookkeeping</t>
  </si>
  <si>
    <t>APAR Certificate</t>
  </si>
  <si>
    <t>Certified Nursing Assistant/Home Health Aid</t>
  </si>
  <si>
    <t>Clean Water Technologist Professional</t>
  </si>
  <si>
    <t>Commercial Driver's License</t>
  </si>
  <si>
    <t>CompTIA+</t>
  </si>
  <si>
    <t>EKG Technician</t>
  </si>
  <si>
    <t>MACWIC Level 1</t>
  </si>
  <si>
    <t>MACWIC Level 2</t>
  </si>
  <si>
    <t>Microsoft Word Application Specialist</t>
  </si>
  <si>
    <t>Phlebotomy</t>
  </si>
  <si>
    <t>QuickBooks</t>
  </si>
  <si>
    <t>ServSafe</t>
  </si>
  <si>
    <t>Water &amp; Wastewater Treatment Plant &amp; System Operator</t>
  </si>
  <si>
    <t>Select an IRC</t>
  </si>
  <si>
    <t>FY22 IET/IELCE BUDGET NARRATIVE</t>
  </si>
  <si>
    <t>NIMS for CNC Mill Operator Certification</t>
  </si>
  <si>
    <t>IET/IELCE Award</t>
  </si>
  <si>
    <t>ESOL CLASS PLAN</t>
  </si>
  <si>
    <t>Enter FY21 Match</t>
  </si>
  <si>
    <t>20% of Award</t>
  </si>
  <si>
    <t>FY21 Match</t>
  </si>
  <si>
    <t>Cont/Sub 5</t>
  </si>
  <si>
    <t>Number of MassSTEP  Participants</t>
  </si>
  <si>
    <t>MassSTEP Funds</t>
  </si>
  <si>
    <t>MassSTEP II Funds</t>
  </si>
  <si>
    <t>MassSTEP ABE</t>
  </si>
  <si>
    <t>MassSTEP ESOL</t>
  </si>
  <si>
    <t>Bristol Community College - Attleboro</t>
  </si>
  <si>
    <t>Bristol Community College - Fall River</t>
  </si>
  <si>
    <t>Bristol Community College - Taunton</t>
  </si>
  <si>
    <t>Bunker Hill Community College - Metro North</t>
  </si>
  <si>
    <t xml:space="preserve">Charlestown Community Center </t>
  </si>
  <si>
    <t>Project Hope of Boston, Inc.</t>
  </si>
  <si>
    <t>1. MassSTEP ADMINISTRATORS</t>
  </si>
  <si>
    <t>3. MassSTEP SUPPORT STAFF</t>
  </si>
  <si>
    <t>5. MassSTEP FRINGE BENEFITS</t>
  </si>
  <si>
    <t>6. MassSTEP CONTRACTUAL SERVICES</t>
  </si>
  <si>
    <t>7. MassSTEP SUPPLIES AND MATERIALS</t>
  </si>
  <si>
    <t>8.  MassSTEP TRAVEL</t>
  </si>
  <si>
    <t>9.  MassSTEP OTHER COSTS</t>
  </si>
  <si>
    <t>10. MassSTEP INDIRECT COST</t>
  </si>
  <si>
    <t xml:space="preserve">11. MassSTEP EQUIPMENT </t>
  </si>
  <si>
    <t>2. MassSTEP INSTRUCTIONAL/PROFESSIONAL STAFF</t>
  </si>
  <si>
    <t>4. MassSTEP STIPENDS</t>
  </si>
  <si>
    <t>Number of MassSTEP II  Participants</t>
  </si>
  <si>
    <t>\</t>
  </si>
  <si>
    <r>
      <t xml:space="preserve">Total CALC/AECI Request </t>
    </r>
    <r>
      <rPr>
        <sz val="11"/>
        <rFont val="Calibri"/>
        <family val="2"/>
        <scheme val="minor"/>
      </rPr>
      <t>(Does not include MassSTEP)</t>
    </r>
  </si>
  <si>
    <r>
      <t xml:space="preserve">Minimum Required Match </t>
    </r>
    <r>
      <rPr>
        <sz val="11"/>
        <rFont val="Calibri"/>
        <family val="2"/>
        <scheme val="minor"/>
      </rPr>
      <t>(must be at least 20% of grant request or FY21 match whichever is greater)</t>
    </r>
  </si>
  <si>
    <t>FY21 MATCH</t>
  </si>
  <si>
    <t>nmg</t>
  </si>
  <si>
    <t>Select:</t>
  </si>
  <si>
    <t>FY23 Class Plan and Budget Workbook</t>
  </si>
  <si>
    <t>Select Contractor or Sub Awardee in Column B to continue</t>
  </si>
  <si>
    <t>FY23 Sub Award Budget Narrative</t>
  </si>
  <si>
    <t>FY23 IET/IELCE BUDGET NARRATIVE</t>
  </si>
  <si>
    <t>FY23 CALC/AECI BUDGET NARRATIVE</t>
  </si>
  <si>
    <t>FY23 Award for this Fund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</si>
</sst>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_([$$-409]* #,##0_);_([$$-409]* \(#,##0\);_([$$-409]* &quot;-&quot;??_);_(@_)"/>
    <numFmt numFmtId="169" formatCode="0.0000"/>
    <numFmt numFmtId="170" formatCode="&quot;$&quot;#,##0.0"/>
    <numFmt numFmtId="171" formatCode="_(&quot;$&quot;* #,##0.00_);_(&quot;$&quot;* \(#,##0.00\);_(&quot;$&quot;* &quot;-&quot;_);_(@_)"/>
  </numFmts>
  <fonts count="40"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0"/>
      <color theme="1"/>
      <name val="Calibri"/>
      <family val="2"/>
      <scheme val="minor"/>
    </font>
    <font>
      <b/>
      <sz val="11"/>
      <color rgb="FF3F3F3F"/>
      <name val="Calibri"/>
      <family val="2"/>
      <scheme val="minor"/>
    </font>
    <font>
      <b/>
      <sz val="14"/>
      <color theme="1"/>
      <name val="Calibri"/>
      <family val="2"/>
      <scheme val="minor"/>
    </font>
    <font>
      <i/>
      <sz val="11"/>
      <color rgb="FF7F7F7F"/>
      <name val="Calibri"/>
      <family val="2"/>
      <scheme val="minor"/>
    </font>
    <font>
      <sz val="16"/>
      <color theme="1"/>
      <name val="Calibri"/>
      <family val="2"/>
    </font>
    <font>
      <b/>
      <sz val="11"/>
      <color rgb="FF000000"/>
      <name val="Calibri"/>
      <family val="2"/>
      <scheme val="minor"/>
    </font>
    <font>
      <sz val="10"/>
      <color rgb="FF000000"/>
      <name val="Calibri"/>
      <family val="2"/>
      <scheme val="minor"/>
    </font>
    <font>
      <sz val="11"/>
      <color theme="0"/>
      <name val="Calibri"/>
      <family val="2"/>
      <scheme val="minor"/>
    </font>
    <font>
      <b/>
      <sz val="12"/>
      <color theme="1"/>
      <name val="Calibri"/>
      <family val="2"/>
      <scheme val="minor"/>
    </font>
    <font>
      <b/>
      <sz val="12"/>
      <name val="Calibri"/>
      <family val="2"/>
      <scheme val="minor"/>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sz val="11"/>
      <color theme="1"/>
      <name val="Calibri"/>
      <family val="2"/>
    </font>
    <font>
      <b/>
      <sz val="11"/>
      <name val="Calibri"/>
      <family val="2"/>
      <scheme val="minor"/>
    </font>
    <font>
      <sz val="10"/>
      <name val="Calibri"/>
      <family val="2"/>
      <scheme val="minor"/>
    </font>
    <font>
      <sz val="11"/>
      <name val="Calibri"/>
      <family val="2"/>
      <scheme val="minor"/>
    </font>
    <font>
      <sz val="10.5"/>
      <color theme="1"/>
      <name val="Calibri"/>
      <family val="2"/>
      <scheme val="minor"/>
    </font>
    <font>
      <sz val="11"/>
      <color rgb="FFFF0000"/>
      <name val="Calibri"/>
      <family val="2"/>
      <scheme val="minor"/>
    </font>
    <font>
      <sz val="10"/>
      <color theme="1"/>
      <name val="Times New Roman"/>
      <family val="1"/>
    </font>
    <font>
      <b/>
      <sz val="10"/>
      <color theme="1"/>
      <name val="Calibri"/>
      <family val="2"/>
      <scheme val="minor"/>
    </font>
    <font>
      <sz val="10"/>
      <color theme="1"/>
      <name val="Calibri"/>
      <family val="2"/>
    </font>
    <font>
      <b/>
      <sz val="10"/>
      <color rgb="FF000000"/>
      <name val="Calibri"/>
      <family val="2"/>
      <scheme val="minor"/>
    </font>
    <font>
      <i/>
      <sz val="11"/>
      <color rgb="FFFF0000"/>
      <name val="Calibri"/>
      <family val="2"/>
      <scheme val="minor"/>
    </font>
    <font>
      <sz val="18"/>
      <color theme="3"/>
      <name val="Wingdings"/>
      <charset val="2"/>
    </font>
    <font>
      <b/>
      <sz val="12"/>
      <color theme="3"/>
      <name val="Calibri"/>
      <family val="2"/>
      <scheme val="minor"/>
    </font>
    <font>
      <b/>
      <sz val="9"/>
      <color rgb="FF000000"/>
      <name val="Arial"/>
      <family val="2"/>
    </font>
    <font>
      <sz val="9"/>
      <name val="Calibri"/>
      <family val="2"/>
      <scheme val="minor"/>
    </font>
    <font>
      <sz val="11"/>
      <color rgb="FF006100"/>
      <name val="Calibri"/>
      <family val="2"/>
      <scheme val="minor"/>
    </font>
    <font>
      <sz val="11"/>
      <color rgb="FF9C0006"/>
      <name val="Calibri"/>
      <family val="2"/>
      <scheme val="minor"/>
    </font>
    <font>
      <u/>
      <sz val="11"/>
      <color theme="10"/>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2F2F2"/>
      </patternFill>
    </fill>
    <fill>
      <patternFill patternType="solid">
        <fgColor theme="3" tint="0.79998168889431442"/>
        <bgColor indexed="64"/>
      </patternFill>
    </fill>
    <fill>
      <patternFill patternType="solid">
        <fgColor theme="5"/>
      </patternFill>
    </fill>
    <fill>
      <patternFill patternType="solid">
        <fgColor theme="6"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6">
    <xf numFmtId="0" fontId="0" fillId="0" borderId="0"/>
    <xf numFmtId="0" fontId="6" fillId="5" borderId="7" applyNumberFormat="0" applyAlignment="0" applyProtection="0"/>
    <xf numFmtId="0" fontId="1" fillId="0" borderId="8" applyNumberFormat="0" applyFill="0" applyAlignment="0" applyProtection="0"/>
    <xf numFmtId="0" fontId="8" fillId="0" borderId="0" applyNumberFormat="0" applyFill="0" applyBorder="0" applyAlignment="0" applyProtection="0"/>
    <xf numFmtId="0" fontId="12" fillId="7"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5" fillId="0" borderId="0"/>
    <xf numFmtId="9" fontId="15" fillId="0" borderId="0" applyFont="0" applyFill="0" applyBorder="0" applyAlignment="0" applyProtection="0"/>
    <xf numFmtId="0" fontId="2" fillId="0" borderId="0"/>
    <xf numFmtId="0" fontId="37" fillId="18" borderId="0" applyNumberFormat="0" applyBorder="0" applyAlignment="0" applyProtection="0"/>
    <xf numFmtId="0" fontId="38" fillId="19" borderId="0" applyNumberFormat="0" applyBorder="0" applyAlignment="0" applyProtection="0"/>
    <xf numFmtId="0" fontId="15" fillId="0" borderId="0"/>
    <xf numFmtId="9" fontId="15" fillId="0" borderId="0" applyFont="0" applyFill="0" applyBorder="0" applyAlignment="0" applyProtection="0"/>
    <xf numFmtId="0" fontId="39" fillId="0" borderId="0" applyNumberFormat="0" applyFill="0" applyBorder="0" applyAlignment="0" applyProtection="0"/>
  </cellStyleXfs>
  <cellXfs count="584">
    <xf numFmtId="0" fontId="0" fillId="0" borderId="0" xfId="0"/>
    <xf numFmtId="0" fontId="5" fillId="0" borderId="0" xfId="0" applyFont="1"/>
    <xf numFmtId="0" fontId="9" fillId="0" borderId="0" xfId="0" applyFont="1"/>
    <xf numFmtId="0" fontId="5" fillId="0" borderId="0" xfId="0" applyFont="1" applyBorder="1"/>
    <xf numFmtId="165" fontId="0" fillId="0" borderId="0" xfId="0" applyNumberFormat="1"/>
    <xf numFmtId="2" fontId="11" fillId="0" borderId="4" xfId="0" applyNumberFormat="1" applyFont="1" applyFill="1" applyBorder="1" applyAlignment="1" applyProtection="1">
      <alignment horizontal="right"/>
      <protection locked="0"/>
    </xf>
    <xf numFmtId="2" fontId="11" fillId="0" borderId="4" xfId="0" applyNumberFormat="1" applyFont="1" applyBorder="1" applyAlignment="1" applyProtection="1">
      <alignment horizontal="right"/>
      <protection locked="0"/>
    </xf>
    <xf numFmtId="2" fontId="0" fillId="0" borderId="0" xfId="0" applyNumberFormat="1" applyAlignment="1">
      <alignment horizontal="center"/>
    </xf>
    <xf numFmtId="0" fontId="15" fillId="0" borderId="0" xfId="8" applyProtection="1"/>
    <xf numFmtId="0" fontId="16" fillId="0" borderId="0" xfId="8" applyFont="1" applyProtection="1"/>
    <xf numFmtId="0" fontId="16" fillId="0" borderId="0" xfId="8" applyFont="1" applyFill="1" applyBorder="1" applyProtection="1"/>
    <xf numFmtId="0" fontId="15" fillId="0" borderId="0" xfId="8" applyFill="1" applyBorder="1" applyProtection="1"/>
    <xf numFmtId="0" fontId="16" fillId="11" borderId="14" xfId="8" applyFont="1" applyFill="1" applyBorder="1" applyProtection="1"/>
    <xf numFmtId="0" fontId="15" fillId="11" borderId="9" xfId="8" applyFill="1" applyBorder="1" applyProtection="1"/>
    <xf numFmtId="0" fontId="15" fillId="11" borderId="13" xfId="8" applyFill="1" applyBorder="1" applyProtection="1"/>
    <xf numFmtId="0" fontId="16" fillId="11" borderId="12" xfId="8" applyFont="1" applyFill="1" applyBorder="1" applyProtection="1"/>
    <xf numFmtId="165" fontId="18" fillId="12" borderId="4" xfId="8" applyNumberFormat="1" applyFont="1" applyFill="1" applyBorder="1" applyAlignment="1" applyProtection="1">
      <alignment horizontal="center"/>
    </xf>
    <xf numFmtId="0" fontId="18" fillId="12" borderId="4" xfId="8" applyFont="1" applyFill="1" applyBorder="1" applyProtection="1"/>
    <xf numFmtId="0" fontId="15" fillId="11" borderId="17" xfId="8" applyFill="1" applyBorder="1" applyProtection="1"/>
    <xf numFmtId="165" fontId="16" fillId="0" borderId="4" xfId="8" applyNumberFormat="1" applyFont="1" applyBorder="1" applyAlignment="1" applyProtection="1">
      <alignment horizontal="center"/>
    </xf>
    <xf numFmtId="0" fontId="16" fillId="0" borderId="4" xfId="8" applyFont="1" applyBorder="1" applyProtection="1"/>
    <xf numFmtId="0" fontId="16" fillId="10" borderId="4" xfId="8" applyFont="1" applyFill="1" applyBorder="1" applyAlignment="1" applyProtection="1">
      <alignment horizontal="center"/>
      <protection locked="0"/>
    </xf>
    <xf numFmtId="169" fontId="16" fillId="0" borderId="4" xfId="8" applyNumberFormat="1" applyFont="1" applyBorder="1" applyAlignment="1" applyProtection="1">
      <alignment horizontal="center"/>
    </xf>
    <xf numFmtId="165" fontId="16" fillId="10" borderId="4" xfId="8" applyNumberFormat="1" applyFont="1" applyFill="1" applyBorder="1" applyAlignment="1" applyProtection="1">
      <alignment horizontal="center"/>
      <protection locked="0"/>
    </xf>
    <xf numFmtId="0" fontId="16" fillId="11" borderId="6" xfId="8" applyFont="1" applyFill="1" applyBorder="1" applyAlignment="1" applyProtection="1">
      <alignment horizontal="center"/>
    </xf>
    <xf numFmtId="0" fontId="18" fillId="0" borderId="4" xfId="8" applyFont="1" applyBorder="1" applyAlignment="1" applyProtection="1">
      <alignment horizontal="center"/>
    </xf>
    <xf numFmtId="0" fontId="16" fillId="11" borderId="16" xfId="8" applyFont="1" applyFill="1" applyBorder="1" applyAlignment="1" applyProtection="1">
      <alignment horizontal="center"/>
    </xf>
    <xf numFmtId="0" fontId="19" fillId="11" borderId="13" xfId="8" applyFont="1" applyFill="1" applyBorder="1" applyProtection="1"/>
    <xf numFmtId="0" fontId="16" fillId="11" borderId="5" xfId="8" applyFont="1" applyFill="1" applyBorder="1" applyAlignment="1" applyProtection="1">
      <alignment horizontal="center"/>
    </xf>
    <xf numFmtId="0" fontId="16" fillId="11" borderId="11" xfId="8" applyFont="1" applyFill="1" applyBorder="1" applyProtection="1"/>
    <xf numFmtId="0" fontId="16" fillId="11" borderId="10" xfId="8" applyFont="1" applyFill="1" applyBorder="1" applyProtection="1"/>
    <xf numFmtId="0" fontId="16" fillId="0" borderId="0" xfId="8" applyFont="1" applyBorder="1" applyProtection="1"/>
    <xf numFmtId="0" fontId="16" fillId="0" borderId="0" xfId="8" applyFont="1" applyBorder="1" applyAlignment="1" applyProtection="1">
      <alignment horizontal="center"/>
    </xf>
    <xf numFmtId="10" fontId="16" fillId="0" borderId="4" xfId="8" applyNumberFormat="1" applyFont="1" applyBorder="1" applyAlignment="1" applyProtection="1">
      <alignment horizontal="center"/>
    </xf>
    <xf numFmtId="0" fontId="20" fillId="0" borderId="0" xfId="8" applyFont="1" applyBorder="1" applyAlignment="1" applyProtection="1">
      <alignment horizontal="left"/>
    </xf>
    <xf numFmtId="0" fontId="20" fillId="0" borderId="17" xfId="8" applyFont="1" applyBorder="1" applyAlignment="1" applyProtection="1">
      <alignment horizontal="left"/>
    </xf>
    <xf numFmtId="0" fontId="15" fillId="11" borderId="15" xfId="8" applyFill="1" applyBorder="1" applyProtection="1"/>
    <xf numFmtId="0" fontId="15" fillId="11" borderId="10" xfId="8" applyFill="1" applyBorder="1" applyProtection="1"/>
    <xf numFmtId="0" fontId="21" fillId="11" borderId="15" xfId="8" applyFont="1" applyFill="1" applyBorder="1" applyProtection="1"/>
    <xf numFmtId="0" fontId="11" fillId="0" borderId="3" xfId="0" applyFont="1" applyFill="1" applyBorder="1" applyAlignment="1" applyProtection="1">
      <alignment wrapText="1"/>
      <protection locked="0"/>
    </xf>
    <xf numFmtId="0" fontId="0" fillId="0" borderId="0" xfId="0" applyBorder="1"/>
    <xf numFmtId="0" fontId="1" fillId="0" borderId="0" xfId="0" applyFont="1" applyAlignment="1"/>
    <xf numFmtId="0" fontId="22" fillId="0" borderId="0" xfId="0" applyFont="1"/>
    <xf numFmtId="0" fontId="0" fillId="6" borderId="18" xfId="0" applyFont="1" applyFill="1" applyBorder="1" applyAlignment="1">
      <alignment horizontal="center" vertical="center" wrapText="1"/>
    </xf>
    <xf numFmtId="0" fontId="1" fillId="6" borderId="18" xfId="0" applyFont="1" applyFill="1" applyBorder="1" applyAlignment="1">
      <alignment horizontal="left" vertical="center"/>
    </xf>
    <xf numFmtId="0" fontId="11" fillId="0" borderId="11" xfId="0" applyFont="1" applyFill="1" applyBorder="1" applyAlignment="1" applyProtection="1">
      <alignment wrapText="1"/>
      <protection locked="0"/>
    </xf>
    <xf numFmtId="2" fontId="11" fillId="0" borderId="5" xfId="0" applyNumberFormat="1" applyFont="1" applyFill="1" applyBorder="1" applyAlignment="1" applyProtection="1">
      <alignment horizontal="right"/>
      <protection locked="0"/>
    </xf>
    <xf numFmtId="2" fontId="11" fillId="0" borderId="5" xfId="0" applyNumberFormat="1" applyFont="1" applyBorder="1" applyAlignment="1" applyProtection="1">
      <alignment horizontal="right"/>
      <protection locked="0"/>
    </xf>
    <xf numFmtId="0" fontId="1" fillId="13" borderId="6" xfId="0" applyFont="1" applyFill="1" applyBorder="1" applyAlignment="1">
      <alignment horizontal="center" wrapText="1"/>
    </xf>
    <xf numFmtId="0" fontId="10" fillId="13" borderId="14" xfId="0" applyFont="1" applyFill="1" applyBorder="1" applyAlignment="1" applyProtection="1">
      <alignment horizontal="center" wrapText="1"/>
      <protection locked="0"/>
    </xf>
    <xf numFmtId="2" fontId="10" fillId="13" borderId="6" xfId="0" applyNumberFormat="1" applyFont="1" applyFill="1" applyBorder="1" applyAlignment="1" applyProtection="1">
      <alignment horizontal="center" wrapText="1"/>
      <protection locked="0"/>
    </xf>
    <xf numFmtId="0" fontId="0" fillId="0" borderId="0" xfId="0" applyFont="1"/>
    <xf numFmtId="0" fontId="5" fillId="2" borderId="4" xfId="0" applyFont="1" applyFill="1" applyBorder="1" applyAlignment="1">
      <alignment horizontal="center"/>
    </xf>
    <xf numFmtId="0" fontId="5" fillId="0" borderId="4" xfId="0" applyFont="1" applyBorder="1" applyProtection="1">
      <protection locked="0"/>
    </xf>
    <xf numFmtId="49" fontId="11" fillId="0" borderId="4" xfId="0" applyNumberFormat="1" applyFont="1" applyFill="1" applyBorder="1" applyAlignment="1" applyProtection="1">
      <alignment horizontal="right"/>
      <protection locked="0"/>
    </xf>
    <xf numFmtId="0" fontId="11" fillId="0" borderId="4" xfId="0" applyFont="1" applyFill="1" applyBorder="1" applyAlignment="1" applyProtection="1">
      <alignment horizontal="right"/>
      <protection locked="0"/>
    </xf>
    <xf numFmtId="0" fontId="11" fillId="0" borderId="4" xfId="0" applyFont="1" applyFill="1" applyBorder="1" applyAlignment="1" applyProtection="1">
      <alignment wrapText="1"/>
      <protection locked="0"/>
    </xf>
    <xf numFmtId="2" fontId="11" fillId="2" borderId="1" xfId="0" applyNumberFormat="1" applyFont="1" applyFill="1" applyBorder="1" applyAlignment="1">
      <alignment horizontal="right"/>
    </xf>
    <xf numFmtId="165" fontId="11" fillId="4" borderId="1" xfId="0" applyNumberFormat="1" applyFont="1" applyFill="1" applyBorder="1" applyAlignment="1" applyProtection="1">
      <alignment horizontal="right"/>
      <protection locked="0"/>
    </xf>
    <xf numFmtId="165" fontId="5" fillId="2" borderId="4" xfId="0" applyNumberFormat="1" applyFont="1" applyFill="1" applyBorder="1" applyAlignment="1">
      <alignment horizontal="right"/>
    </xf>
    <xf numFmtId="49" fontId="5" fillId="0" borderId="4" xfId="0" applyNumberFormat="1" applyFont="1" applyBorder="1" applyAlignment="1" applyProtection="1">
      <alignment horizontal="right"/>
      <protection locked="0"/>
    </xf>
    <xf numFmtId="2" fontId="5" fillId="0" borderId="4" xfId="0" applyNumberFormat="1" applyFont="1" applyBorder="1" applyProtection="1">
      <protection locked="0"/>
    </xf>
    <xf numFmtId="49" fontId="11" fillId="0" borderId="4" xfId="0" applyNumberFormat="1" applyFont="1" applyFill="1" applyBorder="1" applyAlignment="1" applyProtection="1">
      <alignment horizontal="center"/>
      <protection locked="0"/>
    </xf>
    <xf numFmtId="0" fontId="11" fillId="0" borderId="4" xfId="0" applyFont="1" applyFill="1" applyBorder="1" applyAlignment="1" applyProtection="1">
      <alignment horizontal="center"/>
      <protection locked="0"/>
    </xf>
    <xf numFmtId="2" fontId="11" fillId="0" borderId="4" xfId="0" applyNumberFormat="1" applyFont="1" applyFill="1" applyBorder="1" applyAlignment="1" applyProtection="1">
      <alignment horizontal="center"/>
      <protection locked="0"/>
    </xf>
    <xf numFmtId="2" fontId="11" fillId="0" borderId="4" xfId="0" applyNumberFormat="1" applyFont="1" applyBorder="1" applyAlignment="1" applyProtection="1">
      <alignment horizontal="center"/>
      <protection locked="0"/>
    </xf>
    <xf numFmtId="0" fontId="0" fillId="6" borderId="4" xfId="0" applyFill="1" applyBorder="1"/>
    <xf numFmtId="42" fontId="23" fillId="2" borderId="4" xfId="6" applyNumberFormat="1" applyFont="1" applyFill="1" applyBorder="1" applyAlignment="1">
      <alignment horizontal="center" vertical="center"/>
    </xf>
    <xf numFmtId="166" fontId="25" fillId="0" borderId="4" xfId="6" applyNumberFormat="1" applyFont="1" applyFill="1" applyBorder="1" applyAlignment="1" applyProtection="1">
      <alignment horizontal="center"/>
      <protection locked="0"/>
    </xf>
    <xf numFmtId="0" fontId="0" fillId="14" borderId="1" xfId="0" applyFont="1" applyFill="1" applyBorder="1" applyAlignment="1">
      <alignment horizontal="center" wrapText="1"/>
    </xf>
    <xf numFmtId="0" fontId="0" fillId="6" borderId="10" xfId="0" applyFill="1" applyBorder="1"/>
    <xf numFmtId="0" fontId="0" fillId="6" borderId="15" xfId="0" applyFill="1" applyBorder="1"/>
    <xf numFmtId="0" fontId="0" fillId="6" borderId="17" xfId="0" applyFill="1" applyBorder="1"/>
    <xf numFmtId="0" fontId="0" fillId="6" borderId="0" xfId="0" applyFill="1" applyBorder="1"/>
    <xf numFmtId="0" fontId="25" fillId="14" borderId="4" xfId="0" applyFont="1" applyFill="1" applyBorder="1" applyAlignment="1">
      <alignment horizontal="center" wrapText="1"/>
    </xf>
    <xf numFmtId="42" fontId="0" fillId="0" borderId="0" xfId="0" applyNumberFormat="1"/>
    <xf numFmtId="10" fontId="15" fillId="10" borderId="4" xfId="9" applyNumberFormat="1" applyFont="1" applyFill="1" applyBorder="1" applyAlignment="1" applyProtection="1">
      <alignment horizontal="center"/>
      <protection locked="0"/>
    </xf>
    <xf numFmtId="166" fontId="23" fillId="2" borderId="4" xfId="6" applyNumberFormat="1" applyFont="1" applyFill="1" applyBorder="1" applyProtection="1"/>
    <xf numFmtId="165" fontId="0" fillId="4" borderId="4" xfId="0" applyNumberFormat="1" applyFill="1" applyBorder="1" applyAlignment="1" applyProtection="1">
      <alignment horizontal="left"/>
      <protection locked="0"/>
    </xf>
    <xf numFmtId="1" fontId="0" fillId="4" borderId="4" xfId="0" applyNumberFormat="1" applyFill="1" applyBorder="1" applyAlignment="1" applyProtection="1">
      <alignment horizontal="left"/>
      <protection locked="0"/>
    </xf>
    <xf numFmtId="10" fontId="0" fillId="4" borderId="4" xfId="0" applyNumberFormat="1" applyFill="1" applyBorder="1" applyAlignment="1" applyProtection="1">
      <alignment horizontal="left"/>
      <protection locked="0"/>
    </xf>
    <xf numFmtId="42" fontId="27" fillId="0" borderId="4" xfId="0" applyNumberFormat="1" applyFont="1" applyBorder="1" applyAlignment="1">
      <alignment horizontal="center"/>
    </xf>
    <xf numFmtId="0" fontId="1" fillId="0" borderId="4" xfId="0" applyFont="1" applyBorder="1" applyAlignment="1">
      <alignment wrapText="1"/>
    </xf>
    <xf numFmtId="0" fontId="0" fillId="0" borderId="0" xfId="0" applyFont="1" applyAlignment="1"/>
    <xf numFmtId="0" fontId="1" fillId="0" borderId="0" xfId="0" applyFont="1"/>
    <xf numFmtId="3" fontId="0" fillId="2" borderId="4" xfId="0" applyNumberFormat="1" applyFill="1" applyBorder="1" applyAlignment="1">
      <alignment horizontal="left"/>
    </xf>
    <xf numFmtId="0" fontId="1" fillId="6" borderId="2" xfId="0" applyFont="1" applyFill="1" applyBorder="1" applyAlignment="1">
      <alignment horizontal="right" vertical="center"/>
    </xf>
    <xf numFmtId="0" fontId="1" fillId="6" borderId="2" xfId="0" applyFont="1" applyFill="1" applyBorder="1" applyAlignment="1">
      <alignment horizontal="right" vertical="center" wrapText="1"/>
    </xf>
    <xf numFmtId="0" fontId="1" fillId="6" borderId="3" xfId="0" applyFont="1" applyFill="1" applyBorder="1" applyAlignment="1">
      <alignment horizontal="right" vertical="center"/>
    </xf>
    <xf numFmtId="0" fontId="1" fillId="6" borderId="4" xfId="0" applyFont="1" applyFill="1" applyBorder="1" applyAlignment="1">
      <alignment horizontal="right" vertical="center"/>
    </xf>
    <xf numFmtId="2" fontId="0" fillId="6" borderId="0" xfId="0" applyNumberFormat="1" applyFill="1" applyAlignment="1">
      <alignment horizontal="center"/>
    </xf>
    <xf numFmtId="0" fontId="0" fillId="6" borderId="0" xfId="0" applyFill="1"/>
    <xf numFmtId="2" fontId="0" fillId="6" borderId="0" xfId="0" applyNumberFormat="1" applyFill="1"/>
    <xf numFmtId="0" fontId="9" fillId="6" borderId="0" xfId="0" applyFont="1" applyFill="1"/>
    <xf numFmtId="0" fontId="22" fillId="6" borderId="0" xfId="0" applyFont="1" applyFill="1"/>
    <xf numFmtId="0" fontId="1" fillId="6" borderId="0" xfId="0" applyFont="1" applyFill="1" applyAlignment="1"/>
    <xf numFmtId="0" fontId="5" fillId="6" borderId="0" xfId="0" applyFont="1" applyFill="1" applyBorder="1"/>
    <xf numFmtId="0" fontId="5" fillId="6" borderId="0" xfId="0" applyFont="1" applyFill="1"/>
    <xf numFmtId="0" fontId="0" fillId="6" borderId="19" xfId="0" applyFont="1" applyFill="1" applyBorder="1" applyAlignment="1">
      <alignment horizontal="center" vertical="center" wrapText="1"/>
    </xf>
    <xf numFmtId="0" fontId="1" fillId="6" borderId="20" xfId="0" applyFont="1" applyFill="1" applyBorder="1" applyAlignment="1">
      <alignment horizontal="center" vertical="center"/>
    </xf>
    <xf numFmtId="0" fontId="10" fillId="13" borderId="17" xfId="0" applyFont="1" applyFill="1" applyBorder="1" applyAlignment="1" applyProtection="1">
      <alignment horizontal="center" wrapText="1"/>
      <protection locked="0"/>
    </xf>
    <xf numFmtId="0" fontId="10" fillId="13" borderId="0" xfId="0" applyFont="1" applyFill="1" applyBorder="1" applyAlignment="1" applyProtection="1">
      <alignment horizontal="center" wrapText="1"/>
      <protection locked="0"/>
    </xf>
    <xf numFmtId="0" fontId="10" fillId="13" borderId="12" xfId="0" applyFont="1" applyFill="1" applyBorder="1" applyAlignment="1" applyProtection="1">
      <alignment horizontal="center" wrapText="1"/>
      <protection locked="0"/>
    </xf>
    <xf numFmtId="0" fontId="1" fillId="13" borderId="14" xfId="0" applyFont="1" applyFill="1" applyBorder="1" applyAlignment="1">
      <alignment horizontal="center" wrapText="1"/>
    </xf>
    <xf numFmtId="0" fontId="5" fillId="0" borderId="3" xfId="0" applyFont="1" applyFill="1" applyBorder="1" applyAlignment="1" applyProtection="1">
      <alignment horizontal="center"/>
      <protection locked="0"/>
    </xf>
    <xf numFmtId="0" fontId="30" fillId="6" borderId="0" xfId="0" applyFont="1" applyFill="1"/>
    <xf numFmtId="0" fontId="30" fillId="0" borderId="0" xfId="0" applyFont="1"/>
    <xf numFmtId="0" fontId="5" fillId="6" borderId="0" xfId="0" applyFont="1" applyFill="1" applyAlignment="1">
      <alignment horizontal="center" vertical="top"/>
    </xf>
    <xf numFmtId="0" fontId="5" fillId="0" borderId="0" xfId="0" applyFont="1" applyAlignment="1">
      <alignment horizontal="center" vertical="top"/>
    </xf>
    <xf numFmtId="49" fontId="5" fillId="6" borderId="0" xfId="0" applyNumberFormat="1" applyFont="1" applyFill="1" applyAlignment="1">
      <alignment horizontal="center"/>
    </xf>
    <xf numFmtId="0" fontId="5" fillId="6" borderId="0" xfId="0" applyFont="1" applyFill="1" applyAlignment="1">
      <alignment horizontal="center"/>
    </xf>
    <xf numFmtId="0" fontId="5" fillId="6" borderId="0" xfId="0" applyFont="1" applyFill="1" applyAlignment="1">
      <alignment wrapText="1"/>
    </xf>
    <xf numFmtId="2" fontId="5" fillId="6" borderId="0" xfId="0" applyNumberFormat="1" applyFont="1" applyFill="1" applyAlignment="1">
      <alignment horizontal="center"/>
    </xf>
    <xf numFmtId="165" fontId="5" fillId="6" borderId="0" xfId="0" applyNumberFormat="1" applyFont="1" applyFill="1"/>
    <xf numFmtId="165" fontId="5" fillId="6" borderId="0" xfId="0" applyNumberFormat="1" applyFont="1" applyFill="1" applyAlignment="1">
      <alignment horizontal="center"/>
    </xf>
    <xf numFmtId="49" fontId="5" fillId="0" borderId="0" xfId="0" applyNumberFormat="1" applyFont="1" applyAlignment="1">
      <alignment horizontal="center"/>
    </xf>
    <xf numFmtId="0" fontId="5" fillId="0" borderId="0" xfId="0" applyFont="1" applyAlignment="1">
      <alignment horizontal="center"/>
    </xf>
    <xf numFmtId="0" fontId="5" fillId="0" borderId="0" xfId="0" applyFont="1" applyAlignment="1">
      <alignment wrapText="1"/>
    </xf>
    <xf numFmtId="2" fontId="5" fillId="0" borderId="0" xfId="0" applyNumberFormat="1" applyFont="1" applyAlignment="1">
      <alignment horizontal="center"/>
    </xf>
    <xf numFmtId="165" fontId="5" fillId="0" borderId="0" xfId="0" applyNumberFormat="1" applyFont="1"/>
    <xf numFmtId="165" fontId="5" fillId="0" borderId="0" xfId="0" applyNumberFormat="1" applyFont="1" applyAlignment="1">
      <alignment horizontal="center"/>
    </xf>
    <xf numFmtId="0" fontId="29" fillId="6" borderId="0" xfId="0" applyFont="1" applyFill="1" applyBorder="1" applyAlignment="1">
      <alignment horizontal="center" vertical="center"/>
    </xf>
    <xf numFmtId="37" fontId="25" fillId="4" borderId="4" xfId="6" applyNumberFormat="1" applyFont="1" applyFill="1" applyBorder="1" applyProtection="1">
      <protection locked="0"/>
    </xf>
    <xf numFmtId="167" fontId="25" fillId="14" borderId="4" xfId="7" applyNumberFormat="1" applyFont="1" applyFill="1" applyBorder="1" applyAlignment="1">
      <alignment horizontal="center"/>
    </xf>
    <xf numFmtId="166" fontId="23" fillId="2" borderId="4" xfId="6" applyNumberFormat="1" applyFont="1" applyFill="1" applyBorder="1" applyAlignment="1" applyProtection="1">
      <alignment wrapText="1"/>
    </xf>
    <xf numFmtId="0" fontId="29" fillId="2" borderId="9" xfId="0" applyFont="1" applyFill="1" applyBorder="1" applyAlignment="1">
      <alignment horizontal="center" vertical="center"/>
    </xf>
    <xf numFmtId="165" fontId="29" fillId="2" borderId="9" xfId="0" applyNumberFormat="1" applyFont="1" applyFill="1" applyBorder="1" applyAlignment="1">
      <alignment horizontal="right" vertical="center"/>
    </xf>
    <xf numFmtId="0" fontId="5" fillId="8" borderId="4" xfId="0" applyFont="1" applyFill="1" applyBorder="1" applyProtection="1">
      <protection locked="0"/>
    </xf>
    <xf numFmtId="44" fontId="0" fillId="0" borderId="0" xfId="0" applyNumberFormat="1" applyFont="1" applyAlignment="1"/>
    <xf numFmtId="42" fontId="0" fillId="0" borderId="0" xfId="0" applyNumberFormat="1" applyFont="1"/>
    <xf numFmtId="0" fontId="0" fillId="0" borderId="4" xfId="0" applyFont="1" applyBorder="1"/>
    <xf numFmtId="164" fontId="0" fillId="0" borderId="4" xfId="0" applyNumberFormat="1" applyFont="1" applyBorder="1"/>
    <xf numFmtId="0" fontId="0" fillId="0" borderId="4" xfId="0" applyFont="1" applyBorder="1" applyAlignment="1">
      <alignment horizontal="center"/>
    </xf>
    <xf numFmtId="2" fontId="0" fillId="0" borderId="0" xfId="0" applyNumberFormat="1" applyFont="1" applyAlignment="1">
      <alignment horizontal="center"/>
    </xf>
    <xf numFmtId="165" fontId="0" fillId="0" borderId="0" xfId="0" applyNumberFormat="1" applyFont="1"/>
    <xf numFmtId="10" fontId="0" fillId="0" borderId="0" xfId="0" applyNumberFormat="1" applyFont="1"/>
    <xf numFmtId="0" fontId="0" fillId="0" borderId="0" xfId="0" applyFont="1" applyAlignment="1">
      <alignment horizontal="center"/>
    </xf>
    <xf numFmtId="42" fontId="0" fillId="0" borderId="4" xfId="0" applyNumberFormat="1" applyFont="1" applyBorder="1" applyAlignment="1">
      <alignment horizontal="center"/>
    </xf>
    <xf numFmtId="164" fontId="0" fillId="0" borderId="0" xfId="0" applyNumberFormat="1" applyFont="1"/>
    <xf numFmtId="1" fontId="25" fillId="0" borderId="4" xfId="0" applyNumberFormat="1" applyFont="1" applyFill="1" applyBorder="1" applyAlignment="1" applyProtection="1">
      <alignment horizontal="center" wrapText="1"/>
      <protection locked="0"/>
    </xf>
    <xf numFmtId="8" fontId="25" fillId="0" borderId="4" xfId="6" applyNumberFormat="1" applyFont="1" applyFill="1" applyBorder="1" applyAlignment="1" applyProtection="1">
      <alignment horizontal="center" wrapText="1"/>
      <protection locked="0"/>
    </xf>
    <xf numFmtId="2" fontId="25" fillId="2" borderId="4" xfId="6" applyNumberFormat="1" applyFont="1" applyFill="1" applyBorder="1" applyAlignment="1" applyProtection="1">
      <alignment horizontal="center" wrapText="1"/>
    </xf>
    <xf numFmtId="42" fontId="25" fillId="2" borderId="4" xfId="6" applyNumberFormat="1" applyFont="1" applyFill="1" applyBorder="1" applyAlignment="1">
      <alignment horizontal="center" wrapText="1"/>
    </xf>
    <xf numFmtId="42" fontId="23" fillId="2" borderId="4" xfId="6" applyNumberFormat="1" applyFont="1" applyFill="1" applyBorder="1" applyAlignment="1">
      <alignment horizontal="center" wrapText="1"/>
    </xf>
    <xf numFmtId="2" fontId="23" fillId="2" borderId="4" xfId="6" applyNumberFormat="1" applyFont="1" applyFill="1" applyBorder="1" applyAlignment="1" applyProtection="1">
      <alignment horizontal="center" wrapText="1"/>
    </xf>
    <xf numFmtId="42" fontId="1" fillId="2" borderId="4" xfId="0" applyNumberFormat="1" applyFont="1" applyFill="1" applyBorder="1" applyAlignment="1">
      <alignment horizontal="right" wrapText="1"/>
    </xf>
    <xf numFmtId="42" fontId="23" fillId="2" borderId="4" xfId="6" applyNumberFormat="1" applyFont="1" applyFill="1" applyBorder="1"/>
    <xf numFmtId="1" fontId="25" fillId="0" borderId="4" xfId="7" applyNumberFormat="1" applyFont="1" applyFill="1" applyBorder="1" applyAlignment="1" applyProtection="1">
      <alignment horizontal="center"/>
      <protection locked="0"/>
    </xf>
    <xf numFmtId="164" fontId="25" fillId="0" borderId="4" xfId="6" applyNumberFormat="1" applyFont="1" applyFill="1" applyBorder="1" applyAlignment="1" applyProtection="1">
      <alignment horizontal="center"/>
      <protection locked="0"/>
    </xf>
    <xf numFmtId="42" fontId="23" fillId="0" borderId="4" xfId="6" applyNumberFormat="1" applyFont="1" applyFill="1" applyBorder="1" applyAlignment="1" applyProtection="1">
      <alignment horizontal="left" wrapText="1"/>
      <protection locked="0"/>
    </xf>
    <xf numFmtId="168" fontId="23" fillId="0" borderId="4" xfId="6" applyNumberFormat="1" applyFont="1" applyFill="1" applyBorder="1" applyProtection="1">
      <protection locked="0"/>
    </xf>
    <xf numFmtId="42" fontId="23" fillId="2" borderId="4" xfId="6" applyNumberFormat="1" applyFont="1" applyFill="1" applyBorder="1" applyProtection="1"/>
    <xf numFmtId="42" fontId="23" fillId="15" borderId="4" xfId="0" applyNumberFormat="1" applyFont="1" applyFill="1" applyBorder="1"/>
    <xf numFmtId="42" fontId="23" fillId="4" borderId="4" xfId="6" applyNumberFormat="1" applyFont="1" applyFill="1" applyBorder="1" applyProtection="1">
      <protection locked="0"/>
    </xf>
    <xf numFmtId="42" fontId="23" fillId="0" borderId="4" xfId="6" applyNumberFormat="1" applyFont="1" applyFill="1" applyBorder="1" applyProtection="1">
      <protection locked="0"/>
    </xf>
    <xf numFmtId="42" fontId="23" fillId="3" borderId="4" xfId="6" applyNumberFormat="1" applyFont="1" applyFill="1" applyBorder="1" applyAlignment="1">
      <alignment horizontal="left" wrapText="1"/>
    </xf>
    <xf numFmtId="42" fontId="23" fillId="3" borderId="4" xfId="6" applyNumberFormat="1" applyFont="1" applyFill="1" applyBorder="1"/>
    <xf numFmtId="2" fontId="24" fillId="2" borderId="4" xfId="0" applyNumberFormat="1" applyFont="1" applyFill="1" applyBorder="1" applyAlignment="1">
      <alignment horizontal="right"/>
    </xf>
    <xf numFmtId="2" fontId="24" fillId="2" borderId="5" xfId="0" applyNumberFormat="1" applyFont="1" applyFill="1" applyBorder="1" applyAlignment="1">
      <alignment horizontal="right"/>
    </xf>
    <xf numFmtId="0" fontId="5" fillId="0" borderId="4" xfId="0" applyFont="1" applyFill="1" applyBorder="1" applyAlignment="1" applyProtection="1">
      <alignment horizontal="left"/>
      <protection locked="0"/>
    </xf>
    <xf numFmtId="0" fontId="5" fillId="0" borderId="5" xfId="0" applyFont="1" applyFill="1" applyBorder="1" applyAlignment="1" applyProtection="1">
      <alignment horizontal="left"/>
      <protection locked="0"/>
    </xf>
    <xf numFmtId="49" fontId="22" fillId="0" borderId="0" xfId="0" applyNumberFormat="1" applyFont="1"/>
    <xf numFmtId="49" fontId="5" fillId="0" borderId="0" xfId="0" applyNumberFormat="1" applyFont="1"/>
    <xf numFmtId="2" fontId="11" fillId="2" borderId="4" xfId="0" applyNumberFormat="1" applyFont="1" applyFill="1" applyBorder="1" applyAlignment="1">
      <alignment horizontal="right"/>
    </xf>
    <xf numFmtId="165" fontId="11" fillId="4" borderId="4" xfId="0" applyNumberFormat="1" applyFont="1" applyFill="1" applyBorder="1" applyAlignment="1" applyProtection="1">
      <alignment horizontal="right"/>
      <protection locked="0"/>
    </xf>
    <xf numFmtId="44" fontId="24" fillId="0" borderId="4" xfId="7" applyNumberFormat="1" applyFont="1" applyFill="1" applyBorder="1" applyAlignment="1" applyProtection="1">
      <alignment horizontal="left"/>
      <protection locked="0"/>
    </xf>
    <xf numFmtId="0" fontId="5" fillId="8" borderId="4" xfId="0" applyFont="1" applyFill="1" applyBorder="1" applyAlignment="1" applyProtection="1">
      <alignment horizontal="left"/>
      <protection locked="0"/>
    </xf>
    <xf numFmtId="0" fontId="5" fillId="8" borderId="4" xfId="0" applyFont="1" applyFill="1" applyBorder="1" applyAlignment="1" applyProtection="1">
      <alignment horizontal="left" wrapText="1"/>
      <protection locked="0"/>
    </xf>
    <xf numFmtId="0" fontId="0" fillId="0" borderId="1" xfId="0" applyBorder="1" applyAlignment="1">
      <alignment wrapText="1"/>
    </xf>
    <xf numFmtId="0" fontId="0" fillId="0" borderId="4" xfId="0" applyBorder="1" applyAlignment="1">
      <alignment wrapText="1"/>
    </xf>
    <xf numFmtId="0" fontId="0" fillId="0" borderId="0" xfId="0" applyBorder="1" applyAlignment="1">
      <alignment wrapText="1"/>
    </xf>
    <xf numFmtId="0" fontId="23" fillId="14" borderId="1" xfId="0" applyFont="1" applyFill="1" applyBorder="1" applyAlignment="1">
      <alignment horizontal="right" wrapText="1"/>
    </xf>
    <xf numFmtId="0" fontId="23" fillId="14" borderId="2" xfId="0" applyFont="1" applyFill="1" applyBorder="1" applyAlignment="1">
      <alignment horizontal="right" wrapText="1"/>
    </xf>
    <xf numFmtId="0" fontId="25" fillId="14" borderId="3" xfId="0" applyFont="1" applyFill="1" applyBorder="1" applyAlignment="1">
      <alignment horizontal="center" vertical="center" wrapText="1"/>
    </xf>
    <xf numFmtId="0" fontId="25" fillId="14" borderId="3" xfId="0" applyFont="1" applyFill="1" applyBorder="1" applyAlignment="1">
      <alignment horizontal="center" wrapText="1"/>
    </xf>
    <xf numFmtId="0" fontId="23" fillId="6" borderId="3" xfId="0" applyFont="1" applyFill="1" applyBorder="1" applyAlignment="1">
      <alignment horizontal="left" wrapText="1"/>
    </xf>
    <xf numFmtId="0" fontId="25" fillId="14" borderId="4" xfId="0" applyFont="1" applyFill="1" applyBorder="1" applyAlignment="1">
      <alignment horizontal="center" vertical="center" wrapText="1"/>
    </xf>
    <xf numFmtId="0" fontId="28" fillId="0" borderId="4" xfId="0" applyFont="1" applyBorder="1" applyAlignment="1">
      <alignment vertical="center" wrapText="1"/>
    </xf>
    <xf numFmtId="0" fontId="28" fillId="0" borderId="4" xfId="0" applyFont="1" applyFill="1" applyBorder="1" applyAlignment="1">
      <alignment vertical="center" wrapText="1"/>
    </xf>
    <xf numFmtId="42" fontId="25" fillId="14" borderId="4" xfId="7" applyNumberFormat="1" applyFont="1" applyFill="1" applyBorder="1" applyAlignment="1">
      <alignment horizontal="center" wrapText="1"/>
    </xf>
    <xf numFmtId="42" fontId="0" fillId="6" borderId="0" xfId="0" applyNumberFormat="1" applyFont="1" applyFill="1" applyBorder="1" applyAlignment="1" applyProtection="1">
      <alignment horizontal="left"/>
      <protection locked="0"/>
    </xf>
    <xf numFmtId="42" fontId="0" fillId="16" borderId="0" xfId="0" applyNumberFormat="1" applyFont="1" applyFill="1" applyBorder="1" applyAlignment="1" applyProtection="1">
      <alignment horizontal="left"/>
      <protection locked="0"/>
    </xf>
    <xf numFmtId="42" fontId="0" fillId="16" borderId="4" xfId="0" applyNumberFormat="1" applyFont="1" applyFill="1" applyBorder="1" applyAlignment="1" applyProtection="1">
      <alignment horizontal="left"/>
      <protection locked="0"/>
    </xf>
    <xf numFmtId="0" fontId="25" fillId="14" borderId="4" xfId="0" applyFont="1" applyFill="1" applyBorder="1" applyAlignment="1">
      <alignment horizontal="left" wrapText="1"/>
    </xf>
    <xf numFmtId="10" fontId="0" fillId="16"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37" fontId="24" fillId="0" borderId="4" xfId="7" applyNumberFormat="1" applyFont="1" applyFill="1" applyBorder="1" applyAlignment="1" applyProtection="1">
      <alignment horizontal="left"/>
      <protection locked="0"/>
    </xf>
    <xf numFmtId="0" fontId="0" fillId="0" borderId="0" xfId="0" applyFill="1" applyBorder="1" applyAlignment="1">
      <alignment wrapText="1"/>
    </xf>
    <xf numFmtId="0" fontId="0" fillId="6" borderId="1" xfId="0" applyFill="1" applyBorder="1" applyAlignment="1">
      <alignment horizontal="left"/>
    </xf>
    <xf numFmtId="10" fontId="25" fillId="0" borderId="4" xfId="6" applyNumberFormat="1" applyFont="1" applyFill="1" applyBorder="1" applyAlignment="1" applyProtection="1">
      <alignment horizontal="center" wrapText="1"/>
      <protection locked="0"/>
    </xf>
    <xf numFmtId="44" fontId="24" fillId="0" borderId="4" xfId="7" applyNumberFormat="1" applyFont="1" applyFill="1" applyBorder="1" applyAlignment="1" applyProtection="1">
      <alignment horizontal="center"/>
      <protection locked="0"/>
    </xf>
    <xf numFmtId="10" fontId="1" fillId="0" borderId="4" xfId="0" applyNumberFormat="1" applyFont="1" applyFill="1" applyBorder="1" applyAlignment="1" applyProtection="1">
      <alignment horizontal="left"/>
      <protection locked="0"/>
    </xf>
    <xf numFmtId="5" fontId="23" fillId="8" borderId="4" xfId="6" applyNumberFormat="1" applyFont="1" applyFill="1" applyBorder="1" applyAlignment="1" applyProtection="1">
      <alignment horizontal="left" wrapText="1"/>
      <protection locked="0"/>
    </xf>
    <xf numFmtId="42" fontId="0" fillId="6" borderId="0" xfId="0" applyNumberFormat="1" applyFont="1" applyFill="1" applyBorder="1" applyAlignment="1" applyProtection="1">
      <alignment horizontal="left"/>
    </xf>
    <xf numFmtId="165" fontId="1" fillId="2" borderId="4" xfId="0" applyNumberFormat="1" applyFont="1" applyFill="1" applyBorder="1" applyAlignment="1" applyProtection="1">
      <alignment horizontal="left"/>
    </xf>
    <xf numFmtId="0" fontId="0" fillId="6" borderId="0" xfId="0" applyFont="1" applyFill="1" applyProtection="1"/>
    <xf numFmtId="10" fontId="1" fillId="2" borderId="4" xfId="0" applyNumberFormat="1" applyFont="1" applyFill="1" applyBorder="1" applyAlignment="1" applyProtection="1">
      <alignment horizontal="left"/>
    </xf>
    <xf numFmtId="0" fontId="25" fillId="14" borderId="4" xfId="0" applyFont="1" applyFill="1" applyBorder="1" applyAlignment="1" applyProtection="1">
      <alignment horizontal="center" vertical="center" wrapText="1"/>
    </xf>
    <xf numFmtId="49" fontId="0" fillId="8" borderId="4" xfId="0" applyNumberFormat="1" applyFill="1" applyBorder="1" applyAlignment="1" applyProtection="1">
      <alignment horizontal="left"/>
      <protection locked="0"/>
    </xf>
    <xf numFmtId="0" fontId="25" fillId="0" borderId="0" xfId="0" applyFont="1" applyFill="1"/>
    <xf numFmtId="44" fontId="23" fillId="2" borderId="4" xfId="6" applyNumberFormat="1" applyFont="1" applyFill="1" applyBorder="1" applyAlignment="1">
      <alignment horizontal="center"/>
    </xf>
    <xf numFmtId="44" fontId="23" fillId="2" borderId="4" xfId="6" applyNumberFormat="1" applyFont="1" applyFill="1" applyBorder="1" applyAlignment="1">
      <alignment horizontal="right"/>
    </xf>
    <xf numFmtId="165" fontId="0" fillId="8" borderId="4" xfId="0" applyNumberFormat="1" applyFill="1" applyBorder="1" applyAlignment="1" applyProtection="1">
      <alignment horizontal="left"/>
      <protection locked="0"/>
    </xf>
    <xf numFmtId="3" fontId="25" fillId="2" borderId="4" xfId="1" applyNumberFormat="1" applyFont="1" applyFill="1" applyBorder="1" applyAlignment="1"/>
    <xf numFmtId="49" fontId="0" fillId="0" borderId="0" xfId="0" applyNumberFormat="1" applyFont="1" applyAlignment="1"/>
    <xf numFmtId="42" fontId="25" fillId="2" borderId="4" xfId="1" applyNumberFormat="1" applyFont="1" applyFill="1" applyBorder="1" applyAlignment="1"/>
    <xf numFmtId="165" fontId="0" fillId="0" borderId="0" xfId="0" applyNumberFormat="1" applyFont="1" applyAlignment="1"/>
    <xf numFmtId="0" fontId="1" fillId="6" borderId="6" xfId="0" applyFont="1" applyFill="1" applyBorder="1" applyAlignment="1">
      <alignment horizontal="center"/>
    </xf>
    <xf numFmtId="0" fontId="25" fillId="2" borderId="4" xfId="3" applyFont="1" applyFill="1" applyBorder="1" applyAlignment="1"/>
    <xf numFmtId="0" fontId="25" fillId="14" borderId="1" xfId="3" applyFont="1" applyFill="1" applyBorder="1" applyAlignment="1">
      <alignment horizontal="left"/>
    </xf>
    <xf numFmtId="0" fontId="25" fillId="14" borderId="2" xfId="3" applyFont="1" applyFill="1" applyBorder="1" applyAlignment="1">
      <alignment horizontal="left"/>
    </xf>
    <xf numFmtId="0" fontId="25" fillId="14" borderId="3" xfId="3" applyFont="1" applyFill="1" applyBorder="1" applyAlignment="1">
      <alignment horizontal="left"/>
    </xf>
    <xf numFmtId="165" fontId="25" fillId="14" borderId="4" xfId="1" applyNumberFormat="1" applyFont="1" applyFill="1" applyBorder="1" applyAlignment="1"/>
    <xf numFmtId="0" fontId="23" fillId="6" borderId="4" xfId="4" applyFont="1" applyFill="1" applyBorder="1" applyAlignment="1">
      <alignment horizontal="center"/>
    </xf>
    <xf numFmtId="165" fontId="1" fillId="6" borderId="4" xfId="0" applyNumberFormat="1" applyFont="1" applyFill="1" applyBorder="1" applyAlignment="1">
      <alignment horizontal="right"/>
    </xf>
    <xf numFmtId="2" fontId="25" fillId="2" borderId="4" xfId="3" applyNumberFormat="1" applyFont="1" applyFill="1" applyBorder="1" applyAlignment="1"/>
    <xf numFmtId="2" fontId="25" fillId="2" borderId="6" xfId="3" applyNumberFormat="1" applyFont="1" applyFill="1" applyBorder="1" applyAlignment="1"/>
    <xf numFmtId="42" fontId="25" fillId="2" borderId="6" xfId="1" applyNumberFormat="1" applyFont="1" applyFill="1" applyBorder="1" applyAlignment="1"/>
    <xf numFmtId="0" fontId="25" fillId="14" borderId="14" xfId="3" applyFont="1" applyFill="1" applyBorder="1" applyAlignment="1"/>
    <xf numFmtId="0" fontId="25" fillId="14" borderId="3" xfId="3" applyFont="1" applyFill="1" applyBorder="1" applyAlignment="1"/>
    <xf numFmtId="42" fontId="23" fillId="2" borderId="28" xfId="1" applyNumberFormat="1" applyFont="1" applyFill="1" applyBorder="1" applyAlignment="1"/>
    <xf numFmtId="0" fontId="25" fillId="14" borderId="13" xfId="3" applyFont="1" applyFill="1" applyBorder="1" applyAlignment="1">
      <alignment horizontal="left"/>
    </xf>
    <xf numFmtId="0" fontId="25" fillId="14" borderId="9" xfId="3" applyFont="1" applyFill="1" applyBorder="1" applyAlignment="1">
      <alignment horizontal="left"/>
    </xf>
    <xf numFmtId="0" fontId="25" fillId="14" borderId="14" xfId="3" applyFont="1" applyFill="1" applyBorder="1" applyAlignment="1">
      <alignment horizontal="left"/>
    </xf>
    <xf numFmtId="165" fontId="25" fillId="14" borderId="6" xfId="1" applyNumberFormat="1" applyFont="1" applyFill="1" applyBorder="1" applyAlignment="1"/>
    <xf numFmtId="0" fontId="23" fillId="6" borderId="4" xfId="4" applyFont="1" applyFill="1" applyBorder="1" applyAlignment="1">
      <alignment horizontal="left"/>
    </xf>
    <xf numFmtId="0" fontId="32" fillId="0" borderId="0" xfId="0" applyFont="1" applyFill="1" applyAlignment="1"/>
    <xf numFmtId="0" fontId="25" fillId="0" borderId="0" xfId="0" applyFont="1" applyFill="1" applyAlignment="1"/>
    <xf numFmtId="0" fontId="0" fillId="0" borderId="0" xfId="0" applyFont="1" applyFill="1" applyAlignment="1"/>
    <xf numFmtId="42" fontId="23" fillId="2" borderId="4" xfId="3" applyNumberFormat="1" applyFont="1" applyFill="1" applyBorder="1" applyAlignment="1"/>
    <xf numFmtId="0" fontId="23" fillId="14" borderId="17" xfId="4" applyFont="1" applyFill="1" applyBorder="1" applyAlignment="1">
      <alignment horizontal="right"/>
    </xf>
    <xf numFmtId="0" fontId="23" fillId="14" borderId="0" xfId="4" applyFont="1" applyFill="1" applyBorder="1" applyAlignment="1">
      <alignment horizontal="right"/>
    </xf>
    <xf numFmtId="9" fontId="23" fillId="14" borderId="12" xfId="5" applyFont="1" applyFill="1" applyBorder="1" applyAlignment="1"/>
    <xf numFmtId="42" fontId="25" fillId="2" borderId="4" xfId="4" applyNumberFormat="1" applyFont="1" applyFill="1" applyBorder="1" applyAlignment="1">
      <alignment horizontal="right"/>
    </xf>
    <xf numFmtId="0" fontId="27" fillId="0" borderId="0" xfId="0" applyFont="1" applyAlignment="1"/>
    <xf numFmtId="42" fontId="23" fillId="2" borderId="4" xfId="2" applyNumberFormat="1" applyFont="1" applyFill="1" applyBorder="1" applyAlignment="1"/>
    <xf numFmtId="42" fontId="23" fillId="2" borderId="5" xfId="2" applyNumberFormat="1" applyFont="1" applyFill="1" applyBorder="1" applyAlignment="1"/>
    <xf numFmtId="10" fontId="0" fillId="0" borderId="0" xfId="0" applyNumberFormat="1" applyFont="1" applyAlignment="1"/>
    <xf numFmtId="42" fontId="1" fillId="17" borderId="6" xfId="5" applyNumberFormat="1" applyFont="1" applyFill="1" applyBorder="1" applyAlignment="1"/>
    <xf numFmtId="0" fontId="33" fillId="0" borderId="0" xfId="0" applyFont="1" applyAlignment="1"/>
    <xf numFmtId="165" fontId="15" fillId="10" borderId="4" xfId="8" applyNumberFormat="1" applyFont="1" applyFill="1" applyBorder="1" applyAlignment="1" applyProtection="1">
      <alignment horizontal="center"/>
      <protection locked="0"/>
    </xf>
    <xf numFmtId="0" fontId="34" fillId="14" borderId="24" xfId="3" applyFont="1" applyFill="1" applyBorder="1" applyAlignment="1"/>
    <xf numFmtId="42" fontId="34" fillId="2" borderId="21" xfId="1" applyNumberFormat="1" applyFont="1" applyFill="1" applyBorder="1" applyAlignment="1"/>
    <xf numFmtId="2" fontId="34" fillId="2" borderId="21" xfId="3" applyNumberFormat="1" applyFont="1" applyFill="1" applyBorder="1" applyAlignment="1"/>
    <xf numFmtId="42" fontId="34" fillId="2" borderId="28" xfId="1" applyNumberFormat="1" applyFont="1" applyFill="1" applyBorder="1" applyAlignment="1"/>
    <xf numFmtId="165" fontId="25" fillId="2" borderId="4" xfId="4" applyNumberFormat="1" applyFont="1" applyFill="1" applyBorder="1" applyAlignment="1">
      <alignment horizontal="right"/>
    </xf>
    <xf numFmtId="165" fontId="23" fillId="2" borderId="4" xfId="4" applyNumberFormat="1" applyFont="1" applyFill="1" applyBorder="1" applyAlignment="1">
      <alignment horizontal="right"/>
    </xf>
    <xf numFmtId="165" fontId="25" fillId="2" borderId="4" xfId="2" applyNumberFormat="1" applyFont="1" applyFill="1" applyBorder="1" applyAlignment="1"/>
    <xf numFmtId="0" fontId="29" fillId="6" borderId="0" xfId="0" applyFont="1" applyFill="1" applyBorder="1" applyAlignment="1">
      <alignment horizontal="center" vertical="center"/>
    </xf>
    <xf numFmtId="10" fontId="23" fillId="2" borderId="4" xfId="5" applyNumberFormat="1" applyFont="1" applyFill="1" applyBorder="1" applyAlignment="1">
      <alignment horizontal="right"/>
    </xf>
    <xf numFmtId="0" fontId="23" fillId="14" borderId="10" xfId="0" applyFont="1" applyFill="1" applyBorder="1" applyAlignment="1" applyProtection="1">
      <alignment horizontal="right" wrapText="1"/>
    </xf>
    <xf numFmtId="0" fontId="23" fillId="14" borderId="15" xfId="0" applyFont="1" applyFill="1" applyBorder="1" applyAlignment="1" applyProtection="1">
      <alignment horizontal="right" wrapText="1"/>
    </xf>
    <xf numFmtId="0" fontId="23" fillId="14" borderId="11" xfId="0" applyFont="1" applyFill="1" applyBorder="1" applyAlignment="1" applyProtection="1">
      <alignment horizontal="right" wrapText="1"/>
    </xf>
    <xf numFmtId="0" fontId="23" fillId="14" borderId="5" xfId="0" applyFont="1" applyFill="1" applyBorder="1" applyAlignment="1" applyProtection="1">
      <alignment horizontal="right" wrapText="1"/>
    </xf>
    <xf numFmtId="0" fontId="23" fillId="14" borderId="17" xfId="0" applyFont="1" applyFill="1" applyBorder="1" applyAlignment="1" applyProtection="1">
      <alignment horizontal="right" wrapText="1"/>
    </xf>
    <xf numFmtId="0" fontId="23" fillId="14" borderId="12" xfId="0" applyFont="1" applyFill="1" applyBorder="1" applyAlignment="1" applyProtection="1">
      <alignment horizontal="right" wrapText="1"/>
    </xf>
    <xf numFmtId="42" fontId="0" fillId="14" borderId="16" xfId="0" applyNumberFormat="1" applyFont="1" applyFill="1" applyBorder="1" applyAlignment="1" applyProtection="1">
      <alignment horizontal="left"/>
    </xf>
    <xf numFmtId="0" fontId="23" fillId="14" borderId="4" xfId="0" applyFont="1" applyFill="1" applyBorder="1" applyAlignment="1" applyProtection="1">
      <alignment horizontal="right" wrapText="1"/>
    </xf>
    <xf numFmtId="0" fontId="23" fillId="2" borderId="4" xfId="0" applyFont="1" applyFill="1" applyBorder="1" applyAlignment="1" applyProtection="1">
      <alignment horizontal="right" wrapText="1"/>
    </xf>
    <xf numFmtId="42" fontId="23" fillId="2" borderId="4" xfId="0" applyNumberFormat="1" applyFont="1" applyFill="1" applyBorder="1" applyAlignment="1" applyProtection="1">
      <alignment horizontal="right" wrapText="1"/>
    </xf>
    <xf numFmtId="0" fontId="23" fillId="14" borderId="9" xfId="0" applyFont="1" applyFill="1" applyBorder="1" applyAlignment="1" applyProtection="1">
      <alignment horizontal="right" wrapText="1"/>
    </xf>
    <xf numFmtId="0" fontId="25" fillId="14" borderId="16" xfId="0" applyFont="1" applyFill="1" applyBorder="1" applyAlignment="1" applyProtection="1">
      <alignment horizontal="center" vertical="center" wrapText="1"/>
    </xf>
    <xf numFmtId="3" fontId="25" fillId="2" borderId="4" xfId="0" applyNumberFormat="1" applyFont="1" applyFill="1" applyBorder="1" applyAlignment="1">
      <alignment horizontal="left"/>
    </xf>
    <xf numFmtId="0" fontId="0" fillId="6" borderId="4" xfId="0" applyFill="1" applyBorder="1" applyAlignment="1">
      <alignment wrapText="1"/>
    </xf>
    <xf numFmtId="165" fontId="0" fillId="2" borderId="4" xfId="0" applyNumberFormat="1" applyFill="1" applyBorder="1" applyAlignment="1" applyProtection="1">
      <alignment horizontal="left"/>
      <protection locked="0"/>
    </xf>
    <xf numFmtId="8" fontId="25" fillId="8" borderId="4" xfId="6" applyNumberFormat="1" applyFont="1" applyFill="1" applyBorder="1" applyAlignment="1" applyProtection="1">
      <alignment horizontal="center" wrapText="1"/>
      <protection locked="0"/>
    </xf>
    <xf numFmtId="38" fontId="25" fillId="8" borderId="4" xfId="6" applyNumberFormat="1" applyFont="1" applyFill="1" applyBorder="1" applyAlignment="1" applyProtection="1">
      <alignment horizontal="center" wrapText="1"/>
      <protection locked="0"/>
    </xf>
    <xf numFmtId="0" fontId="25" fillId="0" borderId="3" xfId="0" applyFont="1" applyFill="1" applyBorder="1" applyAlignment="1" applyProtection="1">
      <alignment horizontal="left" wrapText="1"/>
      <protection locked="0"/>
    </xf>
    <xf numFmtId="0" fontId="23" fillId="14" borderId="1" xfId="0" applyFont="1" applyFill="1" applyBorder="1" applyAlignment="1">
      <alignment horizontal="right" wrapText="1"/>
    </xf>
    <xf numFmtId="0" fontId="23" fillId="14" borderId="2" xfId="0" applyFont="1" applyFill="1" applyBorder="1" applyAlignment="1">
      <alignment horizontal="right" wrapText="1"/>
    </xf>
    <xf numFmtId="0" fontId="23" fillId="6" borderId="3" xfId="0" applyFont="1" applyFill="1" applyBorder="1" applyAlignment="1">
      <alignment horizontal="left" wrapText="1"/>
    </xf>
    <xf numFmtId="0" fontId="25" fillId="14" borderId="0" xfId="0" applyFont="1" applyFill="1" applyBorder="1" applyAlignment="1" applyProtection="1">
      <alignment horizontal="right" wrapText="1"/>
    </xf>
    <xf numFmtId="0" fontId="23" fillId="14" borderId="0" xfId="0" applyFont="1" applyFill="1" applyBorder="1" applyAlignment="1" applyProtection="1">
      <alignment horizontal="right" wrapText="1"/>
    </xf>
    <xf numFmtId="0" fontId="25" fillId="14" borderId="3" xfId="0" applyFont="1" applyFill="1" applyBorder="1" applyAlignment="1">
      <alignment horizontal="center" vertical="center" wrapText="1"/>
    </xf>
    <xf numFmtId="0" fontId="25" fillId="14" borderId="3" xfId="0" applyFont="1" applyFill="1" applyBorder="1" applyAlignment="1">
      <alignment horizontal="center" wrapText="1"/>
    </xf>
    <xf numFmtId="0" fontId="25" fillId="14" borderId="2" xfId="0" applyFont="1" applyFill="1" applyBorder="1" applyAlignment="1" applyProtection="1">
      <alignment horizontal="right" wrapText="1"/>
    </xf>
    <xf numFmtId="0" fontId="25" fillId="14" borderId="17" xfId="0" applyFont="1" applyFill="1" applyBorder="1" applyAlignment="1" applyProtection="1">
      <alignment horizontal="right" wrapText="1"/>
    </xf>
    <xf numFmtId="0" fontId="25" fillId="14" borderId="4" xfId="0" applyFont="1" applyFill="1" applyBorder="1" applyAlignment="1">
      <alignment horizontal="left" wrapText="1"/>
    </xf>
    <xf numFmtId="0" fontId="25" fillId="14" borderId="4" xfId="0" applyFont="1" applyFill="1" applyBorder="1" applyAlignment="1">
      <alignment horizontal="center" vertical="center" wrapText="1"/>
    </xf>
    <xf numFmtId="1" fontId="14" fillId="2" borderId="4" xfId="0" applyNumberFormat="1" applyFont="1" applyFill="1" applyBorder="1" applyAlignment="1">
      <alignment horizontal="left" vertical="center"/>
    </xf>
    <xf numFmtId="0" fontId="29" fillId="6" borderId="0" xfId="0" applyFont="1" applyFill="1" applyBorder="1" applyAlignment="1">
      <alignment horizontal="center" vertical="center"/>
    </xf>
    <xf numFmtId="0" fontId="25" fillId="0" borderId="3" xfId="0" applyFont="1" applyFill="1" applyBorder="1" applyAlignment="1" applyProtection="1">
      <alignment horizontal="left" wrapText="1"/>
      <protection locked="0"/>
    </xf>
    <xf numFmtId="0" fontId="25" fillId="14" borderId="4" xfId="0" applyFont="1" applyFill="1" applyBorder="1" applyAlignment="1">
      <alignment horizontal="left" wrapText="1"/>
    </xf>
    <xf numFmtId="0" fontId="25" fillId="14" borderId="3" xfId="0" applyFont="1" applyFill="1" applyBorder="1" applyAlignment="1">
      <alignment horizontal="center" vertical="center" wrapText="1"/>
    </xf>
    <xf numFmtId="0" fontId="23" fillId="6" borderId="3" xfId="0" applyFont="1" applyFill="1" applyBorder="1" applyAlignment="1">
      <alignment horizontal="left" wrapText="1"/>
    </xf>
    <xf numFmtId="0" fontId="25" fillId="14" borderId="4" xfId="0" applyFont="1" applyFill="1" applyBorder="1" applyAlignment="1">
      <alignment horizontal="center" vertical="center" wrapText="1"/>
    </xf>
    <xf numFmtId="0" fontId="23" fillId="14" borderId="1" xfId="0" applyFont="1" applyFill="1" applyBorder="1" applyAlignment="1">
      <alignment horizontal="right" wrapText="1"/>
    </xf>
    <xf numFmtId="0" fontId="23" fillId="14" borderId="2" xfId="0" applyFont="1" applyFill="1" applyBorder="1" applyAlignment="1">
      <alignment horizontal="right" wrapText="1"/>
    </xf>
    <xf numFmtId="0" fontId="25" fillId="14" borderId="3" xfId="0" applyFont="1" applyFill="1" applyBorder="1" applyAlignment="1">
      <alignment horizontal="center" wrapText="1"/>
    </xf>
    <xf numFmtId="0" fontId="25" fillId="14" borderId="2" xfId="0" applyFont="1" applyFill="1" applyBorder="1" applyAlignment="1" applyProtection="1">
      <alignment horizontal="right" wrapText="1"/>
    </xf>
    <xf numFmtId="0" fontId="25" fillId="14" borderId="17" xfId="0" applyFont="1" applyFill="1" applyBorder="1" applyAlignment="1" applyProtection="1">
      <alignment horizontal="right" wrapText="1"/>
    </xf>
    <xf numFmtId="0" fontId="25" fillId="14" borderId="0" xfId="0" applyFont="1" applyFill="1" applyBorder="1" applyAlignment="1" applyProtection="1">
      <alignment horizontal="right" wrapText="1"/>
    </xf>
    <xf numFmtId="0" fontId="23" fillId="14" borderId="0" xfId="0" applyFont="1" applyFill="1" applyBorder="1" applyAlignment="1" applyProtection="1">
      <alignment horizontal="right" wrapText="1"/>
    </xf>
    <xf numFmtId="1" fontId="14" fillId="2" borderId="4" xfId="0" applyNumberFormat="1" applyFont="1" applyFill="1" applyBorder="1" applyAlignment="1">
      <alignment horizontal="left" vertical="center"/>
    </xf>
    <xf numFmtId="0" fontId="1" fillId="6" borderId="2" xfId="0" applyFont="1" applyFill="1" applyBorder="1" applyAlignment="1">
      <alignment horizontal="right" vertical="center"/>
    </xf>
    <xf numFmtId="0" fontId="1" fillId="6" borderId="3" xfId="0" applyFont="1" applyFill="1" applyBorder="1" applyAlignment="1">
      <alignment horizontal="right" vertical="center"/>
    </xf>
    <xf numFmtId="0" fontId="1" fillId="6" borderId="4" xfId="0" applyFont="1" applyFill="1" applyBorder="1" applyAlignment="1">
      <alignment horizontal="right" vertical="center"/>
    </xf>
    <xf numFmtId="0" fontId="1" fillId="6" borderId="2" xfId="0" applyFont="1" applyFill="1" applyBorder="1" applyAlignment="1">
      <alignment horizontal="right" vertical="center" wrapText="1"/>
    </xf>
    <xf numFmtId="0" fontId="23" fillId="6" borderId="10" xfId="0" applyFont="1" applyFill="1" applyBorder="1" applyAlignment="1">
      <alignment wrapText="1"/>
    </xf>
    <xf numFmtId="0" fontId="23" fillId="6" borderId="15" xfId="0" applyFont="1" applyFill="1" applyBorder="1" applyAlignment="1">
      <alignment wrapText="1"/>
    </xf>
    <xf numFmtId="0" fontId="35" fillId="0" borderId="0" xfId="0" applyFont="1"/>
    <xf numFmtId="164" fontId="0" fillId="0" borderId="0" xfId="0" applyNumberFormat="1"/>
    <xf numFmtId="170" fontId="0" fillId="0" borderId="0" xfId="0" applyNumberFormat="1" applyFont="1"/>
    <xf numFmtId="42" fontId="1" fillId="2" borderId="4" xfId="0" applyNumberFormat="1" applyFont="1" applyFill="1" applyBorder="1" applyAlignment="1" applyProtection="1">
      <alignment horizontal="left"/>
    </xf>
    <xf numFmtId="0" fontId="13" fillId="6" borderId="0" xfId="0" applyFont="1" applyFill="1" applyBorder="1"/>
    <xf numFmtId="1" fontId="25" fillId="0" borderId="4" xfId="0" applyNumberFormat="1" applyFont="1" applyBorder="1" applyAlignment="1" applyProtection="1">
      <alignment horizontal="center" wrapText="1"/>
      <protection locked="0"/>
    </xf>
    <xf numFmtId="37" fontId="36" fillId="0" borderId="4" xfId="7" applyNumberFormat="1" applyFont="1" applyFill="1" applyBorder="1" applyAlignment="1" applyProtection="1">
      <alignment horizontal="left"/>
      <protection locked="0"/>
    </xf>
    <xf numFmtId="44" fontId="36" fillId="0" borderId="4" xfId="7" applyNumberFormat="1" applyFont="1" applyFill="1" applyBorder="1" applyAlignment="1" applyProtection="1">
      <alignment horizontal="left"/>
      <protection locked="0"/>
    </xf>
    <xf numFmtId="0" fontId="25" fillId="14" borderId="4" xfId="0" applyFont="1" applyFill="1" applyBorder="1" applyAlignment="1">
      <alignment horizontal="left" wrapText="1"/>
    </xf>
    <xf numFmtId="0" fontId="23" fillId="6" borderId="3" xfId="0" applyFont="1" applyFill="1" applyBorder="1" applyAlignment="1">
      <alignment horizontal="left" wrapText="1"/>
    </xf>
    <xf numFmtId="0" fontId="25" fillId="0" borderId="3" xfId="0" applyFont="1" applyFill="1" applyBorder="1" applyAlignment="1" applyProtection="1">
      <alignment horizontal="left" wrapText="1"/>
      <protection locked="0"/>
    </xf>
    <xf numFmtId="0" fontId="23" fillId="14" borderId="1" xfId="0" applyFont="1" applyFill="1" applyBorder="1" applyAlignment="1">
      <alignment horizontal="right" wrapText="1"/>
    </xf>
    <xf numFmtId="0" fontId="23" fillId="14" borderId="2" xfId="0" applyFont="1" applyFill="1" applyBorder="1" applyAlignment="1">
      <alignment horizontal="right" wrapText="1"/>
    </xf>
    <xf numFmtId="0" fontId="25" fillId="14" borderId="0" xfId="0" applyFont="1" applyFill="1" applyBorder="1" applyAlignment="1" applyProtection="1">
      <alignment horizontal="right" wrapText="1"/>
    </xf>
    <xf numFmtId="0" fontId="23" fillId="14" borderId="0" xfId="0" applyFont="1" applyFill="1" applyBorder="1" applyAlignment="1" applyProtection="1">
      <alignment horizontal="right" wrapText="1"/>
    </xf>
    <xf numFmtId="0" fontId="25" fillId="14" borderId="3" xfId="0" applyFont="1" applyFill="1" applyBorder="1" applyAlignment="1">
      <alignment horizontal="center" wrapText="1"/>
    </xf>
    <xf numFmtId="0" fontId="25" fillId="14" borderId="2" xfId="0" applyFont="1" applyFill="1" applyBorder="1" applyAlignment="1" applyProtection="1">
      <alignment horizontal="right" wrapText="1"/>
    </xf>
    <xf numFmtId="0" fontId="25" fillId="14" borderId="17" xfId="0" applyFont="1" applyFill="1" applyBorder="1" applyAlignment="1" applyProtection="1">
      <alignment horizontal="right" wrapText="1"/>
    </xf>
    <xf numFmtId="0" fontId="25" fillId="14" borderId="3" xfId="0" applyFont="1" applyFill="1" applyBorder="1" applyAlignment="1">
      <alignment horizontal="center" vertical="center" wrapText="1"/>
    </xf>
    <xf numFmtId="0" fontId="25" fillId="14" borderId="4" xfId="0" applyFont="1" applyFill="1" applyBorder="1" applyAlignment="1">
      <alignment horizontal="center" vertical="center" wrapText="1"/>
    </xf>
    <xf numFmtId="0" fontId="25" fillId="0" borderId="3" xfId="0" applyFont="1" applyFill="1" applyBorder="1" applyAlignment="1" applyProtection="1">
      <alignment horizontal="left" wrapText="1"/>
      <protection locked="0"/>
    </xf>
    <xf numFmtId="0" fontId="25" fillId="14" borderId="2" xfId="0" applyFont="1" applyFill="1" applyBorder="1" applyAlignment="1" applyProtection="1">
      <alignment horizontal="right" wrapText="1"/>
    </xf>
    <xf numFmtId="0" fontId="25" fillId="14" borderId="17" xfId="0" applyFont="1" applyFill="1" applyBorder="1" applyAlignment="1" applyProtection="1">
      <alignment horizontal="right" wrapText="1"/>
    </xf>
    <xf numFmtId="0" fontId="25" fillId="14" borderId="0" xfId="0" applyFont="1" applyFill="1" applyBorder="1" applyAlignment="1" applyProtection="1">
      <alignment horizontal="right" wrapText="1"/>
    </xf>
    <xf numFmtId="0" fontId="23" fillId="14" borderId="0" xfId="0" applyFont="1" applyFill="1" applyBorder="1" applyAlignment="1" applyProtection="1">
      <alignment horizontal="right" wrapText="1"/>
    </xf>
    <xf numFmtId="0" fontId="25" fillId="14" borderId="4" xfId="0" applyFont="1" applyFill="1" applyBorder="1" applyAlignment="1">
      <alignment horizontal="center" vertical="center" wrapText="1"/>
    </xf>
    <xf numFmtId="0" fontId="25" fillId="14" borderId="4" xfId="0" applyFont="1" applyFill="1" applyBorder="1" applyAlignment="1">
      <alignment horizontal="left" wrapText="1"/>
    </xf>
    <xf numFmtId="0" fontId="23" fillId="6" borderId="3" xfId="0" applyFont="1" applyFill="1" applyBorder="1" applyAlignment="1">
      <alignment horizontal="left" wrapText="1"/>
    </xf>
    <xf numFmtId="0" fontId="25" fillId="0" borderId="3" xfId="0" applyFont="1" applyFill="1" applyBorder="1" applyAlignment="1" applyProtection="1">
      <alignment horizontal="left" wrapText="1"/>
      <protection locked="0"/>
    </xf>
    <xf numFmtId="0" fontId="25" fillId="14" borderId="4" xfId="0" applyFont="1" applyFill="1" applyBorder="1" applyAlignment="1">
      <alignment horizontal="center" vertical="center" wrapText="1"/>
    </xf>
    <xf numFmtId="0" fontId="23" fillId="14" borderId="1" xfId="0" applyFont="1" applyFill="1" applyBorder="1" applyAlignment="1">
      <alignment horizontal="right" wrapText="1"/>
    </xf>
    <xf numFmtId="0" fontId="23" fillId="14" borderId="2" xfId="0" applyFont="1" applyFill="1" applyBorder="1" applyAlignment="1">
      <alignment horizontal="right" wrapText="1"/>
    </xf>
    <xf numFmtId="0" fontId="25" fillId="14" borderId="0" xfId="0" applyFont="1" applyFill="1" applyBorder="1" applyAlignment="1" applyProtection="1">
      <alignment horizontal="right" wrapText="1"/>
    </xf>
    <xf numFmtId="0" fontId="23" fillId="14" borderId="0" xfId="0" applyFont="1" applyFill="1" applyBorder="1" applyAlignment="1" applyProtection="1">
      <alignment horizontal="right" wrapText="1"/>
    </xf>
    <xf numFmtId="0" fontId="25" fillId="14" borderId="3" xfId="0" applyFont="1" applyFill="1" applyBorder="1" applyAlignment="1">
      <alignment horizontal="center" wrapText="1"/>
    </xf>
    <xf numFmtId="0" fontId="25" fillId="14" borderId="2" xfId="0" applyFont="1" applyFill="1" applyBorder="1" applyAlignment="1" applyProtection="1">
      <alignment horizontal="right" wrapText="1"/>
    </xf>
    <xf numFmtId="0" fontId="25" fillId="14" borderId="17" xfId="0" applyFont="1" applyFill="1" applyBorder="1" applyAlignment="1" applyProtection="1">
      <alignment horizontal="right" wrapText="1"/>
    </xf>
    <xf numFmtId="0" fontId="25" fillId="14" borderId="3" xfId="0" applyFont="1" applyFill="1" applyBorder="1" applyAlignment="1">
      <alignment horizontal="center" vertical="center" wrapText="1"/>
    </xf>
    <xf numFmtId="166" fontId="24" fillId="0" borderId="4" xfId="6" applyNumberFormat="1" applyFont="1" applyFill="1" applyBorder="1" applyAlignment="1" applyProtection="1">
      <alignment horizontal="center"/>
      <protection locked="0"/>
    </xf>
    <xf numFmtId="44" fontId="25" fillId="2" borderId="4" xfId="6" applyNumberFormat="1" applyFont="1" applyFill="1" applyBorder="1" applyAlignment="1">
      <alignment horizontal="center"/>
    </xf>
    <xf numFmtId="42" fontId="25" fillId="0" borderId="4" xfId="6" applyNumberFormat="1" applyFont="1" applyFill="1" applyBorder="1" applyAlignment="1" applyProtection="1">
      <alignment horizontal="left" wrapText="1"/>
      <protection locked="0"/>
    </xf>
    <xf numFmtId="44" fontId="24" fillId="2" borderId="4" xfId="6" applyNumberFormat="1" applyFont="1" applyFill="1" applyBorder="1" applyAlignment="1">
      <alignment horizontal="center"/>
    </xf>
    <xf numFmtId="166" fontId="25" fillId="2" borderId="4" xfId="6" applyNumberFormat="1" applyFont="1" applyFill="1" applyBorder="1" applyAlignment="1" applyProtection="1">
      <alignment wrapText="1"/>
    </xf>
    <xf numFmtId="10" fontId="25" fillId="0" borderId="4" xfId="6" quotePrefix="1" applyNumberFormat="1" applyFont="1" applyFill="1" applyBorder="1" applyAlignment="1" applyProtection="1">
      <alignment horizontal="center" wrapText="1"/>
      <protection locked="0"/>
    </xf>
    <xf numFmtId="165" fontId="23" fillId="2" borderId="4" xfId="0" applyNumberFormat="1" applyFont="1" applyFill="1" applyBorder="1" applyAlignment="1" applyProtection="1">
      <alignment horizontal="right" wrapText="1"/>
    </xf>
    <xf numFmtId="0" fontId="25" fillId="0" borderId="13" xfId="10" applyFont="1" applyBorder="1" applyAlignment="1">
      <alignment horizontal="left"/>
    </xf>
    <xf numFmtId="0" fontId="25" fillId="0" borderId="1" xfId="10" applyFont="1" applyBorder="1" applyAlignment="1">
      <alignment horizontal="left"/>
    </xf>
    <xf numFmtId="0" fontId="25" fillId="0" borderId="1" xfId="11" applyFont="1" applyFill="1" applyBorder="1" applyAlignment="1">
      <alignment horizontal="left"/>
    </xf>
    <xf numFmtId="0" fontId="25" fillId="0" borderId="1" xfId="12" applyFont="1" applyFill="1" applyBorder="1" applyAlignment="1">
      <alignment horizontal="left"/>
    </xf>
    <xf numFmtId="0" fontId="25" fillId="0" borderId="0" xfId="10" applyFont="1" applyAlignment="1">
      <alignment horizontal="left"/>
    </xf>
    <xf numFmtId="42" fontId="23" fillId="2" borderId="4" xfId="1" applyNumberFormat="1" applyFont="1" applyFill="1" applyBorder="1" applyAlignment="1"/>
    <xf numFmtId="165" fontId="1" fillId="4" borderId="4" xfId="0" applyNumberFormat="1" applyFont="1" applyFill="1" applyBorder="1" applyAlignment="1" applyProtection="1">
      <alignment horizontal="left"/>
      <protection locked="0"/>
    </xf>
    <xf numFmtId="0" fontId="0" fillId="6" borderId="4" xfId="0" applyFont="1" applyFill="1" applyBorder="1"/>
    <xf numFmtId="0" fontId="1" fillId="0" borderId="1" xfId="0" applyFont="1" applyBorder="1" applyAlignment="1">
      <alignment wrapText="1"/>
    </xf>
    <xf numFmtId="0" fontId="1" fillId="0" borderId="17" xfId="0" applyFont="1" applyBorder="1" applyAlignment="1">
      <alignment wrapText="1"/>
    </xf>
    <xf numFmtId="44" fontId="0" fillId="0" borderId="0" xfId="0" applyNumberFormat="1" applyFont="1"/>
    <xf numFmtId="44" fontId="0" fillId="0" borderId="4" xfId="6" applyFont="1" applyBorder="1" applyAlignment="1">
      <alignment horizontal="center"/>
    </xf>
    <xf numFmtId="171" fontId="25" fillId="2" borderId="4" xfId="1" applyNumberFormat="1" applyFont="1" applyFill="1" applyBorder="1" applyAlignment="1"/>
    <xf numFmtId="0" fontId="0" fillId="6" borderId="1" xfId="0" applyFill="1" applyBorder="1" applyAlignment="1">
      <alignment horizontal="left"/>
    </xf>
    <xf numFmtId="0" fontId="0" fillId="6" borderId="3" xfId="0" applyFill="1" applyBorder="1" applyAlignment="1">
      <alignment horizontal="left"/>
    </xf>
    <xf numFmtId="49" fontId="1" fillId="8" borderId="13" xfId="0" applyNumberFormat="1" applyFont="1" applyFill="1" applyBorder="1" applyAlignment="1" applyProtection="1">
      <alignment horizontal="left"/>
      <protection locked="0"/>
    </xf>
    <xf numFmtId="49" fontId="1" fillId="8" borderId="14" xfId="0" applyNumberFormat="1" applyFont="1" applyFill="1" applyBorder="1" applyAlignment="1" applyProtection="1">
      <alignment horizontal="left"/>
      <protection locked="0"/>
    </xf>
    <xf numFmtId="0" fontId="0" fillId="8" borderId="10" xfId="0" applyFill="1" applyBorder="1" applyAlignment="1">
      <alignment horizontal="left"/>
    </xf>
    <xf numFmtId="0" fontId="0" fillId="8" borderId="11" xfId="0" applyFill="1" applyBorder="1" applyAlignment="1">
      <alignment horizontal="left"/>
    </xf>
    <xf numFmtId="0" fontId="0" fillId="6" borderId="2" xfId="0" applyFill="1" applyBorder="1" applyAlignment="1">
      <alignment horizontal="center"/>
    </xf>
    <xf numFmtId="0" fontId="0" fillId="6" borderId="5" xfId="0" applyFill="1" applyBorder="1" applyAlignment="1">
      <alignment horizontal="left" vertical="top" wrapText="1"/>
    </xf>
    <xf numFmtId="0" fontId="0" fillId="6" borderId="16" xfId="0" applyFill="1" applyBorder="1" applyAlignment="1">
      <alignment horizontal="left" vertical="top" wrapText="1"/>
    </xf>
    <xf numFmtId="0" fontId="0" fillId="6" borderId="6" xfId="0" applyFill="1" applyBorder="1" applyAlignment="1">
      <alignment horizontal="left" vertical="top" wrapText="1"/>
    </xf>
    <xf numFmtId="0" fontId="13" fillId="6" borderId="0" xfId="0" applyFont="1" applyFill="1" applyAlignment="1">
      <alignment horizontal="center" vertical="center"/>
    </xf>
    <xf numFmtId="0" fontId="29" fillId="6" borderId="0" xfId="0" applyFont="1" applyFill="1" applyBorder="1" applyAlignment="1">
      <alignment horizontal="right" vertical="center"/>
    </xf>
    <xf numFmtId="0" fontId="31" fillId="14" borderId="4" xfId="0" applyFont="1" applyFill="1" applyBorder="1" applyAlignment="1">
      <alignment horizontal="center" vertical="center" wrapText="1"/>
    </xf>
    <xf numFmtId="49" fontId="13" fillId="2" borderId="0" xfId="0" applyNumberFormat="1" applyFont="1" applyFill="1" applyBorder="1" applyAlignment="1">
      <alignment horizontal="center" vertical="center"/>
    </xf>
    <xf numFmtId="0" fontId="13" fillId="2" borderId="0" xfId="0" applyFont="1" applyFill="1" applyBorder="1" applyAlignment="1">
      <alignment horizontal="center" vertical="center"/>
    </xf>
    <xf numFmtId="165" fontId="29" fillId="14" borderId="5" xfId="0" applyNumberFormat="1" applyFont="1" applyFill="1" applyBorder="1" applyAlignment="1">
      <alignment horizontal="center" vertical="center"/>
    </xf>
    <xf numFmtId="165" fontId="29" fillId="14" borderId="6" xfId="0" applyNumberFormat="1" applyFont="1" applyFill="1" applyBorder="1" applyAlignment="1">
      <alignment horizontal="center" vertical="center"/>
    </xf>
    <xf numFmtId="0" fontId="29" fillId="6" borderId="9" xfId="0" applyFont="1" applyFill="1" applyBorder="1" applyAlignment="1">
      <alignment horizontal="center" vertical="center"/>
    </xf>
    <xf numFmtId="0" fontId="29" fillId="14" borderId="4" xfId="0" applyFont="1" applyFill="1" applyBorder="1" applyAlignment="1">
      <alignment horizontal="center" vertical="center" wrapText="1"/>
    </xf>
    <xf numFmtId="49" fontId="31" fillId="14" borderId="4" xfId="0" applyNumberFormat="1" applyFont="1" applyFill="1" applyBorder="1" applyAlignment="1">
      <alignment horizontal="center" vertical="center" wrapText="1"/>
    </xf>
    <xf numFmtId="2" fontId="31" fillId="14" borderId="4" xfId="0" applyNumberFormat="1" applyFont="1" applyFill="1" applyBorder="1" applyAlignment="1">
      <alignment horizontal="center" vertical="center" wrapText="1"/>
    </xf>
    <xf numFmtId="165" fontId="31" fillId="14" borderId="4" xfId="0" applyNumberFormat="1" applyFont="1" applyFill="1" applyBorder="1" applyAlignment="1">
      <alignment horizontal="center" vertical="center" wrapText="1"/>
    </xf>
    <xf numFmtId="0" fontId="29" fillId="6" borderId="0" xfId="0" applyFont="1" applyFill="1" applyBorder="1" applyAlignment="1">
      <alignment horizontal="center" vertical="center"/>
    </xf>
    <xf numFmtId="0" fontId="23" fillId="14" borderId="1" xfId="0" applyFont="1" applyFill="1" applyBorder="1" applyAlignment="1">
      <alignment horizontal="right" vertical="center" wrapText="1"/>
    </xf>
    <xf numFmtId="0" fontId="23" fillId="14" borderId="2" xfId="0" applyFont="1" applyFill="1" applyBorder="1" applyAlignment="1">
      <alignment horizontal="right" vertical="center" wrapText="1"/>
    </xf>
    <xf numFmtId="0" fontId="23" fillId="14" borderId="3" xfId="0" applyFont="1" applyFill="1" applyBorder="1" applyAlignment="1">
      <alignment horizontal="right" vertical="center" wrapText="1"/>
    </xf>
    <xf numFmtId="0" fontId="23" fillId="6" borderId="1" xfId="0" applyFont="1" applyFill="1" applyBorder="1" applyAlignment="1">
      <alignment horizontal="left" wrapText="1"/>
    </xf>
    <xf numFmtId="0" fontId="23" fillId="6" borderId="2" xfId="0" applyFont="1" applyFill="1" applyBorder="1" applyAlignment="1">
      <alignment horizontal="left" wrapText="1"/>
    </xf>
    <xf numFmtId="0" fontId="23" fillId="6" borderId="3" xfId="0" applyFont="1" applyFill="1" applyBorder="1" applyAlignment="1">
      <alignment horizontal="left" wrapText="1"/>
    </xf>
    <xf numFmtId="0" fontId="0" fillId="8" borderId="4" xfId="0" applyFont="1" applyFill="1" applyBorder="1" applyAlignment="1" applyProtection="1">
      <alignment wrapText="1"/>
      <protection locked="0"/>
    </xf>
    <xf numFmtId="0" fontId="25" fillId="0" borderId="4" xfId="0" applyFont="1" applyFill="1" applyBorder="1" applyAlignment="1" applyProtection="1">
      <alignment horizontal="left" wrapText="1"/>
      <protection locked="0"/>
    </xf>
    <xf numFmtId="0" fontId="0" fillId="0" borderId="1" xfId="0" applyFont="1" applyFill="1" applyBorder="1" applyAlignment="1" applyProtection="1">
      <alignment wrapText="1"/>
      <protection locked="0"/>
    </xf>
    <xf numFmtId="0" fontId="0" fillId="0" borderId="2" xfId="0" applyFont="1" applyFill="1" applyBorder="1" applyAlignment="1" applyProtection="1">
      <alignment wrapText="1"/>
      <protection locked="0"/>
    </xf>
    <xf numFmtId="0" fontId="0" fillId="0" borderId="3" xfId="0" applyFont="1" applyFill="1" applyBorder="1" applyAlignment="1" applyProtection="1">
      <alignment wrapText="1"/>
      <protection locked="0"/>
    </xf>
    <xf numFmtId="0" fontId="0" fillId="14" borderId="1" xfId="0" applyFont="1" applyFill="1" applyBorder="1" applyAlignment="1">
      <alignment wrapText="1"/>
    </xf>
    <xf numFmtId="0" fontId="0" fillId="14" borderId="2" xfId="0" applyFont="1" applyFill="1" applyBorder="1" applyAlignment="1">
      <alignment wrapText="1"/>
    </xf>
    <xf numFmtId="0" fontId="0" fillId="14" borderId="3" xfId="0" applyFont="1" applyFill="1" applyBorder="1" applyAlignment="1">
      <alignment wrapText="1"/>
    </xf>
    <xf numFmtId="0" fontId="25" fillId="8" borderId="1" xfId="0" applyFont="1" applyFill="1" applyBorder="1" applyAlignment="1" applyProtection="1">
      <alignment horizontal="left" wrapText="1"/>
      <protection locked="0"/>
    </xf>
    <xf numFmtId="0" fontId="25" fillId="8" borderId="3" xfId="0" applyFont="1" applyFill="1" applyBorder="1" applyAlignment="1" applyProtection="1">
      <alignment horizontal="left" wrapText="1"/>
      <protection locked="0"/>
    </xf>
    <xf numFmtId="0" fontId="0" fillId="0" borderId="1" xfId="0" applyFont="1" applyFill="1" applyBorder="1" applyAlignment="1" applyProtection="1">
      <alignment horizontal="left" wrapText="1"/>
      <protection locked="0"/>
    </xf>
    <xf numFmtId="0" fontId="0" fillId="0" borderId="2" xfId="0" applyFont="1" applyFill="1" applyBorder="1" applyAlignment="1" applyProtection="1">
      <alignment horizontal="left" wrapText="1"/>
      <protection locked="0"/>
    </xf>
    <xf numFmtId="0" fontId="0" fillId="0" borderId="3" xfId="0" applyFont="1" applyFill="1" applyBorder="1" applyAlignment="1" applyProtection="1">
      <alignment horizontal="left" wrapText="1"/>
      <protection locked="0"/>
    </xf>
    <xf numFmtId="0" fontId="0" fillId="0" borderId="4" xfId="0" applyFont="1" applyFill="1" applyBorder="1" applyAlignment="1" applyProtection="1">
      <alignment horizontal="left" wrapText="1"/>
      <protection locked="0"/>
    </xf>
    <xf numFmtId="0" fontId="0" fillId="14" borderId="1" xfId="0" applyFont="1" applyFill="1" applyBorder="1" applyAlignment="1">
      <alignment horizontal="center" vertical="center" wrapText="1"/>
    </xf>
    <xf numFmtId="0" fontId="0" fillId="14" borderId="2" xfId="0" applyFont="1" applyFill="1" applyBorder="1" applyAlignment="1">
      <alignment horizontal="center" vertical="center" wrapText="1"/>
    </xf>
    <xf numFmtId="0" fontId="0" fillId="14" borderId="3" xfId="0" applyFont="1" applyFill="1" applyBorder="1" applyAlignment="1">
      <alignment horizontal="center" vertical="center" wrapText="1"/>
    </xf>
    <xf numFmtId="0" fontId="25" fillId="14" borderId="4" xfId="0" applyFont="1" applyFill="1" applyBorder="1" applyAlignment="1">
      <alignment horizontal="left" wrapText="1"/>
    </xf>
    <xf numFmtId="0" fontId="25" fillId="0" borderId="1" xfId="0" applyFont="1" applyFill="1" applyBorder="1" applyAlignment="1" applyProtection="1">
      <alignment wrapText="1"/>
      <protection locked="0"/>
    </xf>
    <xf numFmtId="0" fontId="25" fillId="0" borderId="2" xfId="0" applyFont="1" applyFill="1" applyBorder="1" applyAlignment="1" applyProtection="1">
      <alignment wrapText="1"/>
      <protection locked="0"/>
    </xf>
    <xf numFmtId="0" fontId="25" fillId="0" borderId="3" xfId="0" applyFont="1" applyFill="1" applyBorder="1" applyAlignment="1" applyProtection="1">
      <alignment wrapText="1"/>
      <protection locked="0"/>
    </xf>
    <xf numFmtId="0" fontId="25" fillId="14" borderId="1" xfId="0" applyFont="1" applyFill="1" applyBorder="1" applyAlignment="1">
      <alignment horizontal="left" wrapText="1"/>
    </xf>
    <xf numFmtId="0" fontId="25" fillId="14" borderId="2" xfId="0" applyFont="1" applyFill="1" applyBorder="1" applyAlignment="1">
      <alignment horizontal="left" wrapText="1"/>
    </xf>
    <xf numFmtId="0" fontId="25" fillId="14" borderId="3" xfId="0" applyFont="1" applyFill="1" applyBorder="1" applyAlignment="1">
      <alignment horizontal="left" wrapText="1"/>
    </xf>
    <xf numFmtId="0" fontId="23" fillId="14" borderId="1" xfId="0" applyFont="1" applyFill="1" applyBorder="1" applyAlignment="1">
      <alignment horizontal="right" wrapText="1"/>
    </xf>
    <xf numFmtId="0" fontId="23" fillId="14" borderId="2" xfId="0" applyFont="1" applyFill="1" applyBorder="1" applyAlignment="1">
      <alignment horizontal="right" wrapText="1"/>
    </xf>
    <xf numFmtId="0" fontId="23" fillId="14" borderId="3" xfId="0" applyFont="1" applyFill="1" applyBorder="1" applyAlignment="1">
      <alignment horizontal="right" wrapText="1"/>
    </xf>
    <xf numFmtId="0" fontId="25" fillId="0" borderId="1" xfId="0" applyFont="1" applyFill="1" applyBorder="1" applyAlignment="1" applyProtection="1">
      <alignment horizontal="left" wrapText="1"/>
      <protection locked="0"/>
    </xf>
    <xf numFmtId="0" fontId="25" fillId="0" borderId="2" xfId="0" applyFont="1" applyFill="1" applyBorder="1" applyAlignment="1" applyProtection="1">
      <alignment horizontal="left" wrapText="1"/>
      <protection locked="0"/>
    </xf>
    <xf numFmtId="0" fontId="25" fillId="0" borderId="3" xfId="0" applyFont="1" applyFill="1" applyBorder="1" applyAlignment="1" applyProtection="1">
      <alignment horizontal="left" wrapText="1"/>
      <protection locked="0"/>
    </xf>
    <xf numFmtId="0" fontId="5" fillId="8" borderId="1" xfId="0" applyFont="1" applyFill="1" applyBorder="1" applyAlignment="1" applyProtection="1">
      <alignment wrapText="1"/>
      <protection locked="0"/>
    </xf>
    <xf numFmtId="0" fontId="5" fillId="8" borderId="2" xfId="0" applyFont="1" applyFill="1" applyBorder="1" applyAlignment="1" applyProtection="1">
      <alignment wrapText="1"/>
      <protection locked="0"/>
    </xf>
    <xf numFmtId="0" fontId="5" fillId="8" borderId="3" xfId="0" applyFont="1" applyFill="1" applyBorder="1" applyAlignment="1" applyProtection="1">
      <alignment wrapText="1"/>
      <protection locked="0"/>
    </xf>
    <xf numFmtId="164" fontId="25" fillId="2" borderId="0" xfId="0" applyNumberFormat="1" applyFont="1" applyFill="1" applyBorder="1" applyAlignment="1" applyProtection="1">
      <alignment horizontal="right" wrapText="1"/>
    </xf>
    <xf numFmtId="165" fontId="25" fillId="2" borderId="12" xfId="0" applyNumberFormat="1" applyFont="1" applyFill="1" applyBorder="1" applyAlignment="1" applyProtection="1">
      <alignment horizontal="right" wrapText="1"/>
    </xf>
    <xf numFmtId="0" fontId="23" fillId="6" borderId="10" xfId="0" applyFont="1" applyFill="1" applyBorder="1" applyAlignment="1">
      <alignment horizontal="left" wrapText="1"/>
    </xf>
    <xf numFmtId="0" fontId="23" fillId="6" borderId="15" xfId="0" applyFont="1" applyFill="1" applyBorder="1" applyAlignment="1">
      <alignment horizontal="left" wrapText="1"/>
    </xf>
    <xf numFmtId="0" fontId="25" fillId="14" borderId="1" xfId="0" applyFont="1" applyFill="1" applyBorder="1" applyAlignment="1">
      <alignment horizontal="center" vertical="center" wrapText="1"/>
    </xf>
    <xf numFmtId="0" fontId="25" fillId="14" borderId="2" xfId="0" applyFont="1" applyFill="1" applyBorder="1" applyAlignment="1">
      <alignment horizontal="center" vertical="center" wrapText="1"/>
    </xf>
    <xf numFmtId="0" fontId="25" fillId="14" borderId="4" xfId="0" applyFont="1" applyFill="1" applyBorder="1" applyAlignment="1">
      <alignment horizontal="center" vertical="center" wrapText="1"/>
    </xf>
    <xf numFmtId="0" fontId="0" fillId="14" borderId="1" xfId="0" applyFont="1" applyFill="1" applyBorder="1" applyAlignment="1">
      <alignment horizontal="left" wrapText="1"/>
    </xf>
    <xf numFmtId="0" fontId="0" fillId="14" borderId="2" xfId="0" applyFont="1" applyFill="1" applyBorder="1" applyAlignment="1">
      <alignment horizontal="left" wrapText="1"/>
    </xf>
    <xf numFmtId="0" fontId="0" fillId="14" borderId="3" xfId="0" applyFont="1" applyFill="1" applyBorder="1" applyAlignment="1">
      <alignment horizontal="left" wrapText="1"/>
    </xf>
    <xf numFmtId="165" fontId="25" fillId="2" borderId="1" xfId="0" applyNumberFormat="1" applyFont="1" applyFill="1" applyBorder="1" applyAlignment="1" applyProtection="1">
      <alignment horizontal="right" wrapText="1"/>
    </xf>
    <xf numFmtId="165" fontId="25" fillId="2" borderId="3" xfId="0" applyNumberFormat="1" applyFont="1" applyFill="1" applyBorder="1" applyAlignment="1" applyProtection="1">
      <alignment horizontal="right" wrapText="1"/>
    </xf>
    <xf numFmtId="0" fontId="23" fillId="6" borderId="1" xfId="0" applyFont="1" applyFill="1" applyBorder="1" applyAlignment="1">
      <alignment horizontal="right" wrapText="1"/>
    </xf>
    <xf numFmtId="0" fontId="23" fillId="6" borderId="2" xfId="0" applyFont="1" applyFill="1" applyBorder="1" applyAlignment="1">
      <alignment horizontal="right" wrapText="1"/>
    </xf>
    <xf numFmtId="0" fontId="23" fillId="6" borderId="3" xfId="0" applyFont="1" applyFill="1" applyBorder="1" applyAlignment="1">
      <alignment horizontal="right" wrapText="1"/>
    </xf>
    <xf numFmtId="0" fontId="25" fillId="14" borderId="0" xfId="0" applyFont="1" applyFill="1" applyBorder="1" applyAlignment="1" applyProtection="1">
      <alignment horizontal="right" wrapText="1"/>
    </xf>
    <xf numFmtId="0" fontId="23" fillId="14" borderId="0" xfId="0" applyFont="1" applyFill="1" applyBorder="1" applyAlignment="1" applyProtection="1">
      <alignment horizontal="right" wrapText="1"/>
    </xf>
    <xf numFmtId="0" fontId="26" fillId="14" borderId="1" xfId="0" applyFont="1" applyFill="1" applyBorder="1" applyAlignment="1">
      <alignment horizontal="left" wrapText="1"/>
    </xf>
    <xf numFmtId="0" fontId="26" fillId="14" borderId="2" xfId="0" applyFont="1" applyFill="1" applyBorder="1" applyAlignment="1">
      <alignment horizontal="left" wrapText="1"/>
    </xf>
    <xf numFmtId="0" fontId="26" fillId="14" borderId="3" xfId="0" applyFont="1" applyFill="1" applyBorder="1" applyAlignment="1">
      <alignment horizontal="left" wrapText="1"/>
    </xf>
    <xf numFmtId="0" fontId="25" fillId="14" borderId="1" xfId="0" applyFont="1" applyFill="1" applyBorder="1" applyAlignment="1" applyProtection="1">
      <alignment horizontal="left" wrapText="1"/>
      <protection locked="0"/>
    </xf>
    <xf numFmtId="0" fontId="25" fillId="14" borderId="2" xfId="0" applyFont="1" applyFill="1" applyBorder="1" applyAlignment="1" applyProtection="1">
      <alignment horizontal="left" wrapText="1"/>
      <protection locked="0"/>
    </xf>
    <xf numFmtId="0" fontId="25" fillId="14" borderId="3" xfId="0" applyFont="1" applyFill="1" applyBorder="1" applyAlignment="1" applyProtection="1">
      <alignment horizontal="left" wrapText="1"/>
      <protection locked="0"/>
    </xf>
    <xf numFmtId="165" fontId="25" fillId="2" borderId="0" xfId="0" applyNumberFormat="1" applyFont="1" applyFill="1" applyBorder="1" applyAlignment="1" applyProtection="1">
      <alignment horizontal="right" wrapText="1"/>
    </xf>
    <xf numFmtId="0" fontId="25" fillId="14" borderId="1" xfId="0" applyFont="1" applyFill="1" applyBorder="1" applyAlignment="1">
      <alignment horizontal="center" wrapText="1"/>
    </xf>
    <xf numFmtId="0" fontId="25" fillId="14" borderId="2" xfId="0" applyFont="1" applyFill="1" applyBorder="1" applyAlignment="1">
      <alignment horizontal="center" wrapText="1"/>
    </xf>
    <xf numFmtId="0" fontId="25" fillId="14" borderId="3" xfId="0" applyFont="1" applyFill="1" applyBorder="1" applyAlignment="1">
      <alignment horizontal="center" wrapText="1"/>
    </xf>
    <xf numFmtId="0" fontId="25" fillId="0" borderId="1" xfId="0" applyFont="1" applyFill="1" applyBorder="1" applyAlignment="1" applyProtection="1">
      <alignment horizontal="center" wrapText="1"/>
      <protection locked="0"/>
    </xf>
    <xf numFmtId="0" fontId="25" fillId="0" borderId="2" xfId="0" applyFont="1" applyFill="1" applyBorder="1" applyAlignment="1" applyProtection="1">
      <alignment horizontal="center" wrapText="1"/>
      <protection locked="0"/>
    </xf>
    <xf numFmtId="0" fontId="25" fillId="0" borderId="3" xfId="0" applyFont="1" applyFill="1" applyBorder="1" applyAlignment="1" applyProtection="1">
      <alignment horizontal="center" wrapText="1"/>
      <protection locked="0"/>
    </xf>
    <xf numFmtId="0" fontId="25" fillId="14" borderId="4" xfId="0" applyFont="1" applyFill="1" applyBorder="1" applyAlignment="1" applyProtection="1">
      <alignment horizontal="right" wrapText="1"/>
    </xf>
    <xf numFmtId="0" fontId="25" fillId="14" borderId="1" xfId="0" applyFont="1" applyFill="1" applyBorder="1" applyAlignment="1" applyProtection="1">
      <alignment horizontal="right" wrapText="1"/>
    </xf>
    <xf numFmtId="0" fontId="25" fillId="14" borderId="2" xfId="0" applyFont="1" applyFill="1" applyBorder="1" applyAlignment="1" applyProtection="1">
      <alignment horizontal="right" wrapText="1"/>
    </xf>
    <xf numFmtId="10" fontId="25" fillId="2" borderId="1" xfId="0" applyNumberFormat="1" applyFont="1" applyFill="1" applyBorder="1" applyAlignment="1" applyProtection="1">
      <alignment horizontal="right" wrapText="1"/>
    </xf>
    <xf numFmtId="10" fontId="25" fillId="2" borderId="3" xfId="0" applyNumberFormat="1" applyFont="1" applyFill="1" applyBorder="1" applyAlignment="1" applyProtection="1">
      <alignment horizontal="right" wrapText="1"/>
    </xf>
    <xf numFmtId="0" fontId="25" fillId="14" borderId="17" xfId="0" applyFont="1" applyFill="1" applyBorder="1" applyAlignment="1" applyProtection="1">
      <alignment horizontal="right" wrapText="1"/>
    </xf>
    <xf numFmtId="49" fontId="23" fillId="2" borderId="1" xfId="0" applyNumberFormat="1" applyFont="1" applyFill="1" applyBorder="1" applyAlignment="1" applyProtection="1">
      <alignment horizontal="center" vertical="center" wrapText="1"/>
    </xf>
    <xf numFmtId="0" fontId="23" fillId="2" borderId="2" xfId="0" applyNumberFormat="1" applyFont="1" applyFill="1" applyBorder="1" applyAlignment="1" applyProtection="1">
      <alignment horizontal="center" vertical="center" wrapText="1"/>
    </xf>
    <xf numFmtId="0" fontId="23" fillId="2" borderId="3" xfId="0" applyNumberFormat="1" applyFont="1" applyFill="1" applyBorder="1" applyAlignment="1" applyProtection="1">
      <alignment horizontal="center" vertical="center" wrapText="1"/>
    </xf>
    <xf numFmtId="0" fontId="23" fillId="6" borderId="13"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14" xfId="0" applyFont="1" applyFill="1" applyBorder="1" applyAlignment="1" applyProtection="1">
      <alignment horizontal="center" vertical="center" wrapText="1"/>
    </xf>
    <xf numFmtId="0" fontId="23" fillId="6" borderId="1" xfId="0" applyFont="1" applyFill="1" applyBorder="1" applyAlignment="1" applyProtection="1">
      <alignment wrapText="1"/>
    </xf>
    <xf numFmtId="0" fontId="23" fillId="6" borderId="2" xfId="0" applyFont="1" applyFill="1" applyBorder="1" applyAlignment="1" applyProtection="1">
      <alignment wrapText="1"/>
    </xf>
    <xf numFmtId="0" fontId="23" fillId="6" borderId="3" xfId="0" applyFont="1" applyFill="1" applyBorder="1" applyAlignment="1" applyProtection="1">
      <alignment wrapText="1"/>
    </xf>
    <xf numFmtId="0" fontId="23" fillId="6" borderId="1" xfId="0" applyFont="1" applyFill="1" applyBorder="1" applyAlignment="1">
      <alignment wrapText="1"/>
    </xf>
    <xf numFmtId="0" fontId="23" fillId="6" borderId="2" xfId="0" applyFont="1" applyFill="1" applyBorder="1" applyAlignment="1">
      <alignment wrapText="1"/>
    </xf>
    <xf numFmtId="0" fontId="23" fillId="6" borderId="3" xfId="0" applyFont="1" applyFill="1" applyBorder="1" applyAlignment="1">
      <alignment wrapText="1"/>
    </xf>
    <xf numFmtId="0" fontId="25" fillId="14" borderId="1" xfId="0" applyFont="1" applyFill="1" applyBorder="1" applyAlignment="1" applyProtection="1">
      <alignment horizontal="center" vertical="center" wrapText="1"/>
    </xf>
    <xf numFmtId="0" fontId="25" fillId="14" borderId="3" xfId="0" applyFont="1" applyFill="1" applyBorder="1" applyAlignment="1" applyProtection="1">
      <alignment horizontal="center" vertical="center" wrapText="1"/>
    </xf>
    <xf numFmtId="0" fontId="23" fillId="6" borderId="1" xfId="0" applyFont="1" applyFill="1" applyBorder="1" applyAlignment="1" applyProtection="1">
      <alignment horizontal="left"/>
    </xf>
    <xf numFmtId="0" fontId="23" fillId="6" borderId="2" xfId="0" applyFont="1" applyFill="1" applyBorder="1" applyAlignment="1" applyProtection="1">
      <alignment horizontal="left"/>
    </xf>
    <xf numFmtId="0" fontId="23" fillId="6" borderId="3" xfId="0" applyFont="1" applyFill="1" applyBorder="1" applyAlignment="1" applyProtection="1">
      <alignment horizontal="left"/>
    </xf>
    <xf numFmtId="0" fontId="25" fillId="14" borderId="2" xfId="0" applyFont="1" applyFill="1" applyBorder="1" applyAlignment="1" applyProtection="1">
      <alignment horizontal="center" vertical="center" wrapText="1"/>
    </xf>
    <xf numFmtId="10" fontId="23" fillId="6" borderId="1" xfId="0" applyNumberFormat="1" applyFont="1" applyFill="1" applyBorder="1" applyAlignment="1" applyProtection="1">
      <alignment horizontal="left" wrapText="1"/>
    </xf>
    <xf numFmtId="0" fontId="23" fillId="6" borderId="2" xfId="0" applyFont="1" applyFill="1" applyBorder="1" applyAlignment="1" applyProtection="1">
      <alignment horizontal="left" wrapText="1"/>
    </xf>
    <xf numFmtId="0" fontId="23" fillId="6" borderId="3" xfId="0" applyFont="1" applyFill="1" applyBorder="1" applyAlignment="1" applyProtection="1">
      <alignment horizontal="left" wrapText="1"/>
    </xf>
    <xf numFmtId="0" fontId="0" fillId="0" borderId="1" xfId="0"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25" fillId="14" borderId="3" xfId="0" applyFont="1" applyFill="1" applyBorder="1" applyAlignment="1">
      <alignment horizontal="center" vertical="center" wrapText="1"/>
    </xf>
    <xf numFmtId="0" fontId="1" fillId="14" borderId="1" xfId="0" applyFont="1" applyFill="1" applyBorder="1" applyAlignment="1">
      <alignment horizontal="right"/>
    </xf>
    <xf numFmtId="0" fontId="1" fillId="14" borderId="2" xfId="0" applyFont="1" applyFill="1" applyBorder="1" applyAlignment="1">
      <alignment horizontal="right"/>
    </xf>
    <xf numFmtId="0" fontId="1" fillId="14" borderId="3" xfId="0" applyFont="1" applyFill="1" applyBorder="1" applyAlignment="1">
      <alignment horizontal="right"/>
    </xf>
    <xf numFmtId="0" fontId="25" fillId="14" borderId="1" xfId="0" applyFont="1" applyFill="1" applyBorder="1" applyAlignment="1">
      <alignment wrapText="1"/>
    </xf>
    <xf numFmtId="0" fontId="25" fillId="14" borderId="3" xfId="0" applyFont="1" applyFill="1" applyBorder="1" applyAlignment="1">
      <alignment wrapText="1"/>
    </xf>
    <xf numFmtId="0" fontId="25" fillId="8" borderId="4" xfId="0" applyFont="1" applyFill="1" applyBorder="1" applyAlignment="1" applyProtection="1">
      <alignment horizontal="left" wrapText="1"/>
      <protection locked="0"/>
    </xf>
    <xf numFmtId="0" fontId="0" fillId="14" borderId="4" xfId="0" applyFont="1" applyFill="1" applyBorder="1" applyAlignment="1">
      <alignment wrapText="1"/>
    </xf>
    <xf numFmtId="0" fontId="0" fillId="0" borderId="4" xfId="0" applyFont="1" applyFill="1" applyBorder="1" applyAlignment="1" applyProtection="1">
      <alignment horizontal="left"/>
      <protection locked="0"/>
    </xf>
    <xf numFmtId="0" fontId="23" fillId="8" borderId="1" xfId="0" applyFont="1" applyFill="1" applyBorder="1" applyAlignment="1" applyProtection="1">
      <alignment horizontal="center" vertical="center" wrapText="1"/>
      <protection locked="0"/>
    </xf>
    <xf numFmtId="0" fontId="23" fillId="8" borderId="2" xfId="0" applyFont="1" applyFill="1" applyBorder="1" applyAlignment="1" applyProtection="1">
      <alignment horizontal="center" vertical="center" wrapText="1"/>
      <protection locked="0"/>
    </xf>
    <xf numFmtId="0" fontId="23" fillId="8" borderId="3" xfId="0" applyFont="1" applyFill="1" applyBorder="1" applyAlignment="1" applyProtection="1">
      <alignment horizontal="center" vertical="center" wrapText="1"/>
      <protection locked="0"/>
    </xf>
    <xf numFmtId="0" fontId="23" fillId="6" borderId="1" xfId="0" applyFont="1" applyFill="1" applyBorder="1" applyAlignment="1">
      <alignment horizontal="left"/>
    </xf>
    <xf numFmtId="0" fontId="23" fillId="6" borderId="2" xfId="0" applyFont="1" applyFill="1" applyBorder="1" applyAlignment="1">
      <alignment horizontal="left"/>
    </xf>
    <xf numFmtId="0" fontId="23" fillId="6" borderId="3" xfId="0" applyFont="1" applyFill="1" applyBorder="1" applyAlignment="1">
      <alignment horizontal="left"/>
    </xf>
    <xf numFmtId="2" fontId="23" fillId="6" borderId="1" xfId="0" applyNumberFormat="1" applyFont="1" applyFill="1" applyBorder="1" applyAlignment="1">
      <alignment horizontal="left" wrapText="1"/>
    </xf>
    <xf numFmtId="49" fontId="1" fillId="2" borderId="1" xfId="0" applyNumberFormat="1" applyFont="1" applyFill="1" applyBorder="1" applyAlignment="1">
      <alignment horizontal="left" vertical="center" wrapText="1"/>
    </xf>
    <xf numFmtId="0" fontId="1" fillId="2" borderId="2" xfId="0" applyNumberFormat="1" applyFont="1" applyFill="1" applyBorder="1" applyAlignment="1">
      <alignment horizontal="left" vertical="center" wrapText="1"/>
    </xf>
    <xf numFmtId="0" fontId="1" fillId="2" borderId="3" xfId="0" applyNumberFormat="1" applyFont="1" applyFill="1" applyBorder="1" applyAlignment="1">
      <alignment horizontal="left" vertical="center" wrapText="1"/>
    </xf>
    <xf numFmtId="0" fontId="7" fillId="6" borderId="1"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1" fillId="6" borderId="4" xfId="0" applyFont="1" applyFill="1" applyBorder="1" applyAlignment="1">
      <alignment horizontal="left" vertical="center"/>
    </xf>
    <xf numFmtId="0" fontId="1" fillId="6" borderId="1" xfId="0" applyFont="1" applyFill="1" applyBorder="1" applyAlignment="1">
      <alignment horizontal="right" vertical="center" wrapText="1"/>
    </xf>
    <xf numFmtId="0" fontId="1" fillId="6" borderId="2" xfId="0" applyFont="1" applyFill="1" applyBorder="1" applyAlignment="1">
      <alignment horizontal="right" vertical="center" wrapText="1"/>
    </xf>
    <xf numFmtId="0" fontId="7" fillId="6" borderId="1" xfId="0" applyFont="1" applyFill="1" applyBorder="1" applyAlignment="1">
      <alignment horizontal="right" vertical="center"/>
    </xf>
    <xf numFmtId="0" fontId="7" fillId="6" borderId="2" xfId="0" applyFont="1" applyFill="1" applyBorder="1" applyAlignment="1">
      <alignment horizontal="right" vertical="center"/>
    </xf>
    <xf numFmtId="0" fontId="1" fillId="6" borderId="1" xfId="0" applyFont="1" applyFill="1" applyBorder="1" applyAlignment="1">
      <alignment horizontal="right" vertical="center"/>
    </xf>
    <xf numFmtId="0" fontId="1" fillId="6" borderId="2" xfId="0" applyFont="1" applyFill="1" applyBorder="1" applyAlignment="1">
      <alignment horizontal="right" vertical="center"/>
    </xf>
    <xf numFmtId="0" fontId="1" fillId="6" borderId="3" xfId="0" applyFont="1" applyFill="1" applyBorder="1" applyAlignment="1">
      <alignment horizontal="right" vertical="center"/>
    </xf>
    <xf numFmtId="0" fontId="1" fillId="8" borderId="1" xfId="0" applyFont="1" applyFill="1" applyBorder="1" applyAlignment="1" applyProtection="1">
      <alignment horizontal="left" vertical="center" wrapText="1"/>
      <protection locked="0"/>
    </xf>
    <xf numFmtId="0" fontId="1" fillId="8" borderId="2" xfId="0" applyFont="1" applyFill="1" applyBorder="1" applyAlignment="1" applyProtection="1">
      <alignment horizontal="left" vertical="center" wrapText="1"/>
      <protection locked="0"/>
    </xf>
    <xf numFmtId="0" fontId="1" fillId="8" borderId="3" xfId="0" applyFont="1" applyFill="1" applyBorder="1" applyAlignment="1" applyProtection="1">
      <alignment horizontal="left" vertical="center" wrapText="1"/>
      <protection locked="0"/>
    </xf>
    <xf numFmtId="0" fontId="1" fillId="8" borderId="10" xfId="0" applyFont="1" applyFill="1" applyBorder="1" applyAlignment="1" applyProtection="1">
      <alignment horizontal="left" vertical="center" wrapText="1"/>
      <protection locked="0"/>
    </xf>
    <xf numFmtId="0" fontId="1" fillId="8" borderId="15"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23" fillId="2" borderId="1" xfId="0" applyNumberFormat="1" applyFont="1" applyFill="1" applyBorder="1" applyAlignment="1" applyProtection="1">
      <alignment horizontal="center" vertical="center" wrapText="1"/>
    </xf>
    <xf numFmtId="2" fontId="23" fillId="6" borderId="1" xfId="0" applyNumberFormat="1" applyFont="1" applyFill="1" applyBorder="1" applyAlignment="1">
      <alignment horizontal="left"/>
    </xf>
    <xf numFmtId="0" fontId="1" fillId="8" borderId="1" xfId="0" applyFont="1" applyFill="1" applyBorder="1" applyAlignment="1" applyProtection="1">
      <alignment horizontal="left" vertical="center"/>
      <protection locked="0"/>
    </xf>
    <xf numFmtId="0" fontId="1" fillId="8" borderId="2" xfId="0" applyFont="1" applyFill="1" applyBorder="1" applyAlignment="1" applyProtection="1">
      <alignment horizontal="left" vertical="center"/>
      <protection locked="0"/>
    </xf>
    <xf numFmtId="0" fontId="1" fillId="8" borderId="3" xfId="0" applyFont="1" applyFill="1" applyBorder="1" applyAlignment="1" applyProtection="1">
      <alignment horizontal="left" vertical="center"/>
      <protection locked="0"/>
    </xf>
    <xf numFmtId="0" fontId="1" fillId="6" borderId="4" xfId="0" applyFont="1" applyFill="1" applyBorder="1" applyAlignment="1">
      <alignment horizontal="right" vertical="center"/>
    </xf>
    <xf numFmtId="10" fontId="23" fillId="6" borderId="3" xfId="0" applyNumberFormat="1" applyFont="1" applyFill="1" applyBorder="1" applyAlignment="1" applyProtection="1">
      <alignment horizontal="left" wrapText="1"/>
    </xf>
    <xf numFmtId="0" fontId="23" fillId="14" borderId="4" xfId="1" applyFont="1" applyFill="1" applyBorder="1" applyAlignment="1">
      <alignment horizontal="left"/>
    </xf>
    <xf numFmtId="0" fontId="25" fillId="14" borderId="1" xfId="3" applyFont="1" applyFill="1" applyBorder="1" applyAlignment="1">
      <alignment horizontal="left"/>
    </xf>
    <xf numFmtId="0" fontId="25" fillId="14" borderId="2" xfId="3" applyFont="1" applyFill="1" applyBorder="1" applyAlignment="1">
      <alignment horizontal="left"/>
    </xf>
    <xf numFmtId="0" fontId="25" fillId="14" borderId="3" xfId="3" applyFont="1" applyFill="1" applyBorder="1" applyAlignment="1">
      <alignment horizontal="left"/>
    </xf>
    <xf numFmtId="0" fontId="23" fillId="14" borderId="1" xfId="4" applyFont="1" applyFill="1" applyBorder="1" applyAlignment="1">
      <alignment horizontal="left"/>
    </xf>
    <xf numFmtId="0" fontId="23" fillId="14" borderId="2" xfId="4" applyFont="1" applyFill="1" applyBorder="1" applyAlignment="1">
      <alignment horizontal="left"/>
    </xf>
    <xf numFmtId="0" fontId="23" fillId="14" borderId="3" xfId="4" applyFont="1" applyFill="1" applyBorder="1" applyAlignment="1">
      <alignment horizontal="left"/>
    </xf>
    <xf numFmtId="0" fontId="23" fillId="6" borderId="1" xfId="4" applyFont="1" applyFill="1" applyBorder="1" applyAlignment="1">
      <alignment horizontal="left"/>
    </xf>
    <xf numFmtId="0" fontId="23" fillId="6" borderId="2" xfId="4" applyFont="1" applyFill="1" applyBorder="1" applyAlignment="1">
      <alignment horizontal="left"/>
    </xf>
    <xf numFmtId="0" fontId="25" fillId="14" borderId="1" xfId="4" applyFont="1" applyFill="1" applyBorder="1" applyAlignment="1">
      <alignment horizontal="left" wrapText="1"/>
    </xf>
    <xf numFmtId="0" fontId="25" fillId="14" borderId="2" xfId="4" applyFont="1" applyFill="1" applyBorder="1" applyAlignment="1">
      <alignment horizontal="left" wrapText="1"/>
    </xf>
    <xf numFmtId="0" fontId="25" fillId="14" borderId="3" xfId="4" applyFont="1" applyFill="1" applyBorder="1" applyAlignment="1">
      <alignment horizontal="left" wrapText="1"/>
    </xf>
    <xf numFmtId="0" fontId="34" fillId="14" borderId="25" xfId="3" applyFont="1" applyFill="1" applyBorder="1" applyAlignment="1">
      <alignment horizontal="left"/>
    </xf>
    <xf numFmtId="0" fontId="34" fillId="14" borderId="26" xfId="3" applyFont="1" applyFill="1" applyBorder="1" applyAlignment="1">
      <alignment horizontal="left"/>
    </xf>
    <xf numFmtId="0" fontId="34" fillId="14" borderId="27" xfId="3" applyFont="1" applyFill="1" applyBorder="1" applyAlignment="1">
      <alignment horizontal="left"/>
    </xf>
    <xf numFmtId="0" fontId="23" fillId="14" borderId="4" xfId="1" applyFont="1" applyFill="1" applyBorder="1" applyAlignment="1">
      <alignment horizontal="left" wrapText="1"/>
    </xf>
    <xf numFmtId="0" fontId="23" fillId="6" borderId="3" xfId="4" applyFont="1" applyFill="1" applyBorder="1" applyAlignment="1">
      <alignment horizontal="left"/>
    </xf>
    <xf numFmtId="0" fontId="25" fillId="14" borderId="4" xfId="1" applyFont="1" applyFill="1" applyBorder="1" applyAlignment="1">
      <alignment horizontal="left"/>
    </xf>
    <xf numFmtId="0" fontId="23" fillId="14" borderId="1" xfId="3" applyFont="1" applyFill="1" applyBorder="1" applyAlignment="1">
      <alignment horizontal="left"/>
    </xf>
    <xf numFmtId="0" fontId="23" fillId="14" borderId="2" xfId="3" applyFont="1" applyFill="1" applyBorder="1" applyAlignment="1">
      <alignment horizontal="left"/>
    </xf>
    <xf numFmtId="0" fontId="23" fillId="14" borderId="3" xfId="3" applyFont="1" applyFill="1" applyBorder="1" applyAlignment="1">
      <alignment horizontal="left"/>
    </xf>
    <xf numFmtId="0" fontId="34" fillId="14" borderId="22" xfId="3" applyFont="1" applyFill="1" applyBorder="1" applyAlignment="1">
      <alignment wrapText="1"/>
    </xf>
    <xf numFmtId="0" fontId="34" fillId="14" borderId="23" xfId="3" applyFont="1" applyFill="1" applyBorder="1" applyAlignment="1">
      <alignment wrapText="1"/>
    </xf>
    <xf numFmtId="0" fontId="25" fillId="14" borderId="13" xfId="3" applyFont="1" applyFill="1" applyBorder="1" applyAlignment="1">
      <alignment wrapText="1"/>
    </xf>
    <xf numFmtId="0" fontId="25" fillId="14" borderId="9" xfId="3" applyFont="1" applyFill="1" applyBorder="1" applyAlignment="1">
      <alignment wrapText="1"/>
    </xf>
    <xf numFmtId="0" fontId="23" fillId="14" borderId="25" xfId="3" applyFont="1" applyFill="1" applyBorder="1" applyAlignment="1">
      <alignment horizontal="left"/>
    </xf>
    <xf numFmtId="0" fontId="23" fillId="14" borderId="26" xfId="3" applyFont="1" applyFill="1" applyBorder="1" applyAlignment="1">
      <alignment horizontal="left"/>
    </xf>
    <xf numFmtId="0" fontId="23" fillId="14" borderId="27" xfId="3" applyFont="1" applyFill="1" applyBorder="1" applyAlignment="1">
      <alignment horizontal="left"/>
    </xf>
    <xf numFmtId="0" fontId="25" fillId="14" borderId="1" xfId="4" applyFont="1" applyFill="1" applyBorder="1" applyAlignment="1">
      <alignment horizontal="left"/>
    </xf>
    <xf numFmtId="0" fontId="25" fillId="14" borderId="2" xfId="4" applyFont="1" applyFill="1" applyBorder="1" applyAlignment="1">
      <alignment horizontal="left"/>
    </xf>
    <xf numFmtId="0" fontId="25" fillId="14" borderId="1" xfId="3" applyFont="1" applyFill="1" applyBorder="1" applyAlignment="1">
      <alignment wrapText="1"/>
    </xf>
    <xf numFmtId="0" fontId="25" fillId="14" borderId="2" xfId="3" applyFont="1" applyFill="1" applyBorder="1" applyAlignment="1">
      <alignment wrapText="1"/>
    </xf>
    <xf numFmtId="49" fontId="1" fillId="2" borderId="4" xfId="0" applyNumberFormat="1" applyFont="1" applyFill="1" applyBorder="1" applyAlignment="1">
      <alignment horizontal="left" vertical="center"/>
    </xf>
    <xf numFmtId="0" fontId="1" fillId="2" borderId="4" xfId="0" applyFont="1" applyFill="1" applyBorder="1" applyAlignment="1">
      <alignment horizontal="left" vertical="center"/>
    </xf>
    <xf numFmtId="0" fontId="25" fillId="14" borderId="14" xfId="3" applyFont="1" applyFill="1" applyBorder="1" applyAlignment="1">
      <alignment wrapText="1"/>
    </xf>
    <xf numFmtId="0" fontId="1" fillId="6" borderId="6" xfId="0" applyFont="1" applyFill="1" applyBorder="1" applyAlignment="1">
      <alignment horizontal="left" vertical="center"/>
    </xf>
    <xf numFmtId="0" fontId="1" fillId="6" borderId="1" xfId="0" applyFont="1" applyFill="1" applyBorder="1" applyAlignment="1">
      <alignment horizontal="left"/>
    </xf>
    <xf numFmtId="0" fontId="1" fillId="6" borderId="2" xfId="0" applyFont="1" applyFill="1" applyBorder="1" applyAlignment="1">
      <alignment horizontal="left"/>
    </xf>
    <xf numFmtId="0" fontId="1" fillId="6" borderId="3" xfId="0" applyFont="1" applyFill="1" applyBorder="1" applyAlignment="1">
      <alignment horizontal="left"/>
    </xf>
    <xf numFmtId="0" fontId="25" fillId="14" borderId="3" xfId="3" applyFont="1" applyFill="1" applyBorder="1" applyAlignment="1">
      <alignment wrapText="1"/>
    </xf>
    <xf numFmtId="0" fontId="34" fillId="14" borderId="24" xfId="3" applyFont="1" applyFill="1" applyBorder="1" applyAlignment="1">
      <alignment wrapText="1"/>
    </xf>
    <xf numFmtId="49" fontId="1" fillId="2" borderId="1" xfId="0" applyNumberFormat="1" applyFont="1" applyFill="1" applyBorder="1" applyAlignment="1">
      <alignment horizontal="right" vertical="center"/>
    </xf>
    <xf numFmtId="49" fontId="1" fillId="2" borderId="2" xfId="0" applyNumberFormat="1" applyFont="1" applyFill="1" applyBorder="1" applyAlignment="1">
      <alignment horizontal="right" vertical="center"/>
    </xf>
    <xf numFmtId="49" fontId="1" fillId="2" borderId="3" xfId="0" applyNumberFormat="1" applyFont="1" applyFill="1" applyBorder="1" applyAlignment="1">
      <alignment horizontal="right" vertical="center"/>
    </xf>
    <xf numFmtId="0" fontId="16" fillId="0" borderId="10" xfId="8" applyFont="1" applyBorder="1" applyAlignment="1" applyProtection="1">
      <alignment horizontal="left" wrapText="1"/>
    </xf>
    <xf numFmtId="0" fontId="16" fillId="0" borderId="15" xfId="8" applyFont="1" applyBorder="1" applyAlignment="1" applyProtection="1">
      <alignment horizontal="left" wrapText="1"/>
    </xf>
    <xf numFmtId="0" fontId="16" fillId="0" borderId="11" xfId="8" applyFont="1" applyBorder="1" applyAlignment="1" applyProtection="1">
      <alignment horizontal="left" wrapText="1"/>
    </xf>
    <xf numFmtId="0" fontId="18" fillId="0" borderId="17" xfId="8" applyFont="1" applyBorder="1" applyAlignment="1" applyProtection="1">
      <alignment horizontal="left" wrapText="1"/>
    </xf>
    <xf numFmtId="0" fontId="18" fillId="0" borderId="0" xfId="8" applyFont="1" applyBorder="1" applyAlignment="1" applyProtection="1">
      <alignment horizontal="left" wrapText="1"/>
    </xf>
    <xf numFmtId="0" fontId="18" fillId="0" borderId="12" xfId="8" applyFont="1" applyBorder="1" applyAlignment="1" applyProtection="1">
      <alignment horizontal="left" wrapText="1"/>
    </xf>
    <xf numFmtId="0" fontId="16" fillId="0" borderId="13" xfId="8" applyFont="1" applyBorder="1" applyAlignment="1" applyProtection="1">
      <alignment horizontal="left" wrapText="1"/>
    </xf>
    <xf numFmtId="0" fontId="16" fillId="0" borderId="9" xfId="8" applyFont="1" applyBorder="1" applyAlignment="1" applyProtection="1">
      <alignment horizontal="left" wrapText="1"/>
    </xf>
    <xf numFmtId="0" fontId="16" fillId="0" borderId="14" xfId="8" applyFont="1" applyBorder="1" applyAlignment="1" applyProtection="1">
      <alignment horizontal="left" wrapText="1"/>
    </xf>
    <xf numFmtId="0" fontId="17" fillId="10" borderId="1" xfId="8" applyFont="1" applyFill="1" applyBorder="1" applyAlignment="1" applyProtection="1">
      <alignment horizontal="center"/>
    </xf>
    <xf numFmtId="0" fontId="17" fillId="10" borderId="2" xfId="8" applyFont="1" applyFill="1" applyBorder="1" applyAlignment="1" applyProtection="1">
      <alignment horizontal="center"/>
    </xf>
    <xf numFmtId="0" fontId="17" fillId="10" borderId="3" xfId="8" applyFont="1" applyFill="1" applyBorder="1" applyAlignment="1" applyProtection="1">
      <alignment horizontal="center"/>
    </xf>
    <xf numFmtId="0" fontId="16" fillId="9" borderId="1" xfId="8" applyFont="1" applyFill="1" applyBorder="1" applyAlignment="1" applyProtection="1">
      <alignment vertical="center" wrapText="1"/>
    </xf>
    <xf numFmtId="0" fontId="16" fillId="9" borderId="2" xfId="8" applyFont="1" applyFill="1" applyBorder="1" applyAlignment="1" applyProtection="1">
      <alignment vertical="center" wrapText="1"/>
    </xf>
    <xf numFmtId="0" fontId="16" fillId="9" borderId="3" xfId="8" applyFont="1" applyFill="1" applyBorder="1" applyAlignment="1" applyProtection="1">
      <alignment vertical="center" wrapText="1"/>
    </xf>
    <xf numFmtId="0" fontId="16" fillId="0" borderId="1" xfId="8" applyFont="1" applyBorder="1" applyAlignment="1" applyProtection="1">
      <alignment vertical="center" wrapText="1"/>
    </xf>
    <xf numFmtId="0" fontId="16" fillId="0" borderId="2" xfId="8" applyFont="1" applyBorder="1" applyAlignment="1" applyProtection="1">
      <alignment vertical="center" wrapText="1"/>
    </xf>
    <xf numFmtId="0" fontId="16" fillId="0" borderId="3" xfId="8" applyFont="1" applyBorder="1" applyAlignment="1" applyProtection="1">
      <alignment vertical="center" wrapText="1"/>
    </xf>
  </cellXfs>
  <cellStyles count="16">
    <cellStyle name="Accent2" xfId="4" builtinId="33"/>
    <cellStyle name="Bad" xfId="12" builtinId="27"/>
    <cellStyle name="Comma" xfId="7" builtinId="3"/>
    <cellStyle name="Currency" xfId="6" builtinId="4"/>
    <cellStyle name="Explanatory Text" xfId="3" builtinId="53"/>
    <cellStyle name="Good" xfId="11" builtinId="26"/>
    <cellStyle name="Hyperlink 2" xfId="15" xr:uid="{C889791F-35B1-4005-B55E-C3E4C95E78E4}"/>
    <cellStyle name="Normal" xfId="0" builtinId="0"/>
    <cellStyle name="Normal 2" xfId="8" xr:uid="{00000000-0005-0000-0000-000006000000}"/>
    <cellStyle name="Normal 2 2" xfId="10" xr:uid="{00000000-0005-0000-0000-000007000000}"/>
    <cellStyle name="Normal 6" xfId="13" xr:uid="{9C30D088-49E7-4DF8-BF34-1BEF5A27AB66}"/>
    <cellStyle name="Output" xfId="1" builtinId="21"/>
    <cellStyle name="Percent" xfId="5" builtinId="5"/>
    <cellStyle name="Percent 2" xfId="9" xr:uid="{00000000-0005-0000-0000-00000A000000}"/>
    <cellStyle name="Percent 4" xfId="14" xr:uid="{E7702E1D-0DEF-4621-802B-04BC27ADCB87}"/>
    <cellStyle name="Total" xfId="2" builtinId="25"/>
  </cellStyles>
  <dxfs count="64">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microsoft.com/office/2017/10/relationships/person" Target="persons/person.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OME!A1"/></Relationships>
</file>

<file path=xl/drawings/_rels/drawing2.xml.rels><?xml version="1.0" encoding="UTF-8" standalone="yes"?>
<Relationships xmlns="http://schemas.openxmlformats.org/package/2006/relationships"><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xdr:from>
      <xdr:col>9</xdr:col>
      <xdr:colOff>0</xdr:colOff>
      <xdr:row>1</xdr:row>
      <xdr:rowOff>76200</xdr:rowOff>
    </xdr:from>
    <xdr:to>
      <xdr:col>9</xdr:col>
      <xdr:colOff>0</xdr:colOff>
      <xdr:row>1</xdr:row>
      <xdr:rowOff>327660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8227695" y="76200"/>
          <a:ext cx="586740" cy="25146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1</xdr:row>
      <xdr:rowOff>76200</xdr:rowOff>
    </xdr:from>
    <xdr:to>
      <xdr:col>9</xdr:col>
      <xdr:colOff>0</xdr:colOff>
      <xdr:row>1</xdr:row>
      <xdr:rowOff>327660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DB523658-005A-47BF-A753-D85B220BBE28}"/>
            </a:ext>
          </a:extLst>
        </xdr:cNvPr>
        <xdr:cNvSpPr/>
      </xdr:nvSpPr>
      <xdr:spPr>
        <a:xfrm>
          <a:off x="8324850" y="342900"/>
          <a:ext cx="0" cy="251460"/>
        </a:xfrm>
        <a:prstGeom prst="roundRect">
          <a:avLst/>
        </a:prstGeom>
        <a:solidFill>
          <a:srgbClr val="C00000"/>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l"/>
          <a:r>
            <a:rPr lang="en-US" sz="1100" b="1"/>
            <a:t>HOME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76200</xdr:colOff>
      <xdr:row>29</xdr:row>
      <xdr:rowOff>107950</xdr:rowOff>
    </xdr:from>
    <xdr:to>
      <xdr:col>11</xdr:col>
      <xdr:colOff>69850</xdr:colOff>
      <xdr:row>29</xdr:row>
      <xdr:rowOff>260350</xdr:rowOff>
    </xdr:to>
    <xdr:sp macro="" textlink="">
      <xdr:nvSpPr>
        <xdr:cNvPr id="2" name="Left Arrow 1" descr="Left Arrow">
          <a:extLst>
            <a:ext uri="{FF2B5EF4-FFF2-40B4-BE49-F238E27FC236}">
              <a16:creationId xmlns:a16="http://schemas.microsoft.com/office/drawing/2014/main" id="{00000000-0008-0000-1500-000002000000}"/>
            </a:ext>
          </a:extLst>
        </xdr:cNvPr>
        <xdr:cNvSpPr/>
      </xdr:nvSpPr>
      <xdr:spPr>
        <a:xfrm>
          <a:off x="6013450" y="9804400"/>
          <a:ext cx="603250" cy="152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95250</xdr:colOff>
      <xdr:row>32</xdr:row>
      <xdr:rowOff>101600</xdr:rowOff>
    </xdr:from>
    <xdr:to>
      <xdr:col>11</xdr:col>
      <xdr:colOff>88900</xdr:colOff>
      <xdr:row>32</xdr:row>
      <xdr:rowOff>254000</xdr:rowOff>
    </xdr:to>
    <xdr:sp macro="" textlink="">
      <xdr:nvSpPr>
        <xdr:cNvPr id="3" name="Left Arrow 2" descr="Left Arrow">
          <a:extLst>
            <a:ext uri="{FF2B5EF4-FFF2-40B4-BE49-F238E27FC236}">
              <a16:creationId xmlns:a16="http://schemas.microsoft.com/office/drawing/2014/main" id="{00000000-0008-0000-1500-000003000000}"/>
            </a:ext>
          </a:extLst>
        </xdr:cNvPr>
        <xdr:cNvSpPr/>
      </xdr:nvSpPr>
      <xdr:spPr>
        <a:xfrm>
          <a:off x="6032500" y="10750550"/>
          <a:ext cx="603250" cy="152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95250</xdr:colOff>
      <xdr:row>35</xdr:row>
      <xdr:rowOff>95250</xdr:rowOff>
    </xdr:from>
    <xdr:to>
      <xdr:col>11</xdr:col>
      <xdr:colOff>88900</xdr:colOff>
      <xdr:row>35</xdr:row>
      <xdr:rowOff>247650</xdr:rowOff>
    </xdr:to>
    <xdr:sp macro="" textlink="">
      <xdr:nvSpPr>
        <xdr:cNvPr id="4" name="Left Arrow 3" descr="Left Arrow">
          <a:extLst>
            <a:ext uri="{FF2B5EF4-FFF2-40B4-BE49-F238E27FC236}">
              <a16:creationId xmlns:a16="http://schemas.microsoft.com/office/drawing/2014/main" id="{00000000-0008-0000-1500-000004000000}"/>
            </a:ext>
          </a:extLst>
        </xdr:cNvPr>
        <xdr:cNvSpPr/>
      </xdr:nvSpPr>
      <xdr:spPr>
        <a:xfrm>
          <a:off x="6032500" y="11696700"/>
          <a:ext cx="603250" cy="152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107950</xdr:colOff>
      <xdr:row>38</xdr:row>
      <xdr:rowOff>107950</xdr:rowOff>
    </xdr:from>
    <xdr:to>
      <xdr:col>11</xdr:col>
      <xdr:colOff>101600</xdr:colOff>
      <xdr:row>38</xdr:row>
      <xdr:rowOff>260350</xdr:rowOff>
    </xdr:to>
    <xdr:sp macro="" textlink="">
      <xdr:nvSpPr>
        <xdr:cNvPr id="5" name="Left Arrow 4" descr="Left Arrow">
          <a:extLst>
            <a:ext uri="{FF2B5EF4-FFF2-40B4-BE49-F238E27FC236}">
              <a16:creationId xmlns:a16="http://schemas.microsoft.com/office/drawing/2014/main" id="{00000000-0008-0000-1500-000005000000}"/>
            </a:ext>
          </a:extLst>
        </xdr:cNvPr>
        <xdr:cNvSpPr/>
      </xdr:nvSpPr>
      <xdr:spPr>
        <a:xfrm>
          <a:off x="6045200" y="12661900"/>
          <a:ext cx="603250" cy="152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101600</xdr:colOff>
      <xdr:row>41</xdr:row>
      <xdr:rowOff>146050</xdr:rowOff>
    </xdr:from>
    <xdr:to>
      <xdr:col>11</xdr:col>
      <xdr:colOff>95250</xdr:colOff>
      <xdr:row>41</xdr:row>
      <xdr:rowOff>298450</xdr:rowOff>
    </xdr:to>
    <xdr:sp macro="" textlink="">
      <xdr:nvSpPr>
        <xdr:cNvPr id="6" name="Left Arrow 5" descr="Left Arrow">
          <a:extLst>
            <a:ext uri="{FF2B5EF4-FFF2-40B4-BE49-F238E27FC236}">
              <a16:creationId xmlns:a16="http://schemas.microsoft.com/office/drawing/2014/main" id="{00000000-0008-0000-1500-000006000000}"/>
            </a:ext>
          </a:extLst>
        </xdr:cNvPr>
        <xdr:cNvSpPr/>
      </xdr:nvSpPr>
      <xdr:spPr>
        <a:xfrm>
          <a:off x="6038850" y="13652500"/>
          <a:ext cx="603250" cy="152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120650</xdr:colOff>
      <xdr:row>44</xdr:row>
      <xdr:rowOff>88900</xdr:rowOff>
    </xdr:from>
    <xdr:to>
      <xdr:col>11</xdr:col>
      <xdr:colOff>114300</xdr:colOff>
      <xdr:row>44</xdr:row>
      <xdr:rowOff>241300</xdr:rowOff>
    </xdr:to>
    <xdr:sp macro="" textlink="">
      <xdr:nvSpPr>
        <xdr:cNvPr id="7" name="Left Arrow 6" descr="Left Arrow">
          <a:extLst>
            <a:ext uri="{FF2B5EF4-FFF2-40B4-BE49-F238E27FC236}">
              <a16:creationId xmlns:a16="http://schemas.microsoft.com/office/drawing/2014/main" id="{00000000-0008-0000-1500-000007000000}"/>
            </a:ext>
          </a:extLst>
        </xdr:cNvPr>
        <xdr:cNvSpPr/>
      </xdr:nvSpPr>
      <xdr:spPr>
        <a:xfrm>
          <a:off x="6057900" y="14547850"/>
          <a:ext cx="603250" cy="152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101600</xdr:colOff>
      <xdr:row>47</xdr:row>
      <xdr:rowOff>107950</xdr:rowOff>
    </xdr:from>
    <xdr:to>
      <xdr:col>11</xdr:col>
      <xdr:colOff>95250</xdr:colOff>
      <xdr:row>47</xdr:row>
      <xdr:rowOff>260350</xdr:rowOff>
    </xdr:to>
    <xdr:sp macro="" textlink="">
      <xdr:nvSpPr>
        <xdr:cNvPr id="8" name="Left Arrow 7" descr="Left Arrow">
          <a:extLst>
            <a:ext uri="{FF2B5EF4-FFF2-40B4-BE49-F238E27FC236}">
              <a16:creationId xmlns:a16="http://schemas.microsoft.com/office/drawing/2014/main" id="{00000000-0008-0000-1500-000008000000}"/>
            </a:ext>
          </a:extLst>
        </xdr:cNvPr>
        <xdr:cNvSpPr/>
      </xdr:nvSpPr>
      <xdr:spPr>
        <a:xfrm>
          <a:off x="6038850" y="15519400"/>
          <a:ext cx="603250" cy="152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88900</xdr:colOff>
      <xdr:row>50</xdr:row>
      <xdr:rowOff>114300</xdr:rowOff>
    </xdr:from>
    <xdr:to>
      <xdr:col>11</xdr:col>
      <xdr:colOff>82550</xdr:colOff>
      <xdr:row>50</xdr:row>
      <xdr:rowOff>266700</xdr:rowOff>
    </xdr:to>
    <xdr:sp macro="" textlink="">
      <xdr:nvSpPr>
        <xdr:cNvPr id="9" name="Left Arrow 8" descr="Left Arrow">
          <a:extLst>
            <a:ext uri="{FF2B5EF4-FFF2-40B4-BE49-F238E27FC236}">
              <a16:creationId xmlns:a16="http://schemas.microsoft.com/office/drawing/2014/main" id="{00000000-0008-0000-1500-000009000000}"/>
            </a:ext>
          </a:extLst>
        </xdr:cNvPr>
        <xdr:cNvSpPr/>
      </xdr:nvSpPr>
      <xdr:spPr>
        <a:xfrm>
          <a:off x="6026150" y="16478250"/>
          <a:ext cx="603250" cy="152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101600</xdr:colOff>
      <xdr:row>53</xdr:row>
      <xdr:rowOff>101600</xdr:rowOff>
    </xdr:from>
    <xdr:to>
      <xdr:col>11</xdr:col>
      <xdr:colOff>95250</xdr:colOff>
      <xdr:row>53</xdr:row>
      <xdr:rowOff>254000</xdr:rowOff>
    </xdr:to>
    <xdr:sp macro="" textlink="">
      <xdr:nvSpPr>
        <xdr:cNvPr id="10" name="Left Arrow 9" descr="Left Arrow">
          <a:extLst>
            <a:ext uri="{FF2B5EF4-FFF2-40B4-BE49-F238E27FC236}">
              <a16:creationId xmlns:a16="http://schemas.microsoft.com/office/drawing/2014/main" id="{00000000-0008-0000-1500-00000A000000}"/>
            </a:ext>
          </a:extLst>
        </xdr:cNvPr>
        <xdr:cNvSpPr/>
      </xdr:nvSpPr>
      <xdr:spPr>
        <a:xfrm>
          <a:off x="6038850" y="17418050"/>
          <a:ext cx="603250" cy="152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120650</xdr:colOff>
      <xdr:row>56</xdr:row>
      <xdr:rowOff>88900</xdr:rowOff>
    </xdr:from>
    <xdr:to>
      <xdr:col>11</xdr:col>
      <xdr:colOff>114300</xdr:colOff>
      <xdr:row>56</xdr:row>
      <xdr:rowOff>241300</xdr:rowOff>
    </xdr:to>
    <xdr:sp macro="" textlink="">
      <xdr:nvSpPr>
        <xdr:cNvPr id="11" name="Left Arrow 10" descr="Left Arrow">
          <a:extLst>
            <a:ext uri="{FF2B5EF4-FFF2-40B4-BE49-F238E27FC236}">
              <a16:creationId xmlns:a16="http://schemas.microsoft.com/office/drawing/2014/main" id="{00000000-0008-0000-1500-00000B000000}"/>
            </a:ext>
          </a:extLst>
        </xdr:cNvPr>
        <xdr:cNvSpPr/>
      </xdr:nvSpPr>
      <xdr:spPr>
        <a:xfrm>
          <a:off x="6057900" y="18357850"/>
          <a:ext cx="603250" cy="152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101600</xdr:colOff>
      <xdr:row>59</xdr:row>
      <xdr:rowOff>114300</xdr:rowOff>
    </xdr:from>
    <xdr:to>
      <xdr:col>11</xdr:col>
      <xdr:colOff>95250</xdr:colOff>
      <xdr:row>59</xdr:row>
      <xdr:rowOff>266700</xdr:rowOff>
    </xdr:to>
    <xdr:sp macro="" textlink="">
      <xdr:nvSpPr>
        <xdr:cNvPr id="12" name="Left Arrow 11" descr="Left Arrow">
          <a:extLst>
            <a:ext uri="{FF2B5EF4-FFF2-40B4-BE49-F238E27FC236}">
              <a16:creationId xmlns:a16="http://schemas.microsoft.com/office/drawing/2014/main" id="{00000000-0008-0000-1500-00000C000000}"/>
            </a:ext>
          </a:extLst>
        </xdr:cNvPr>
        <xdr:cNvSpPr/>
      </xdr:nvSpPr>
      <xdr:spPr>
        <a:xfrm>
          <a:off x="6038850" y="19335750"/>
          <a:ext cx="603250" cy="152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my.sharepoint.com/Users/exr/Desktop/IDEA%20roadshow/FY20%20Consolidated%20application.Amherst.3.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assgov-my.sharepoint.com/personal/joeatta_k_smith-nwachuku_mass_gov/Documents/Desktop/ACLS/Budget%20Workbook/classplan-budget%2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 val="DROP-DOWNS"/>
    </sheetNames>
    <sheetDataSet>
      <sheetData sheetId="0"/>
      <sheetData sheetId="1"/>
      <sheetData sheetId="2"/>
      <sheetData sheetId="3"/>
      <sheetData sheetId="4"/>
      <sheetData sheetId="5" refreshError="1">
        <row r="50">
          <cell r="K50">
            <v>523388.82352941175</v>
          </cell>
        </row>
      </sheetData>
      <sheetData sheetId="6" refreshError="1">
        <row r="16">
          <cell r="J16">
            <v>0</v>
          </cell>
        </row>
      </sheetData>
      <sheetData sheetId="7" refreshError="1">
        <row r="24">
          <cell r="J24">
            <v>0</v>
          </cell>
        </row>
      </sheetData>
      <sheetData sheetId="8"/>
      <sheetData sheetId="9"/>
      <sheetData sheetId="10"/>
      <sheetData sheetId="11"/>
      <sheetData sheetId="12"/>
      <sheetData sheetId="13"/>
      <sheetData sheetId="14"/>
      <sheetData sheetId="15" refreshError="1">
        <row r="2">
          <cell r="F2">
            <v>4436055</v>
          </cell>
        </row>
      </sheetData>
      <sheetData sheetId="16"/>
      <sheetData sheetId="17"/>
      <sheetData sheetId="18"/>
      <sheetData sheetId="19" refreshError="1">
        <row r="2">
          <cell r="C2" t="str">
            <v>Select One</v>
          </cell>
        </row>
        <row r="3">
          <cell r="B3" t="str">
            <v>Select One</v>
          </cell>
          <cell r="C3" t="str">
            <v>Assessment</v>
          </cell>
        </row>
        <row r="4">
          <cell r="B4" t="str">
            <v xml:space="preserve">Grant Program Manager/Coordinator </v>
          </cell>
          <cell r="C4" t="str">
            <v xml:space="preserve">Instruction-School day (public, K-12) </v>
          </cell>
        </row>
        <row r="5">
          <cell r="B5" t="str">
            <v xml:space="preserve">Other </v>
          </cell>
          <cell r="C5" t="str">
            <v xml:space="preserve">Instruction - Extended day/year (public, K-12) </v>
          </cell>
        </row>
        <row r="6">
          <cell r="C6" t="str">
            <v>High quality PD</v>
          </cell>
        </row>
        <row r="7">
          <cell r="B7" t="str">
            <v>Select One</v>
          </cell>
          <cell r="C7" t="str">
            <v>Data collection/management</v>
          </cell>
        </row>
        <row r="8">
          <cell r="B8" t="str">
            <v xml:space="preserve">Classroom Teachers  </v>
          </cell>
          <cell r="C8" t="str">
            <v>Behavioral supports</v>
          </cell>
        </row>
        <row r="9">
          <cell r="B9" t="str">
            <v xml:space="preserve">Instructional Coaches </v>
          </cell>
          <cell r="C9" t="str">
            <v>Instructional technology/digital learning</v>
          </cell>
        </row>
        <row r="10">
          <cell r="B10" t="str">
            <v xml:space="preserve">Certified Specialist Teachers (providing individualized instruction)  </v>
          </cell>
          <cell r="C10" t="str">
            <v>Inclusion practices</v>
          </cell>
        </row>
        <row r="11">
          <cell r="B11" t="str">
            <v xml:space="preserve">Instructional Coordinators and Team Leaders  </v>
          </cell>
          <cell r="C11" t="str">
            <v>Parent, family and community engagement</v>
          </cell>
        </row>
        <row r="12">
          <cell r="B12" t="str">
            <v xml:space="preserve">Medical / Therapeutic Services </v>
          </cell>
          <cell r="C12" t="str">
            <v>Planning and evaluation</v>
          </cell>
        </row>
        <row r="13">
          <cell r="B13" t="str">
            <v xml:space="preserve">Librarians and Media Center Directors </v>
          </cell>
          <cell r="C13" t="str">
            <v>Indentification and placement practices</v>
          </cell>
        </row>
        <row r="14">
          <cell r="B14" t="str">
            <v xml:space="preserve">Professional Development Directors/Coordinators  </v>
          </cell>
          <cell r="C14" t="str">
            <v>Program administration</v>
          </cell>
        </row>
        <row r="15">
          <cell r="B15" t="str">
            <v xml:space="preserve">Guidance or School Adjustment Counselors, Social Workers  </v>
          </cell>
          <cell r="C15" t="str">
            <v>Related services</v>
          </cell>
        </row>
        <row r="16">
          <cell r="B16" t="str">
            <v xml:space="preserve">Psychological Service Providers </v>
          </cell>
          <cell r="C16" t="str">
            <v>Student transportation</v>
          </cell>
        </row>
        <row r="17">
          <cell r="B17" t="str">
            <v xml:space="preserve">School Physicians and School Nurses  </v>
          </cell>
          <cell r="C17" t="str">
            <v>Other</v>
          </cell>
        </row>
        <row r="18">
          <cell r="B18" t="str">
            <v xml:space="preserve">Other  </v>
          </cell>
        </row>
        <row r="20">
          <cell r="B20" t="str">
            <v>Select One</v>
          </cell>
        </row>
        <row r="21">
          <cell r="B21" t="str">
            <v xml:space="preserve">Non-Clerical Paraprofessionals/Instructional Assistants </v>
          </cell>
        </row>
        <row r="22">
          <cell r="B22" t="str">
            <v xml:space="preserve">Secretary/Bookkeeper/Clerical Support  </v>
          </cell>
        </row>
        <row r="23">
          <cell r="B23" t="str">
            <v>Parent Liaisons</v>
          </cell>
        </row>
        <row r="24">
          <cell r="B24" t="str">
            <v xml:space="preserve"> Other </v>
          </cell>
        </row>
        <row r="26">
          <cell r="B26" t="str">
            <v>Select One</v>
          </cell>
        </row>
        <row r="27">
          <cell r="B27" t="str">
            <v>Teacher/ Instructional Staff Professional Days</v>
          </cell>
        </row>
        <row r="28">
          <cell r="B28" t="str">
            <v xml:space="preserve">Administrators </v>
          </cell>
        </row>
        <row r="29">
          <cell r="B29" t="str">
            <v xml:space="preserve">Other </v>
          </cell>
        </row>
        <row r="30">
          <cell r="B30" t="str">
            <v>Support Staff</v>
          </cell>
        </row>
        <row r="32">
          <cell r="B32" t="str">
            <v>Select One</v>
          </cell>
        </row>
        <row r="33">
          <cell r="B33" t="str">
            <v>Grant Program Manager/Coordinator (supervisory)</v>
          </cell>
        </row>
        <row r="34">
          <cell r="B34" t="str">
            <v xml:space="preserve">Certified Classroom Teachers (providing group instruction) </v>
          </cell>
        </row>
        <row r="35">
          <cell r="B35" t="str">
            <v>Certified Specialist Teachers (providing individualized instruction)</v>
          </cell>
        </row>
        <row r="36">
          <cell r="B36" t="str">
            <v>Non-Clerical Paraprofessionals/Instructional Assistants</v>
          </cell>
        </row>
        <row r="37">
          <cell r="B37" t="str">
            <v xml:space="preserve">Other </v>
          </cell>
        </row>
        <row r="39">
          <cell r="B39" t="str">
            <v>Select One</v>
          </cell>
        </row>
        <row r="40">
          <cell r="B40" t="str">
            <v xml:space="preserve">Instructional Services </v>
          </cell>
        </row>
        <row r="41">
          <cell r="B41" t="str">
            <v xml:space="preserve">Consultants/Professional  Development for Teachers &amp; Support Staff </v>
          </cell>
        </row>
        <row r="42">
          <cell r="B42" t="str">
            <v>Substitutes (long and/or short term)</v>
          </cell>
        </row>
        <row r="43">
          <cell r="B43" t="str">
            <v>Non-Clerical Paraprofessionals/Instructional Assistants</v>
          </cell>
        </row>
        <row r="44">
          <cell r="B44" t="str">
            <v xml:space="preserve">Secretary/Bookkeeper/Clerical Support </v>
          </cell>
        </row>
        <row r="45">
          <cell r="B45" t="str">
            <v xml:space="preserve">Contracted Service Providers -- Private School Services </v>
          </cell>
        </row>
        <row r="46">
          <cell r="B46" t="str">
            <v xml:space="preserve">Contracted Services Providers -- Other Student Services </v>
          </cell>
        </row>
        <row r="47">
          <cell r="B47" t="str">
            <v xml:space="preserve">Other </v>
          </cell>
        </row>
        <row r="49">
          <cell r="B49" t="str">
            <v>Select One</v>
          </cell>
        </row>
        <row r="50">
          <cell r="B50" t="str">
            <v xml:space="preserve">Textbooks and Related Software/Media/Materials </v>
          </cell>
        </row>
        <row r="51">
          <cell r="B51" t="str">
            <v>Instructional Technology</v>
          </cell>
        </row>
        <row r="52">
          <cell r="B52" t="str">
            <v>Other Instructional Materials (non-testing/assessment)</v>
          </cell>
        </row>
        <row r="53">
          <cell r="B53" t="str">
            <v>Testing and Assessment Materials</v>
          </cell>
        </row>
        <row r="54">
          <cell r="B54" t="str">
            <v xml:space="preserve">General Classroom Supplies </v>
          </cell>
        </row>
        <row r="55">
          <cell r="B55" t="str">
            <v xml:space="preserve">Office Supplies  </v>
          </cell>
        </row>
        <row r="56">
          <cell r="B56" t="str">
            <v xml:space="preserve">Other </v>
          </cell>
        </row>
        <row r="58">
          <cell r="B58" t="str">
            <v>Select One</v>
          </cell>
        </row>
        <row r="59">
          <cell r="B59" t="str">
            <v>Memberships/Subscriptions</v>
          </cell>
        </row>
        <row r="60">
          <cell r="B60" t="str">
            <v xml:space="preserve">Advertising  </v>
          </cell>
        </row>
        <row r="61">
          <cell r="B61" t="str">
            <v xml:space="preserve">Student Transportation Services </v>
          </cell>
        </row>
        <row r="62">
          <cell r="B62" t="str">
            <v xml:space="preserve"> Rental/Lease of Equipment</v>
          </cell>
        </row>
        <row r="63">
          <cell r="B63" t="str">
            <v>Maintenance of Equipment</v>
          </cell>
        </row>
        <row r="64">
          <cell r="B64" t="str">
            <v xml:space="preserve">Maintenance of Technology </v>
          </cell>
        </row>
        <row r="65">
          <cell r="B65" t="str">
            <v xml:space="preserve">Tuition to Non-Public Schools </v>
          </cell>
        </row>
        <row r="66">
          <cell r="B66" t="str">
            <v xml:space="preserve">Tuition to Out-of-State Schools </v>
          </cell>
        </row>
        <row r="67">
          <cell r="B67" t="str">
            <v>Tuition to Collaboratives</v>
          </cell>
        </row>
        <row r="68">
          <cell r="B68" t="str">
            <v xml:space="preserve">Rental Lease of Buildings  </v>
          </cell>
        </row>
        <row r="69">
          <cell r="B69" t="str">
            <v xml:space="preserve">Utility Services/ Telephone </v>
          </cell>
        </row>
        <row r="70">
          <cell r="B70" t="str">
            <v xml:space="preserve">Other  </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sheetData sheetId="9">
        <row r="2">
          <cell r="A2">
            <v>1</v>
          </cell>
          <cell r="B2" t="str">
            <v>08010000</v>
          </cell>
          <cell r="C2" t="str">
            <v>Assabet Valley Regional Vocational Technical</v>
          </cell>
          <cell r="D2" t="str">
            <v>Public School District</v>
          </cell>
          <cell r="E2" t="str">
            <v>Superintendent</v>
          </cell>
          <cell r="F2" t="str">
            <v>Ernest Houle</v>
          </cell>
          <cell r="G2" t="str">
            <v>215 Fitchburg Street</v>
          </cell>
          <cell r="I2" t="str">
            <v>Marlborough</v>
          </cell>
          <cell r="J2" t="str">
            <v>MA</v>
          </cell>
          <cell r="K2" t="str">
            <v>01752</v>
          </cell>
          <cell r="L2" t="str">
            <v>Ellie Rounds-Bloom</v>
          </cell>
          <cell r="M2" t="str">
            <v>781-338-3128</v>
          </cell>
          <cell r="N2" t="str">
            <v>erounds-bloom@doe.mass.edu</v>
          </cell>
          <cell r="O2">
            <v>28</v>
          </cell>
          <cell r="P2">
            <v>1103</v>
          </cell>
        </row>
        <row r="3">
          <cell r="A3">
            <v>2</v>
          </cell>
          <cell r="B3" t="str">
            <v>00160000</v>
          </cell>
          <cell r="C3" t="str">
            <v>Attleboro</v>
          </cell>
          <cell r="D3" t="str">
            <v>Public School District</v>
          </cell>
          <cell r="E3" t="str">
            <v>Superintendent</v>
          </cell>
          <cell r="F3" t="str">
            <v>David Sawyer</v>
          </cell>
          <cell r="G3" t="str">
            <v>100 Rathbun Willard Drive</v>
          </cell>
          <cell r="I3" t="str">
            <v>Attleboro</v>
          </cell>
          <cell r="J3" t="str">
            <v>MA</v>
          </cell>
          <cell r="K3" t="str">
            <v>02703</v>
          </cell>
          <cell r="L3" t="str">
            <v>Ellie Rounds-Bloom</v>
          </cell>
          <cell r="M3" t="str">
            <v>781-338-3128</v>
          </cell>
          <cell r="N3" t="str">
            <v>erounds-bloom@doe.mass.edu</v>
          </cell>
          <cell r="O3">
            <v>381</v>
          </cell>
          <cell r="P3">
            <v>5791</v>
          </cell>
        </row>
        <row r="4">
          <cell r="A4">
            <v>3</v>
          </cell>
          <cell r="B4" t="str">
            <v>00200000</v>
          </cell>
          <cell r="C4" t="str">
            <v>Barnstable</v>
          </cell>
          <cell r="D4" t="str">
            <v>Public School District</v>
          </cell>
          <cell r="E4" t="str">
            <v>Superintendent</v>
          </cell>
          <cell r="F4" t="str">
            <v>Meg Mayo-Brown</v>
          </cell>
          <cell r="G4" t="str">
            <v>P O Box 955</v>
          </cell>
          <cell r="I4" t="str">
            <v>Hyannis</v>
          </cell>
          <cell r="J4" t="str">
            <v>MA</v>
          </cell>
          <cell r="K4" t="str">
            <v>02601</v>
          </cell>
          <cell r="L4" t="str">
            <v>Beth O'Connell</v>
          </cell>
          <cell r="M4" t="str">
            <v>781-338-3132</v>
          </cell>
          <cell r="N4" t="str">
            <v>EO'Connell@doe.mass.edu</v>
          </cell>
          <cell r="O4">
            <v>471</v>
          </cell>
          <cell r="P4">
            <v>4728</v>
          </cell>
        </row>
        <row r="5">
          <cell r="A5">
            <v>4</v>
          </cell>
          <cell r="B5" t="str">
            <v>00300000</v>
          </cell>
          <cell r="C5" t="str">
            <v>Beverly</v>
          </cell>
          <cell r="D5" t="str">
            <v>Public School District</v>
          </cell>
          <cell r="E5" t="str">
            <v>Superintendent</v>
          </cell>
          <cell r="F5" t="str">
            <v>Steven Hiersche</v>
          </cell>
          <cell r="G5" t="str">
            <v>70 Balch St.</v>
          </cell>
          <cell r="I5" t="str">
            <v>Beverly</v>
          </cell>
          <cell r="J5" t="str">
            <v>MA</v>
          </cell>
          <cell r="K5" t="str">
            <v>01915</v>
          </cell>
          <cell r="L5" t="str">
            <v>Deb Walker</v>
          </cell>
          <cell r="M5" t="str">
            <v>781-338-3127</v>
          </cell>
          <cell r="N5" t="str">
            <v>djwalker@doe.mass.edu</v>
          </cell>
          <cell r="O5">
            <v>171</v>
          </cell>
          <cell r="P5">
            <v>4385</v>
          </cell>
        </row>
        <row r="6">
          <cell r="A6">
            <v>5</v>
          </cell>
          <cell r="B6" t="str">
            <v>08050000</v>
          </cell>
          <cell r="C6" t="str">
            <v>Blackstone Valley Regional Vocational Technical</v>
          </cell>
          <cell r="D6" t="str">
            <v>Public School District</v>
          </cell>
          <cell r="E6" t="str">
            <v>Superintendent</v>
          </cell>
          <cell r="F6" t="str">
            <v>Michael Fitzpatrick</v>
          </cell>
          <cell r="G6" t="str">
            <v>65 Pleasant Street</v>
          </cell>
          <cell r="I6" t="str">
            <v>Upton</v>
          </cell>
          <cell r="J6" t="str">
            <v>MA</v>
          </cell>
          <cell r="K6" t="str">
            <v>01568</v>
          </cell>
          <cell r="L6" t="str">
            <v>Aneesh Sahni</v>
          </cell>
          <cell r="M6" t="str">
            <v>781-338-3532</v>
          </cell>
          <cell r="N6" t="str">
            <v>aneesh.sahni@doe.mass.edu</v>
          </cell>
          <cell r="O6">
            <v>3</v>
          </cell>
          <cell r="P6">
            <v>1220</v>
          </cell>
        </row>
        <row r="7">
          <cell r="A7">
            <v>6</v>
          </cell>
          <cell r="B7" t="str">
            <v>08060000</v>
          </cell>
          <cell r="C7" t="str">
            <v>Blue Hills Regional Vocational Technical</v>
          </cell>
          <cell r="D7" t="str">
            <v>Public School District</v>
          </cell>
          <cell r="E7" t="str">
            <v>Superintendent</v>
          </cell>
          <cell r="F7" t="str">
            <v>James Quaglia</v>
          </cell>
          <cell r="G7" t="str">
            <v>800 Randolph Street</v>
          </cell>
          <cell r="I7" t="str">
            <v>Canton</v>
          </cell>
          <cell r="J7" t="str">
            <v>MA</v>
          </cell>
          <cell r="K7" t="str">
            <v>02021</v>
          </cell>
          <cell r="L7" t="str">
            <v>Deb Walker</v>
          </cell>
          <cell r="M7" t="str">
            <v>781-338-3127</v>
          </cell>
          <cell r="N7" t="str">
            <v>djwalker@doe.mass.edu</v>
          </cell>
          <cell r="O7">
            <v>4</v>
          </cell>
          <cell r="P7">
            <v>842</v>
          </cell>
        </row>
        <row r="8">
          <cell r="A8">
            <v>7</v>
          </cell>
          <cell r="B8" t="str">
            <v>00350000</v>
          </cell>
          <cell r="C8" t="str">
            <v>Boston</v>
          </cell>
          <cell r="D8" t="str">
            <v>Public School District</v>
          </cell>
          <cell r="E8" t="str">
            <v>Superintendent</v>
          </cell>
          <cell r="F8" t="str">
            <v>Tommy Chang</v>
          </cell>
          <cell r="G8" t="str">
            <v>2300 Washington Street</v>
          </cell>
          <cell r="I8" t="str">
            <v>Roxbury</v>
          </cell>
          <cell r="J8" t="str">
            <v>MA</v>
          </cell>
          <cell r="K8" t="str">
            <v>02119</v>
          </cell>
          <cell r="L8" t="str">
            <v>Julia Foodman</v>
          </cell>
          <cell r="M8" t="str">
            <v>781-338-3577</v>
          </cell>
          <cell r="N8" t="str">
            <v>jfoodman@doe.mass.edu</v>
          </cell>
          <cell r="O8">
            <v>15445</v>
          </cell>
          <cell r="P8">
            <v>49775</v>
          </cell>
        </row>
        <row r="9">
          <cell r="A9">
            <v>8</v>
          </cell>
          <cell r="B9" t="str">
            <v>09100000</v>
          </cell>
          <cell r="C9" t="str">
            <v>Bristol County Agricultural</v>
          </cell>
          <cell r="D9" t="str">
            <v>Public School District</v>
          </cell>
          <cell r="E9" t="str">
            <v>Superintendent</v>
          </cell>
          <cell r="F9" t="str">
            <v>Adele Sands</v>
          </cell>
          <cell r="G9" t="str">
            <v>135 Center Street</v>
          </cell>
          <cell r="I9" t="str">
            <v>Dighton</v>
          </cell>
          <cell r="J9" t="str">
            <v>MA</v>
          </cell>
          <cell r="K9" t="str">
            <v>02715</v>
          </cell>
          <cell r="L9" t="str">
            <v>Deb Walker</v>
          </cell>
          <cell r="M9" t="str">
            <v>781-338-3127</v>
          </cell>
          <cell r="N9" t="str">
            <v>djwalker@doe.mass.edu</v>
          </cell>
          <cell r="O9">
            <v>0</v>
          </cell>
          <cell r="P9">
            <v>457</v>
          </cell>
        </row>
        <row r="10">
          <cell r="A10">
            <v>9</v>
          </cell>
          <cell r="B10" t="str">
            <v>08100000</v>
          </cell>
          <cell r="C10" t="str">
            <v>Bristol-Plymouth Regional Vocational Technical</v>
          </cell>
          <cell r="D10" t="str">
            <v>Public School District</v>
          </cell>
          <cell r="E10" t="str">
            <v>Superintendent</v>
          </cell>
          <cell r="F10" t="str">
            <v>Alexandre Magalhaes</v>
          </cell>
          <cell r="G10" t="str">
            <v>207 Hart Street</v>
          </cell>
          <cell r="I10" t="str">
            <v>Taunton</v>
          </cell>
          <cell r="J10" t="str">
            <v>MA</v>
          </cell>
          <cell r="K10" t="str">
            <v>02780</v>
          </cell>
          <cell r="L10" t="str">
            <v>Russ Fleming</v>
          </cell>
          <cell r="M10" t="str">
            <v>781-338-6529</v>
          </cell>
          <cell r="N10" t="str">
            <v>RFleming@doe.mass.edu</v>
          </cell>
          <cell r="O10">
            <v>3</v>
          </cell>
          <cell r="P10">
            <v>1247</v>
          </cell>
        </row>
        <row r="11">
          <cell r="A11">
            <v>10</v>
          </cell>
          <cell r="B11" t="str">
            <v>00440000</v>
          </cell>
          <cell r="C11" t="str">
            <v>Brockton</v>
          </cell>
          <cell r="D11" t="str">
            <v>Public School District</v>
          </cell>
          <cell r="E11" t="str">
            <v>Superintendent</v>
          </cell>
          <cell r="F11" t="str">
            <v>Kathleen Smith</v>
          </cell>
          <cell r="G11" t="str">
            <v>43 Crescent Street</v>
          </cell>
          <cell r="I11" t="str">
            <v>Brockton</v>
          </cell>
          <cell r="J11" t="str">
            <v>MA</v>
          </cell>
          <cell r="K11" t="str">
            <v>02301</v>
          </cell>
          <cell r="L11" t="str">
            <v>Sue Mazzarella</v>
          </cell>
          <cell r="M11" t="str">
            <v>781-338-3587</v>
          </cell>
          <cell r="N11" t="str">
            <v>smazzarella@doe.mass.edu</v>
          </cell>
          <cell r="O11">
            <v>4161</v>
          </cell>
          <cell r="P11">
            <v>16527</v>
          </cell>
        </row>
        <row r="12">
          <cell r="A12">
            <v>11</v>
          </cell>
          <cell r="B12" t="str">
            <v>00460000</v>
          </cell>
          <cell r="C12" t="str">
            <v>Brookline</v>
          </cell>
          <cell r="D12" t="str">
            <v>Public School District</v>
          </cell>
          <cell r="E12" t="str">
            <v>Superintendent</v>
          </cell>
          <cell r="F12" t="str">
            <v>Andrew Bott</v>
          </cell>
          <cell r="G12" t="str">
            <v>333 Washington Street</v>
          </cell>
          <cell r="I12" t="str">
            <v>Brookline</v>
          </cell>
          <cell r="J12" t="str">
            <v>MA</v>
          </cell>
          <cell r="K12" t="str">
            <v>02445</v>
          </cell>
          <cell r="L12" t="str">
            <v>Julia Foodman</v>
          </cell>
          <cell r="M12" t="str">
            <v>781-338-3577</v>
          </cell>
          <cell r="N12" t="str">
            <v>jfoodman@doe.mass.edu</v>
          </cell>
          <cell r="O12">
            <v>808</v>
          </cell>
          <cell r="P12">
            <v>7493</v>
          </cell>
        </row>
        <row r="13">
          <cell r="A13">
            <v>12</v>
          </cell>
          <cell r="B13" t="str">
            <v>00490000</v>
          </cell>
          <cell r="C13" t="str">
            <v>Cambridge</v>
          </cell>
          <cell r="D13" t="str">
            <v>Public School District</v>
          </cell>
          <cell r="E13" t="str">
            <v>Superintendent</v>
          </cell>
          <cell r="F13" t="str">
            <v>Kenneth Salim</v>
          </cell>
          <cell r="G13" t="str">
            <v>159 Thorndike Street</v>
          </cell>
          <cell r="I13" t="str">
            <v>Cambridge</v>
          </cell>
          <cell r="J13" t="str">
            <v>MA</v>
          </cell>
          <cell r="K13" t="str">
            <v>02141</v>
          </cell>
          <cell r="L13" t="str">
            <v>Alex Lilley</v>
          </cell>
          <cell r="M13" t="str">
            <v>781-338-6212</v>
          </cell>
          <cell r="N13" t="str">
            <v>alilley@doe.mass.edu</v>
          </cell>
          <cell r="O13">
            <v>577</v>
          </cell>
          <cell r="P13">
            <v>6357</v>
          </cell>
        </row>
        <row r="14">
          <cell r="A14">
            <v>13</v>
          </cell>
          <cell r="B14" t="str">
            <v>08150000</v>
          </cell>
          <cell r="C14" t="str">
            <v>Cape Cod Regional Vocational Technical</v>
          </cell>
          <cell r="D14" t="str">
            <v>Public School District</v>
          </cell>
          <cell r="E14" t="str">
            <v>Superintendent</v>
          </cell>
          <cell r="F14" t="str">
            <v>Robert Sanborn</v>
          </cell>
          <cell r="G14" t="str">
            <v>351 Pleasant Lake Avenue</v>
          </cell>
          <cell r="I14" t="str">
            <v>Harwich</v>
          </cell>
          <cell r="J14" t="str">
            <v>MA</v>
          </cell>
          <cell r="K14" t="str">
            <v>02645</v>
          </cell>
          <cell r="L14" t="str">
            <v>Julia Foodman</v>
          </cell>
          <cell r="M14" t="str">
            <v>781-338-3577</v>
          </cell>
          <cell r="N14" t="str">
            <v>jfoodman@doe.mass.edu</v>
          </cell>
          <cell r="O14">
            <v>9</v>
          </cell>
          <cell r="P14">
            <v>580</v>
          </cell>
        </row>
        <row r="15">
          <cell r="A15">
            <v>14</v>
          </cell>
          <cell r="B15" t="str">
            <v>06350000</v>
          </cell>
          <cell r="C15" t="str">
            <v>Central Berkshire</v>
          </cell>
          <cell r="D15" t="str">
            <v>Public School District</v>
          </cell>
          <cell r="E15" t="str">
            <v>Superintendent</v>
          </cell>
          <cell r="F15" t="str">
            <v>Laurie Casna</v>
          </cell>
          <cell r="G15" t="str">
            <v>PO Box 299</v>
          </cell>
          <cell r="H15" t="str">
            <v>Rt 8</v>
          </cell>
          <cell r="I15" t="str">
            <v>Dalton</v>
          </cell>
          <cell r="J15" t="str">
            <v>MA</v>
          </cell>
          <cell r="K15" t="str">
            <v>01227</v>
          </cell>
          <cell r="L15" t="str">
            <v>Alex Lilley</v>
          </cell>
          <cell r="M15" t="str">
            <v>781-338-6212</v>
          </cell>
          <cell r="N15" t="str">
            <v>alilley@doe.mass.edu</v>
          </cell>
          <cell r="O15">
            <v>8</v>
          </cell>
          <cell r="P15">
            <v>1546</v>
          </cell>
        </row>
        <row r="16">
          <cell r="A16">
            <v>15</v>
          </cell>
          <cell r="B16" t="str">
            <v>00610000</v>
          </cell>
          <cell r="C16" t="str">
            <v>Chicopee</v>
          </cell>
          <cell r="D16" t="str">
            <v>Public School District</v>
          </cell>
          <cell r="E16" t="str">
            <v>Superintendent</v>
          </cell>
          <cell r="F16" t="str">
            <v>Richard Rege</v>
          </cell>
          <cell r="G16" t="str">
            <v>180 Broadway Street</v>
          </cell>
          <cell r="I16" t="str">
            <v>Chicopee</v>
          </cell>
          <cell r="J16" t="str">
            <v>MA</v>
          </cell>
          <cell r="K16" t="str">
            <v>01020</v>
          </cell>
          <cell r="L16" t="str">
            <v>Beth O'Connell</v>
          </cell>
          <cell r="M16" t="str">
            <v>781-338-3132</v>
          </cell>
          <cell r="N16" t="str">
            <v>EO'Connell@doe.mass.edu</v>
          </cell>
          <cell r="O16">
            <v>462</v>
          </cell>
          <cell r="P16">
            <v>7255</v>
          </cell>
        </row>
        <row r="17">
          <cell r="A17">
            <v>16</v>
          </cell>
          <cell r="B17" t="str">
            <v>00640000</v>
          </cell>
          <cell r="C17" t="str">
            <v>Clinton</v>
          </cell>
          <cell r="D17" t="str">
            <v>Public School District</v>
          </cell>
          <cell r="E17" t="str">
            <v>Superintendent</v>
          </cell>
          <cell r="F17" t="str">
            <v>Steven Meyer</v>
          </cell>
          <cell r="G17" t="str">
            <v>150 School Street</v>
          </cell>
          <cell r="I17" t="str">
            <v>Clinton</v>
          </cell>
          <cell r="J17" t="str">
            <v>MA</v>
          </cell>
          <cell r="K17" t="str">
            <v>01510</v>
          </cell>
          <cell r="L17" t="str">
            <v>Alex Lilley</v>
          </cell>
          <cell r="M17" t="str">
            <v>781-338-6212</v>
          </cell>
          <cell r="N17" t="str">
            <v>alilley@doe.mass.edu</v>
          </cell>
          <cell r="O17">
            <v>168</v>
          </cell>
          <cell r="P17">
            <v>1765</v>
          </cell>
        </row>
        <row r="18">
          <cell r="A18">
            <v>17</v>
          </cell>
          <cell r="B18" t="str">
            <v>06500000</v>
          </cell>
          <cell r="C18" t="str">
            <v>Dighton-Rehoboth</v>
          </cell>
          <cell r="D18" t="str">
            <v>Public School District</v>
          </cell>
          <cell r="E18" t="str">
            <v>Superintendent</v>
          </cell>
          <cell r="F18" t="str">
            <v>Anthony Azar</v>
          </cell>
          <cell r="G18" t="str">
            <v>2700 Regional Road</v>
          </cell>
          <cell r="I18" t="str">
            <v>North Dighton</v>
          </cell>
          <cell r="J18" t="str">
            <v>MA</v>
          </cell>
          <cell r="K18" t="str">
            <v>02764</v>
          </cell>
          <cell r="L18" t="str">
            <v>Julia Foodman</v>
          </cell>
          <cell r="M18" t="str">
            <v>781-338-3577</v>
          </cell>
          <cell r="N18" t="str">
            <v>jfoodman@doe.mass.edu</v>
          </cell>
          <cell r="O18">
            <v>4</v>
          </cell>
          <cell r="P18">
            <v>2842</v>
          </cell>
        </row>
        <row r="19">
          <cell r="A19">
            <v>18</v>
          </cell>
          <cell r="B19" t="str">
            <v>08170000</v>
          </cell>
          <cell r="C19" t="str">
            <v>Essex North Shore Agricultural and Technical School District</v>
          </cell>
          <cell r="D19" t="str">
            <v>Public School District</v>
          </cell>
          <cell r="E19" t="str">
            <v>Superintendent</v>
          </cell>
          <cell r="F19" t="str">
            <v>William Lupini</v>
          </cell>
          <cell r="G19" t="str">
            <v>565 Maple Street</v>
          </cell>
          <cell r="H19" t="str">
            <v>P.O. Box 346</v>
          </cell>
          <cell r="I19" t="str">
            <v>Hathorne</v>
          </cell>
          <cell r="J19" t="str">
            <v>MA</v>
          </cell>
          <cell r="K19" t="str">
            <v>01937</v>
          </cell>
          <cell r="L19" t="str">
            <v>Beth O'Connell</v>
          </cell>
          <cell r="M19" t="str">
            <v>781-338-3132</v>
          </cell>
          <cell r="N19" t="str">
            <v>EO'Connell@doe.mass.edu</v>
          </cell>
          <cell r="O19">
            <v>4</v>
          </cell>
          <cell r="P19">
            <v>1367</v>
          </cell>
        </row>
        <row r="20">
          <cell r="A20">
            <v>19</v>
          </cell>
          <cell r="B20" t="str">
            <v>00930000</v>
          </cell>
          <cell r="C20" t="str">
            <v>Everett</v>
          </cell>
          <cell r="D20" t="str">
            <v>Public School District</v>
          </cell>
          <cell r="E20" t="str">
            <v>Superintendent</v>
          </cell>
          <cell r="F20" t="str">
            <v>Frederick Foresteire</v>
          </cell>
          <cell r="G20" t="str">
            <v>121 Vine Street</v>
          </cell>
          <cell r="I20" t="str">
            <v>Everett</v>
          </cell>
          <cell r="J20" t="str">
            <v>MA</v>
          </cell>
          <cell r="K20" t="str">
            <v>02149</v>
          </cell>
          <cell r="L20" t="str">
            <v>Ellie Rounds-Bloom</v>
          </cell>
          <cell r="M20" t="str">
            <v>781-338-3128</v>
          </cell>
          <cell r="N20" t="str">
            <v>erounds-bloom@doe.mass.edu</v>
          </cell>
          <cell r="O20">
            <v>1470</v>
          </cell>
          <cell r="P20">
            <v>6567</v>
          </cell>
        </row>
        <row r="21">
          <cell r="A21">
            <v>20</v>
          </cell>
          <cell r="B21" t="str">
            <v>00950000</v>
          </cell>
          <cell r="C21" t="str">
            <v>Fall River</v>
          </cell>
          <cell r="D21" t="str">
            <v>Public School District</v>
          </cell>
          <cell r="E21" t="str">
            <v>Superintendent</v>
          </cell>
          <cell r="F21" t="str">
            <v>Matthew Malone</v>
          </cell>
          <cell r="G21" t="str">
            <v>417 Rock Street</v>
          </cell>
          <cell r="I21" t="str">
            <v>Fall River</v>
          </cell>
          <cell r="J21" t="str">
            <v>MA</v>
          </cell>
          <cell r="K21" t="str">
            <v>02720</v>
          </cell>
          <cell r="L21" t="str">
            <v>Sue Mazzarella</v>
          </cell>
          <cell r="M21" t="str">
            <v>781-338-3587</v>
          </cell>
          <cell r="N21" t="str">
            <v>smazzarella@doe.mass.edu</v>
          </cell>
          <cell r="O21">
            <v>1671</v>
          </cell>
          <cell r="P21">
            <v>9902</v>
          </cell>
        </row>
        <row r="22">
          <cell r="A22">
            <v>21</v>
          </cell>
          <cell r="B22" t="str">
            <v>00960000</v>
          </cell>
          <cell r="C22" t="str">
            <v>Falmouth</v>
          </cell>
          <cell r="D22" t="str">
            <v>Public School District</v>
          </cell>
          <cell r="E22" t="str">
            <v>Superintendent</v>
          </cell>
          <cell r="F22" t="str">
            <v>Nancy Taylor</v>
          </cell>
          <cell r="G22" t="str">
            <v>340 Teaticket Hwy</v>
          </cell>
          <cell r="I22" t="str">
            <v>East Falmouth</v>
          </cell>
          <cell r="J22" t="str">
            <v>MA</v>
          </cell>
          <cell r="K22" t="str">
            <v>02536</v>
          </cell>
          <cell r="L22" t="str">
            <v>Beth O'Connell</v>
          </cell>
          <cell r="M22" t="str">
            <v>781-338-3132</v>
          </cell>
          <cell r="N22" t="str">
            <v>EO'Connell@doe.mass.edu</v>
          </cell>
          <cell r="O22">
            <v>108</v>
          </cell>
          <cell r="P22">
            <v>3264</v>
          </cell>
        </row>
        <row r="23">
          <cell r="A23">
            <v>22</v>
          </cell>
          <cell r="B23" t="str">
            <v>00970000</v>
          </cell>
          <cell r="C23" t="str">
            <v>Fitchburg</v>
          </cell>
          <cell r="D23" t="str">
            <v>Public School District</v>
          </cell>
          <cell r="E23" t="str">
            <v>Superintendent</v>
          </cell>
          <cell r="F23" t="str">
            <v>Andre Ravenelle</v>
          </cell>
          <cell r="G23" t="str">
            <v>376 South Street</v>
          </cell>
          <cell r="I23" t="str">
            <v>Fitchburg</v>
          </cell>
          <cell r="J23" t="str">
            <v>MA</v>
          </cell>
          <cell r="K23" t="str">
            <v>01420</v>
          </cell>
          <cell r="L23" t="str">
            <v>Russ Fleming</v>
          </cell>
          <cell r="M23" t="str">
            <v>781-338-6529</v>
          </cell>
          <cell r="N23" t="str">
            <v>RFleming@doe.mass.edu</v>
          </cell>
          <cell r="O23">
            <v>756</v>
          </cell>
          <cell r="P23">
            <v>5165</v>
          </cell>
        </row>
        <row r="24">
          <cell r="A24">
            <v>23</v>
          </cell>
          <cell r="B24" t="str">
            <v>01000000</v>
          </cell>
          <cell r="C24" t="str">
            <v>Framingham</v>
          </cell>
          <cell r="D24" t="str">
            <v>Public School District</v>
          </cell>
          <cell r="E24" t="str">
            <v>Superintendent</v>
          </cell>
          <cell r="F24" t="str">
            <v>Robert Tremblay</v>
          </cell>
          <cell r="G24" t="str">
            <v>73 Mt. Wayte Avenue</v>
          </cell>
          <cell r="H24" t="str">
            <v>Suite 5</v>
          </cell>
          <cell r="I24" t="str">
            <v>Framingham</v>
          </cell>
          <cell r="J24" t="str">
            <v>MA</v>
          </cell>
          <cell r="K24" t="str">
            <v>01702</v>
          </cell>
          <cell r="L24" t="str">
            <v>Aneesh Sahni</v>
          </cell>
          <cell r="M24" t="str">
            <v>781-338-3532</v>
          </cell>
          <cell r="N24" t="str">
            <v>aneesh.sahni@doe.mass.edu</v>
          </cell>
          <cell r="O24">
            <v>1960</v>
          </cell>
          <cell r="P24">
            <v>8471</v>
          </cell>
        </row>
        <row r="25">
          <cell r="A25">
            <v>24</v>
          </cell>
          <cell r="B25" t="str">
            <v>08180000</v>
          </cell>
          <cell r="C25" t="str">
            <v>Franklin County Regional Vocational Technical</v>
          </cell>
          <cell r="D25" t="str">
            <v>Public School District</v>
          </cell>
          <cell r="E25" t="str">
            <v>Superintendent</v>
          </cell>
          <cell r="F25" t="str">
            <v>Richard Martin</v>
          </cell>
          <cell r="G25" t="str">
            <v>82 Industrial Blvd</v>
          </cell>
          <cell r="I25" t="str">
            <v>Turners Falls</v>
          </cell>
          <cell r="J25" t="str">
            <v>MA</v>
          </cell>
          <cell r="K25" t="str">
            <v>01376</v>
          </cell>
          <cell r="L25" t="str">
            <v>Sue Mazzarella</v>
          </cell>
          <cell r="M25" t="str">
            <v>781-338-3587</v>
          </cell>
          <cell r="N25" t="str">
            <v>smazzarella@doe.mass.edu</v>
          </cell>
          <cell r="O25">
            <v>1</v>
          </cell>
          <cell r="P25">
            <v>476</v>
          </cell>
        </row>
        <row r="26">
          <cell r="A26">
            <v>25</v>
          </cell>
          <cell r="B26" t="str">
            <v>01070000</v>
          </cell>
          <cell r="C26" t="str">
            <v>Gloucester</v>
          </cell>
          <cell r="D26" t="str">
            <v>Public School District</v>
          </cell>
          <cell r="E26" t="str">
            <v>Superintendent</v>
          </cell>
          <cell r="F26" t="str">
            <v>Richard Safier</v>
          </cell>
          <cell r="G26" t="str">
            <v>2 Blackburn Drive</v>
          </cell>
          <cell r="I26" t="str">
            <v>Gloucester</v>
          </cell>
          <cell r="J26" t="str">
            <v>MA</v>
          </cell>
          <cell r="K26" t="str">
            <v>01930</v>
          </cell>
          <cell r="L26" t="str">
            <v>Beth O'Connell</v>
          </cell>
          <cell r="M26" t="str">
            <v>781-338-3132</v>
          </cell>
          <cell r="N26" t="str">
            <v>EO'Connell@doe.mass.edu</v>
          </cell>
          <cell r="O26">
            <v>167</v>
          </cell>
          <cell r="P26">
            <v>2798</v>
          </cell>
        </row>
        <row r="27">
          <cell r="A27">
            <v>26</v>
          </cell>
          <cell r="B27" t="str">
            <v>08210000</v>
          </cell>
          <cell r="C27" t="str">
            <v>Greater Fall River Regional Vocational Technical</v>
          </cell>
          <cell r="D27" t="str">
            <v>Public School District</v>
          </cell>
          <cell r="E27" t="str">
            <v>Superintendent</v>
          </cell>
          <cell r="F27" t="str">
            <v>Thomas Aubin</v>
          </cell>
          <cell r="G27" t="str">
            <v>251 Stonehaven Rd</v>
          </cell>
          <cell r="I27" t="str">
            <v>Fall River</v>
          </cell>
          <cell r="J27" t="str">
            <v>MA</v>
          </cell>
          <cell r="K27" t="str">
            <v>02723</v>
          </cell>
          <cell r="L27" t="str">
            <v>Alex Lilley</v>
          </cell>
          <cell r="M27" t="str">
            <v>781-338-6212</v>
          </cell>
          <cell r="N27" t="str">
            <v>alilley@doe.mass.edu</v>
          </cell>
          <cell r="O27">
            <v>31</v>
          </cell>
          <cell r="P27">
            <v>1377</v>
          </cell>
        </row>
        <row r="28">
          <cell r="A28">
            <v>27</v>
          </cell>
          <cell r="B28" t="str">
            <v>08230000</v>
          </cell>
          <cell r="C28" t="str">
            <v>Greater Lawrence Regional Vocational Technical</v>
          </cell>
          <cell r="D28" t="str">
            <v>Public School District</v>
          </cell>
          <cell r="E28" t="str">
            <v>Superintendent</v>
          </cell>
          <cell r="F28" t="str">
            <v>John Lavoie</v>
          </cell>
          <cell r="G28" t="str">
            <v>57 River Rd</v>
          </cell>
          <cell r="I28" t="str">
            <v>Andover</v>
          </cell>
          <cell r="J28" t="str">
            <v>MA</v>
          </cell>
          <cell r="K28" t="str">
            <v>01810</v>
          </cell>
          <cell r="L28" t="str">
            <v>Ellie Rounds-Bloom</v>
          </cell>
          <cell r="M28" t="str">
            <v>781-338-3128</v>
          </cell>
          <cell r="N28" t="str">
            <v>erounds-bloom@doe.mass.edu</v>
          </cell>
          <cell r="O28">
            <v>187</v>
          </cell>
          <cell r="P28">
            <v>1492</v>
          </cell>
        </row>
        <row r="29">
          <cell r="A29">
            <v>28</v>
          </cell>
          <cell r="B29" t="str">
            <v>08280000</v>
          </cell>
          <cell r="C29" t="str">
            <v>Greater Lowell Regional Vocational Technical</v>
          </cell>
          <cell r="D29" t="str">
            <v>Public School District</v>
          </cell>
          <cell r="E29" t="str">
            <v>Superintendent</v>
          </cell>
          <cell r="F29" t="str">
            <v>Joseph Mastrocola</v>
          </cell>
          <cell r="G29" t="str">
            <v>250 Pawtucket Blvd</v>
          </cell>
          <cell r="I29" t="str">
            <v>Tyngsborough</v>
          </cell>
          <cell r="J29" t="str">
            <v>MA</v>
          </cell>
          <cell r="K29" t="str">
            <v>01879</v>
          </cell>
          <cell r="L29" t="str">
            <v>Deb Walker</v>
          </cell>
          <cell r="M29" t="str">
            <v>781-338-3127</v>
          </cell>
          <cell r="N29" t="str">
            <v>djwalker@doe.mass.edu</v>
          </cell>
          <cell r="O29">
            <v>136</v>
          </cell>
          <cell r="P29">
            <v>2201</v>
          </cell>
        </row>
        <row r="30">
          <cell r="A30">
            <v>29</v>
          </cell>
          <cell r="B30" t="str">
            <v>08250000</v>
          </cell>
          <cell r="C30" t="str">
            <v>Greater New Bedford Regional Vocational Technical</v>
          </cell>
          <cell r="D30" t="str">
            <v>Public School District</v>
          </cell>
          <cell r="E30" t="str">
            <v>Superintendent</v>
          </cell>
          <cell r="F30" t="str">
            <v>James O'Brien</v>
          </cell>
          <cell r="G30" t="str">
            <v>1121 Ashley Blvd</v>
          </cell>
          <cell r="I30" t="str">
            <v>New Bedford</v>
          </cell>
          <cell r="J30" t="str">
            <v>MA</v>
          </cell>
          <cell r="K30" t="str">
            <v>02745</v>
          </cell>
          <cell r="L30" t="str">
            <v>Aneesh Sahni</v>
          </cell>
          <cell r="M30" t="str">
            <v>781-338-3532</v>
          </cell>
          <cell r="N30" t="str">
            <v>aneesh.sahni@doe.mass.edu</v>
          </cell>
          <cell r="O30">
            <v>66</v>
          </cell>
          <cell r="P30">
            <v>2132</v>
          </cell>
        </row>
        <row r="31">
          <cell r="A31">
            <v>30</v>
          </cell>
          <cell r="B31" t="str">
            <v>01280000</v>
          </cell>
          <cell r="C31" t="str">
            <v>Haverhill</v>
          </cell>
          <cell r="D31" t="str">
            <v>Public School District</v>
          </cell>
          <cell r="E31" t="str">
            <v>Superintendent</v>
          </cell>
          <cell r="F31" t="str">
            <v>James Scully</v>
          </cell>
          <cell r="G31" t="str">
            <v>4 Summer Street</v>
          </cell>
          <cell r="I31" t="str">
            <v>Haverhill</v>
          </cell>
          <cell r="J31" t="str">
            <v>MA</v>
          </cell>
          <cell r="K31" t="str">
            <v>01830</v>
          </cell>
          <cell r="L31" t="str">
            <v>Ellie Rounds-Bloom</v>
          </cell>
          <cell r="M31" t="str">
            <v>781-338-3128</v>
          </cell>
          <cell r="N31" t="str">
            <v>erounds-bloom@doe.mass.edu</v>
          </cell>
          <cell r="O31">
            <v>790</v>
          </cell>
          <cell r="P31">
            <v>7311</v>
          </cell>
        </row>
        <row r="32">
          <cell r="A32">
            <v>31</v>
          </cell>
          <cell r="B32" t="str">
            <v>01370000</v>
          </cell>
          <cell r="C32" t="str">
            <v>Holyoke</v>
          </cell>
          <cell r="D32" t="str">
            <v>Public School District</v>
          </cell>
          <cell r="E32" t="str">
            <v>Superintendent</v>
          </cell>
          <cell r="F32" t="str">
            <v>Stephen Zrike</v>
          </cell>
          <cell r="G32" t="str">
            <v>57 Suffolk Street</v>
          </cell>
          <cell r="I32" t="str">
            <v>Holyoke</v>
          </cell>
          <cell r="J32" t="str">
            <v>MA</v>
          </cell>
          <cell r="K32" t="str">
            <v>01040</v>
          </cell>
          <cell r="L32" t="str">
            <v>Alex Lilley</v>
          </cell>
          <cell r="M32" t="str">
            <v>781-338-6212</v>
          </cell>
          <cell r="N32" t="str">
            <v>alilley@doe.mass.edu</v>
          </cell>
          <cell r="O32">
            <v>1285</v>
          </cell>
          <cell r="P32">
            <v>5141</v>
          </cell>
        </row>
        <row r="33">
          <cell r="A33">
            <v>32</v>
          </cell>
          <cell r="B33" t="str">
            <v>01500000</v>
          </cell>
          <cell r="C33" t="str">
            <v>Lee</v>
          </cell>
          <cell r="D33" t="str">
            <v>Public School District</v>
          </cell>
          <cell r="E33" t="str">
            <v>Superintendent</v>
          </cell>
          <cell r="F33" t="str">
            <v>H. Eberwein</v>
          </cell>
          <cell r="G33" t="str">
            <v>300A Greylock St</v>
          </cell>
          <cell r="I33" t="str">
            <v>Lee</v>
          </cell>
          <cell r="J33" t="str">
            <v>MA</v>
          </cell>
          <cell r="K33" t="str">
            <v>01238</v>
          </cell>
          <cell r="L33" t="str">
            <v>Sue Mazzarella</v>
          </cell>
          <cell r="M33" t="str">
            <v>781-338-3587</v>
          </cell>
          <cell r="N33" t="str">
            <v>smazzarella@doe.mass.edu</v>
          </cell>
          <cell r="O33">
            <v>27</v>
          </cell>
          <cell r="P33">
            <v>673</v>
          </cell>
        </row>
        <row r="34">
          <cell r="A34">
            <v>33</v>
          </cell>
          <cell r="B34" t="str">
            <v>01510000</v>
          </cell>
          <cell r="C34" t="str">
            <v>Leicester</v>
          </cell>
          <cell r="D34" t="str">
            <v>Public School District</v>
          </cell>
          <cell r="E34" t="str">
            <v>Superintendent</v>
          </cell>
          <cell r="F34" t="str">
            <v>Marilyn Tencza</v>
          </cell>
          <cell r="G34" t="str">
            <v>1078 Main Street</v>
          </cell>
          <cell r="I34" t="str">
            <v>Leicester</v>
          </cell>
          <cell r="J34" t="str">
            <v>MA</v>
          </cell>
          <cell r="K34" t="str">
            <v>01524</v>
          </cell>
          <cell r="L34" t="str">
            <v>Aneesh Sahni</v>
          </cell>
          <cell r="M34" t="str">
            <v>781-338-3532</v>
          </cell>
          <cell r="N34" t="str">
            <v>aneesh.sahni@doe.mass.edu</v>
          </cell>
          <cell r="O34">
            <v>43</v>
          </cell>
          <cell r="P34">
            <v>1490</v>
          </cell>
        </row>
        <row r="35">
          <cell r="A35">
            <v>34</v>
          </cell>
          <cell r="B35" t="str">
            <v>01600000</v>
          </cell>
          <cell r="C35" t="str">
            <v>Lowell</v>
          </cell>
          <cell r="D35" t="str">
            <v>Public School District</v>
          </cell>
          <cell r="E35" t="str">
            <v>Superintendent</v>
          </cell>
          <cell r="F35" t="str">
            <v>Salah Khelfaoui</v>
          </cell>
          <cell r="G35" t="str">
            <v>155 Merrimack Street</v>
          </cell>
          <cell r="I35" t="str">
            <v>Lowell</v>
          </cell>
          <cell r="J35" t="str">
            <v>MA</v>
          </cell>
          <cell r="K35" t="str">
            <v>01852</v>
          </cell>
          <cell r="L35" t="str">
            <v>Deb Walker</v>
          </cell>
          <cell r="M35" t="str">
            <v>781-338-3127</v>
          </cell>
          <cell r="N35" t="str">
            <v>djwalker@doe.mass.edu</v>
          </cell>
          <cell r="O35">
            <v>3606</v>
          </cell>
          <cell r="P35">
            <v>14004</v>
          </cell>
        </row>
        <row r="36">
          <cell r="A36">
            <v>35</v>
          </cell>
          <cell r="B36" t="str">
            <v>01630000</v>
          </cell>
          <cell r="C36" t="str">
            <v>Lynn</v>
          </cell>
          <cell r="D36" t="str">
            <v>Public School District</v>
          </cell>
          <cell r="E36" t="str">
            <v>Superintendent</v>
          </cell>
          <cell r="F36" t="str">
            <v>Catherine Latham</v>
          </cell>
          <cell r="G36" t="str">
            <v>100 Bennett St</v>
          </cell>
          <cell r="I36" t="str">
            <v>Lynn</v>
          </cell>
          <cell r="J36" t="str">
            <v>MA</v>
          </cell>
          <cell r="K36" t="str">
            <v>01905</v>
          </cell>
          <cell r="L36" t="str">
            <v>Aneesh Sahni</v>
          </cell>
          <cell r="M36" t="str">
            <v>781-338-3532</v>
          </cell>
          <cell r="N36" t="str">
            <v>aneesh.sahni@doe.mass.edu</v>
          </cell>
          <cell r="O36">
            <v>3591</v>
          </cell>
          <cell r="P36">
            <v>15385</v>
          </cell>
        </row>
        <row r="37">
          <cell r="A37">
            <v>36</v>
          </cell>
          <cell r="B37" t="str">
            <v>01710000</v>
          </cell>
          <cell r="C37" t="str">
            <v>Marshfield</v>
          </cell>
          <cell r="D37" t="str">
            <v>Public School District</v>
          </cell>
          <cell r="E37" t="str">
            <v>Superintendent</v>
          </cell>
          <cell r="F37" t="str">
            <v>Jeffrey Granatino</v>
          </cell>
          <cell r="G37" t="str">
            <v>76 South River Street</v>
          </cell>
          <cell r="I37" t="str">
            <v>Marshfield</v>
          </cell>
          <cell r="J37" t="str">
            <v>MA</v>
          </cell>
          <cell r="K37" t="str">
            <v>02050</v>
          </cell>
          <cell r="L37" t="str">
            <v>Aneesh Sahni</v>
          </cell>
          <cell r="M37" t="str">
            <v>781-338-3532</v>
          </cell>
          <cell r="N37" t="str">
            <v>aneesh.sahni@doe.mass.edu</v>
          </cell>
          <cell r="O37">
            <v>42</v>
          </cell>
          <cell r="P37">
            <v>4040</v>
          </cell>
        </row>
        <row r="38">
          <cell r="A38">
            <v>37</v>
          </cell>
          <cell r="B38" t="str">
            <v>07000000</v>
          </cell>
          <cell r="C38" t="str">
            <v>Martha's Vineyard</v>
          </cell>
          <cell r="D38" t="str">
            <v>Public School District</v>
          </cell>
          <cell r="E38" t="str">
            <v>Superintendent</v>
          </cell>
          <cell r="F38" t="str">
            <v>Matthew D'Andrea</v>
          </cell>
          <cell r="G38" t="str">
            <v>4 Pine Street</v>
          </cell>
          <cell r="I38" t="str">
            <v>Vineyard Haven</v>
          </cell>
          <cell r="J38" t="str">
            <v>MA</v>
          </cell>
          <cell r="K38" t="str">
            <v>02568</v>
          </cell>
          <cell r="L38" t="str">
            <v>Sue Mazzarella</v>
          </cell>
          <cell r="M38" t="str">
            <v>781-338-3587</v>
          </cell>
          <cell r="N38" t="str">
            <v>smazzarella@doe.mass.edu</v>
          </cell>
          <cell r="O38">
            <v>64</v>
          </cell>
          <cell r="P38">
            <v>635</v>
          </cell>
        </row>
        <row r="39">
          <cell r="A39">
            <v>38</v>
          </cell>
          <cell r="B39" t="str">
            <v>01760000</v>
          </cell>
          <cell r="C39" t="str">
            <v>Medford</v>
          </cell>
          <cell r="D39" t="str">
            <v>Public School District</v>
          </cell>
          <cell r="E39" t="str">
            <v>Superintendent</v>
          </cell>
          <cell r="F39" t="str">
            <v>Roy Belson</v>
          </cell>
          <cell r="G39" t="str">
            <v>489 Winthrop Street</v>
          </cell>
          <cell r="I39" t="str">
            <v>Medford</v>
          </cell>
          <cell r="J39" t="str">
            <v>MA</v>
          </cell>
          <cell r="K39" t="str">
            <v>02155</v>
          </cell>
          <cell r="L39" t="str">
            <v>Sue Mazzarella</v>
          </cell>
          <cell r="M39" t="str">
            <v>781-338-3587</v>
          </cell>
          <cell r="N39" t="str">
            <v>smazzarella@doe.mass.edu</v>
          </cell>
          <cell r="O39">
            <v>486</v>
          </cell>
          <cell r="P39">
            <v>4230</v>
          </cell>
        </row>
        <row r="40">
          <cell r="A40">
            <v>39</v>
          </cell>
          <cell r="B40" t="str">
            <v>01810000</v>
          </cell>
          <cell r="C40" t="str">
            <v>Methuen</v>
          </cell>
          <cell r="D40" t="str">
            <v>Public School District</v>
          </cell>
          <cell r="E40" t="str">
            <v>Superintendent</v>
          </cell>
          <cell r="F40" t="str">
            <v>Judith Scannell</v>
          </cell>
          <cell r="G40" t="str">
            <v>10 Ditson Place</v>
          </cell>
          <cell r="I40" t="str">
            <v>Methuen</v>
          </cell>
          <cell r="J40" t="str">
            <v>MA</v>
          </cell>
          <cell r="K40" t="str">
            <v>01844</v>
          </cell>
          <cell r="L40" t="str">
            <v>Aneesh Sahni</v>
          </cell>
          <cell r="M40" t="str">
            <v>781-338-3532</v>
          </cell>
          <cell r="N40" t="str">
            <v>aneesh.sahni@doe.mass.edu</v>
          </cell>
          <cell r="O40">
            <v>649</v>
          </cell>
          <cell r="P40">
            <v>6868</v>
          </cell>
        </row>
        <row r="41">
          <cell r="A41">
            <v>40</v>
          </cell>
          <cell r="B41" t="str">
            <v>01850000</v>
          </cell>
          <cell r="C41" t="str">
            <v>Milford</v>
          </cell>
          <cell r="D41" t="str">
            <v>Public School District</v>
          </cell>
          <cell r="E41" t="str">
            <v>Superintendent</v>
          </cell>
          <cell r="F41" t="str">
            <v>Kevin Mcintyre</v>
          </cell>
          <cell r="G41" t="str">
            <v>31 West Fountain Street</v>
          </cell>
          <cell r="I41" t="str">
            <v>Milford</v>
          </cell>
          <cell r="J41" t="str">
            <v>MA</v>
          </cell>
          <cell r="K41" t="str">
            <v>01757</v>
          </cell>
          <cell r="L41" t="str">
            <v>Julia Foodman</v>
          </cell>
          <cell r="M41" t="str">
            <v>781-338-3577</v>
          </cell>
          <cell r="N41" t="str">
            <v>jfoodman@doe.mass.edu</v>
          </cell>
          <cell r="O41">
            <v>683</v>
          </cell>
          <cell r="P41">
            <v>4081</v>
          </cell>
        </row>
        <row r="42">
          <cell r="A42">
            <v>41</v>
          </cell>
          <cell r="B42" t="str">
            <v>08300000</v>
          </cell>
          <cell r="C42" t="str">
            <v>Minuteman Regional Vocational Technical</v>
          </cell>
          <cell r="D42" t="str">
            <v>Public School District</v>
          </cell>
          <cell r="E42" t="str">
            <v>Superintendent</v>
          </cell>
          <cell r="F42" t="str">
            <v>Edward Bouquillon</v>
          </cell>
          <cell r="G42" t="str">
            <v>758 Marrett Rd</v>
          </cell>
          <cell r="I42" t="str">
            <v>Lexington</v>
          </cell>
          <cell r="J42" t="str">
            <v>MA</v>
          </cell>
          <cell r="K42" t="str">
            <v>02421</v>
          </cell>
          <cell r="L42" t="str">
            <v>Julia Foodman</v>
          </cell>
          <cell r="M42" t="str">
            <v>781-338-3577</v>
          </cell>
          <cell r="N42" t="str">
            <v>jfoodman@doe.mass.edu</v>
          </cell>
          <cell r="O42">
            <v>8</v>
          </cell>
          <cell r="P42">
            <v>531</v>
          </cell>
        </row>
        <row r="43">
          <cell r="A43">
            <v>42</v>
          </cell>
          <cell r="B43" t="str">
            <v>08320000</v>
          </cell>
          <cell r="C43" t="str">
            <v>Montachusett Regional Vocational Technical</v>
          </cell>
          <cell r="D43" t="str">
            <v>Public School District</v>
          </cell>
          <cell r="E43" t="str">
            <v>Superintendent</v>
          </cell>
          <cell r="F43" t="str">
            <v>Sheila Harrity</v>
          </cell>
          <cell r="G43" t="str">
            <v>1050 Westminster Street</v>
          </cell>
          <cell r="I43" t="str">
            <v>Fitchburg</v>
          </cell>
          <cell r="J43" t="str">
            <v>MA</v>
          </cell>
          <cell r="K43" t="str">
            <v>01420</v>
          </cell>
          <cell r="L43" t="str">
            <v>Beth O'Connell</v>
          </cell>
          <cell r="M43" t="str">
            <v>781-338-3132</v>
          </cell>
          <cell r="N43" t="str">
            <v>EO'Connell@doe.mass.edu</v>
          </cell>
          <cell r="O43">
            <v>8</v>
          </cell>
          <cell r="P43">
            <v>1395</v>
          </cell>
        </row>
        <row r="44">
          <cell r="A44">
            <v>43</v>
          </cell>
          <cell r="B44" t="str">
            <v>08520000</v>
          </cell>
          <cell r="C44" t="str">
            <v>Nashoba Valley Regional Vocational Technical</v>
          </cell>
          <cell r="D44" t="str">
            <v>Public School District</v>
          </cell>
          <cell r="E44" t="str">
            <v>Superintendent</v>
          </cell>
          <cell r="F44" t="str">
            <v>Denise Pigeon</v>
          </cell>
          <cell r="G44" t="str">
            <v>100 Littleton Road</v>
          </cell>
          <cell r="I44" t="str">
            <v>Westford</v>
          </cell>
          <cell r="J44" t="str">
            <v>MA</v>
          </cell>
          <cell r="K44" t="str">
            <v>01886</v>
          </cell>
          <cell r="L44" t="str">
            <v>Alex Lilley</v>
          </cell>
          <cell r="M44" t="str">
            <v>781-338-6212</v>
          </cell>
          <cell r="N44" t="str">
            <v>alilley@doe.mass.edu</v>
          </cell>
          <cell r="O44">
            <v>3</v>
          </cell>
          <cell r="P44">
            <v>690</v>
          </cell>
        </row>
        <row r="45">
          <cell r="A45">
            <v>44</v>
          </cell>
          <cell r="B45" t="str">
            <v>02010000</v>
          </cell>
          <cell r="C45" t="str">
            <v>New Bedford</v>
          </cell>
          <cell r="D45" t="str">
            <v>Public School District</v>
          </cell>
          <cell r="E45" t="str">
            <v>Superintendent</v>
          </cell>
          <cell r="F45" t="str">
            <v>Pia Durkin</v>
          </cell>
          <cell r="G45" t="str">
            <v>455 County Street</v>
          </cell>
          <cell r="H45" t="str">
            <v>C/O Paul Rodrigues Administration Bldg.</v>
          </cell>
          <cell r="I45" t="str">
            <v>New Bedford</v>
          </cell>
          <cell r="J45" t="str">
            <v>MA</v>
          </cell>
          <cell r="K45" t="str">
            <v>02740</v>
          </cell>
          <cell r="L45" t="str">
            <v>Beth O'Connell</v>
          </cell>
          <cell r="M45" t="str">
            <v>781-338-3132</v>
          </cell>
          <cell r="N45" t="str">
            <v>EO'Connell@doe.mass.edu</v>
          </cell>
          <cell r="O45">
            <v>3645</v>
          </cell>
          <cell r="P45">
            <v>12116</v>
          </cell>
        </row>
        <row r="46">
          <cell r="A46">
            <v>45</v>
          </cell>
          <cell r="B46" t="str">
            <v>02070000</v>
          </cell>
          <cell r="C46" t="str">
            <v>Newton</v>
          </cell>
          <cell r="D46" t="str">
            <v>Public School District</v>
          </cell>
          <cell r="E46" t="str">
            <v>Superintendent</v>
          </cell>
          <cell r="F46" t="str">
            <v>David Fleishman</v>
          </cell>
          <cell r="G46" t="str">
            <v>100 Walnut Street</v>
          </cell>
          <cell r="I46" t="str">
            <v>Newtonville</v>
          </cell>
          <cell r="J46" t="str">
            <v>MA</v>
          </cell>
          <cell r="K46" t="str">
            <v>02460</v>
          </cell>
          <cell r="L46" t="str">
            <v>Alex Lilley</v>
          </cell>
          <cell r="M46" t="str">
            <v>781-338-6212</v>
          </cell>
          <cell r="N46" t="str">
            <v>alilley@doe.mass.edu</v>
          </cell>
          <cell r="O46">
            <v>818</v>
          </cell>
          <cell r="P46">
            <v>12683</v>
          </cell>
        </row>
        <row r="47">
          <cell r="A47">
            <v>46</v>
          </cell>
          <cell r="B47" t="str">
            <v>09150000</v>
          </cell>
          <cell r="C47" t="str">
            <v>Norfolk County Agricultural</v>
          </cell>
          <cell r="D47" t="str">
            <v>Public School District</v>
          </cell>
          <cell r="E47" t="str">
            <v>Superintendent</v>
          </cell>
          <cell r="F47" t="str">
            <v>Tammy Quinn</v>
          </cell>
          <cell r="G47" t="str">
            <v>400 Main Street</v>
          </cell>
          <cell r="I47" t="str">
            <v>Walpole</v>
          </cell>
          <cell r="J47" t="str">
            <v>MA</v>
          </cell>
          <cell r="K47" t="str">
            <v>02081</v>
          </cell>
          <cell r="L47" t="str">
            <v>Russ Fleming</v>
          </cell>
          <cell r="M47" t="str">
            <v>781-338-6529</v>
          </cell>
          <cell r="N47" t="str">
            <v>RFleming@doe.mass.edu</v>
          </cell>
          <cell r="O47">
            <v>1</v>
          </cell>
          <cell r="P47">
            <v>538</v>
          </cell>
        </row>
        <row r="48">
          <cell r="A48">
            <v>47</v>
          </cell>
          <cell r="B48" t="str">
            <v>04060000</v>
          </cell>
          <cell r="C48" t="str">
            <v>Northampton-Smith Vocational Agricultural</v>
          </cell>
          <cell r="D48" t="str">
            <v>Public School District</v>
          </cell>
          <cell r="E48" t="str">
            <v>Superintendent</v>
          </cell>
          <cell r="F48" t="str">
            <v>Andrew Linkenhoker</v>
          </cell>
          <cell r="G48" t="str">
            <v>80 Locust Street</v>
          </cell>
          <cell r="I48" t="str">
            <v>Northampton</v>
          </cell>
          <cell r="J48" t="str">
            <v>MA</v>
          </cell>
          <cell r="K48" t="str">
            <v>01060</v>
          </cell>
          <cell r="L48" t="str">
            <v>Julia Foodman</v>
          </cell>
          <cell r="M48" t="str">
            <v>781-338-3577</v>
          </cell>
          <cell r="N48" t="str">
            <v>jfoodman@doe.mass.edu</v>
          </cell>
          <cell r="O48">
            <v>6</v>
          </cell>
          <cell r="P48">
            <v>491</v>
          </cell>
        </row>
        <row r="49">
          <cell r="A49">
            <v>48</v>
          </cell>
          <cell r="B49" t="str">
            <v>08530000</v>
          </cell>
          <cell r="C49" t="str">
            <v>Northeast Metropolitan Regional Vocational Technical</v>
          </cell>
          <cell r="D49" t="str">
            <v>Public School District</v>
          </cell>
          <cell r="E49" t="str">
            <v>Superintendent</v>
          </cell>
          <cell r="F49" t="str">
            <v>David DiBarri</v>
          </cell>
          <cell r="G49" t="str">
            <v>100 Hemlock Rd</v>
          </cell>
          <cell r="I49" t="str">
            <v>Wakefield</v>
          </cell>
          <cell r="J49" t="str">
            <v>MA</v>
          </cell>
          <cell r="K49" t="str">
            <v>01880</v>
          </cell>
          <cell r="L49" t="str">
            <v>Ellie Rounds-Bloom</v>
          </cell>
          <cell r="M49" t="str">
            <v>781-338-3128</v>
          </cell>
          <cell r="N49" t="str">
            <v>erounds-bloom@doe.mass.edu</v>
          </cell>
          <cell r="O49">
            <v>45</v>
          </cell>
          <cell r="P49">
            <v>1231</v>
          </cell>
        </row>
        <row r="50">
          <cell r="A50">
            <v>49</v>
          </cell>
          <cell r="B50" t="str">
            <v>08510000</v>
          </cell>
          <cell r="C50" t="str">
            <v>Northern Berkshire Regional Vocational Technical</v>
          </cell>
          <cell r="D50" t="str">
            <v>Public School District</v>
          </cell>
          <cell r="E50" t="str">
            <v>Superintendent</v>
          </cell>
          <cell r="F50" t="str">
            <v>James Brosnan</v>
          </cell>
          <cell r="G50" t="str">
            <v>70 Hodges Cross Rd</v>
          </cell>
          <cell r="I50" t="str">
            <v>North Adams</v>
          </cell>
          <cell r="J50" t="str">
            <v>MA</v>
          </cell>
          <cell r="K50" t="str">
            <v>01247</v>
          </cell>
          <cell r="L50" t="str">
            <v>Sue Mazzarella</v>
          </cell>
          <cell r="M50" t="str">
            <v>781-338-3587</v>
          </cell>
          <cell r="N50" t="str">
            <v>smazzarella@doe.mass.edu</v>
          </cell>
          <cell r="O50">
            <v>0</v>
          </cell>
          <cell r="P50">
            <v>486</v>
          </cell>
        </row>
        <row r="51">
          <cell r="A51">
            <v>50</v>
          </cell>
          <cell r="B51" t="str">
            <v>08550000</v>
          </cell>
          <cell r="C51" t="str">
            <v>Old Colony Regional Vocational Technical</v>
          </cell>
          <cell r="D51" t="str">
            <v>Public School District</v>
          </cell>
          <cell r="E51" t="str">
            <v>Superintendent</v>
          </cell>
          <cell r="F51" t="str">
            <v>Aaron Polansky</v>
          </cell>
          <cell r="G51" t="str">
            <v>476 North Avenue</v>
          </cell>
          <cell r="I51" t="str">
            <v>Rochester</v>
          </cell>
          <cell r="J51" t="str">
            <v>MA</v>
          </cell>
          <cell r="K51" t="str">
            <v>02770</v>
          </cell>
          <cell r="L51" t="str">
            <v>Aneesh Sahni</v>
          </cell>
          <cell r="M51" t="str">
            <v>781-338-3532</v>
          </cell>
          <cell r="N51" t="str">
            <v>aneesh.sahni@doe.mass.edu</v>
          </cell>
          <cell r="O51">
            <v>1</v>
          </cell>
          <cell r="P51">
            <v>531</v>
          </cell>
        </row>
        <row r="52">
          <cell r="A52">
            <v>51</v>
          </cell>
          <cell r="B52" t="str">
            <v>08600000</v>
          </cell>
          <cell r="C52" t="str">
            <v>Pathfinder Regional Vocational Technical</v>
          </cell>
          <cell r="D52" t="str">
            <v>Public School District</v>
          </cell>
          <cell r="E52" t="str">
            <v>Superintendent</v>
          </cell>
          <cell r="F52" t="str">
            <v>Gerald Paist</v>
          </cell>
          <cell r="G52" t="str">
            <v>240 Sykes Street</v>
          </cell>
          <cell r="I52" t="str">
            <v>Palmer</v>
          </cell>
          <cell r="J52" t="str">
            <v>MA</v>
          </cell>
          <cell r="K52" t="str">
            <v>01069</v>
          </cell>
          <cell r="L52" t="str">
            <v>Deb Walker</v>
          </cell>
          <cell r="M52" t="str">
            <v>781-338-3127</v>
          </cell>
          <cell r="N52" t="str">
            <v>djwalker@doe.mass.edu</v>
          </cell>
          <cell r="O52">
            <v>0</v>
          </cell>
          <cell r="P52">
            <v>620</v>
          </cell>
        </row>
        <row r="53">
          <cell r="A53">
            <v>52</v>
          </cell>
          <cell r="B53" t="str">
            <v>02290000</v>
          </cell>
          <cell r="C53" t="str">
            <v>Peabody</v>
          </cell>
          <cell r="D53" t="str">
            <v>Public School District</v>
          </cell>
          <cell r="E53" t="str">
            <v>Superintendent</v>
          </cell>
          <cell r="F53" t="str">
            <v>Herbert Levine</v>
          </cell>
          <cell r="G53" t="str">
            <v>27 Lowell Street</v>
          </cell>
          <cell r="I53" t="str">
            <v>Peabody</v>
          </cell>
          <cell r="J53" t="str">
            <v>MA</v>
          </cell>
          <cell r="K53" t="str">
            <v>01960</v>
          </cell>
          <cell r="L53" t="str">
            <v>Sue Mazzarella</v>
          </cell>
          <cell r="M53" t="str">
            <v>781-338-3587</v>
          </cell>
          <cell r="N53" t="str">
            <v>smazzarella@doe.mass.edu</v>
          </cell>
          <cell r="O53">
            <v>436</v>
          </cell>
          <cell r="P53">
            <v>5655</v>
          </cell>
        </row>
        <row r="54">
          <cell r="A54">
            <v>53</v>
          </cell>
          <cell r="B54" t="str">
            <v>02360000</v>
          </cell>
          <cell r="C54" t="str">
            <v>Pittsfield</v>
          </cell>
          <cell r="D54" t="str">
            <v>Public School District</v>
          </cell>
          <cell r="E54" t="str">
            <v>Superintendent</v>
          </cell>
          <cell r="F54" t="str">
            <v>Jason Mccandless</v>
          </cell>
          <cell r="G54" t="str">
            <v>269 First Street</v>
          </cell>
          <cell r="I54" t="str">
            <v>Pittsfield</v>
          </cell>
          <cell r="J54" t="str">
            <v>MA</v>
          </cell>
          <cell r="K54" t="str">
            <v>01201</v>
          </cell>
          <cell r="L54" t="str">
            <v>Beth O'Connell</v>
          </cell>
          <cell r="M54" t="str">
            <v>781-338-3132</v>
          </cell>
          <cell r="N54" t="str">
            <v>EO'Connell@doe.mass.edu</v>
          </cell>
          <cell r="O54">
            <v>215</v>
          </cell>
          <cell r="P54">
            <v>5333</v>
          </cell>
        </row>
        <row r="55">
          <cell r="A55">
            <v>54</v>
          </cell>
          <cell r="B55" t="str">
            <v>02390000</v>
          </cell>
          <cell r="C55" t="str">
            <v>Plymouth</v>
          </cell>
          <cell r="D55" t="str">
            <v>Public School District</v>
          </cell>
          <cell r="E55" t="str">
            <v>Superintendent</v>
          </cell>
          <cell r="F55" t="str">
            <v>Gary Maestas</v>
          </cell>
          <cell r="G55" t="str">
            <v>253 South Meadow Rd</v>
          </cell>
          <cell r="I55" t="str">
            <v>Plymouth</v>
          </cell>
          <cell r="J55" t="str">
            <v>MA</v>
          </cell>
          <cell r="K55" t="str">
            <v>02360</v>
          </cell>
          <cell r="L55" t="str">
            <v>Sue Mazzarella</v>
          </cell>
          <cell r="M55" t="str">
            <v>781-338-3587</v>
          </cell>
          <cell r="N55" t="str">
            <v>smazzarella@doe.mass.edu</v>
          </cell>
          <cell r="O55">
            <v>91</v>
          </cell>
          <cell r="P55">
            <v>7364</v>
          </cell>
        </row>
        <row r="56">
          <cell r="A56">
            <v>55</v>
          </cell>
          <cell r="B56" t="str">
            <v>02430000</v>
          </cell>
          <cell r="C56" t="str">
            <v>Quincy</v>
          </cell>
          <cell r="D56" t="str">
            <v>Public School District</v>
          </cell>
          <cell r="E56" t="str">
            <v>Superintendent</v>
          </cell>
          <cell r="F56" t="str">
            <v>Richard Decristofaro</v>
          </cell>
          <cell r="G56" t="str">
            <v>34 Coddington Street</v>
          </cell>
          <cell r="I56" t="str">
            <v>Quincy</v>
          </cell>
          <cell r="J56" t="str">
            <v>MA</v>
          </cell>
          <cell r="K56" t="str">
            <v>02169</v>
          </cell>
          <cell r="L56" t="str">
            <v>Deb Walker</v>
          </cell>
          <cell r="M56" t="str">
            <v>781-338-3127</v>
          </cell>
          <cell r="N56" t="str">
            <v>djwalker@doe.mass.edu</v>
          </cell>
          <cell r="O56">
            <v>1544</v>
          </cell>
          <cell r="P56">
            <v>9048</v>
          </cell>
        </row>
        <row r="57">
          <cell r="A57">
            <v>56</v>
          </cell>
          <cell r="B57" t="str">
            <v>02580000</v>
          </cell>
          <cell r="C57" t="str">
            <v>Salem</v>
          </cell>
          <cell r="D57" t="str">
            <v>Public School District</v>
          </cell>
          <cell r="E57" t="str">
            <v>Superintendent</v>
          </cell>
          <cell r="F57" t="str">
            <v>Margarita Ruiz</v>
          </cell>
          <cell r="G57" t="str">
            <v>29 Highland Avenue</v>
          </cell>
          <cell r="I57" t="str">
            <v>Salem</v>
          </cell>
          <cell r="J57" t="str">
            <v>MA</v>
          </cell>
          <cell r="K57" t="str">
            <v>01970</v>
          </cell>
          <cell r="L57" t="str">
            <v>Aneesh Sahni</v>
          </cell>
          <cell r="M57" t="str">
            <v>781-338-3532</v>
          </cell>
          <cell r="N57" t="str">
            <v>aneesh.sahni@doe.mass.edu</v>
          </cell>
          <cell r="O57">
            <v>488</v>
          </cell>
          <cell r="P57">
            <v>3646</v>
          </cell>
        </row>
        <row r="58">
          <cell r="A58">
            <v>57</v>
          </cell>
          <cell r="B58" t="str">
            <v>08710000</v>
          </cell>
          <cell r="C58" t="str">
            <v>Shawsheen Valley Regional Vocational Technical</v>
          </cell>
          <cell r="D58" t="str">
            <v>Public School District</v>
          </cell>
          <cell r="E58" t="str">
            <v>Superintendent</v>
          </cell>
          <cell r="F58" t="str">
            <v>Timothy Broadrick</v>
          </cell>
          <cell r="G58" t="str">
            <v>100 Cook Street</v>
          </cell>
          <cell r="I58" t="str">
            <v>Billerica</v>
          </cell>
          <cell r="J58" t="str">
            <v>MA</v>
          </cell>
          <cell r="K58" t="str">
            <v>01821</v>
          </cell>
          <cell r="L58" t="str">
            <v>Russ Fleming</v>
          </cell>
          <cell r="M58" t="str">
            <v>781-338-6529</v>
          </cell>
          <cell r="N58" t="str">
            <v>RFleming@doe.mass.edu</v>
          </cell>
          <cell r="O58">
            <v>0</v>
          </cell>
          <cell r="P58">
            <v>1311</v>
          </cell>
        </row>
        <row r="59">
          <cell r="A59">
            <v>58</v>
          </cell>
          <cell r="B59" t="str">
            <v>07600000</v>
          </cell>
          <cell r="C59" t="str">
            <v>Silver Lake</v>
          </cell>
          <cell r="D59" t="str">
            <v>Public School District</v>
          </cell>
          <cell r="E59" t="str">
            <v>Superintendent</v>
          </cell>
          <cell r="F59" t="str">
            <v>Joy Blackwood</v>
          </cell>
          <cell r="G59" t="str">
            <v>250 Pembroke Street</v>
          </cell>
          <cell r="I59" t="str">
            <v>Kingston</v>
          </cell>
          <cell r="J59" t="str">
            <v>MA</v>
          </cell>
          <cell r="K59" t="str">
            <v>02364</v>
          </cell>
          <cell r="L59" t="str">
            <v>Deb Walker</v>
          </cell>
          <cell r="M59" t="str">
            <v>781-338-3127</v>
          </cell>
          <cell r="N59" t="str">
            <v>djwalker@doe.mass.edu</v>
          </cell>
          <cell r="O59">
            <v>5</v>
          </cell>
          <cell r="P59">
            <v>1737</v>
          </cell>
        </row>
        <row r="60">
          <cell r="A60">
            <v>59</v>
          </cell>
          <cell r="B60" t="str">
            <v>02740000</v>
          </cell>
          <cell r="C60" t="str">
            <v>Somerville</v>
          </cell>
          <cell r="D60" t="str">
            <v>Public School District</v>
          </cell>
          <cell r="E60" t="str">
            <v>Superintendent</v>
          </cell>
          <cell r="F60" t="str">
            <v>Mary Skipper</v>
          </cell>
          <cell r="G60" t="str">
            <v>8 Bonair Street</v>
          </cell>
          <cell r="I60" t="str">
            <v>Somerville</v>
          </cell>
          <cell r="J60" t="str">
            <v>MA</v>
          </cell>
          <cell r="K60" t="str">
            <v>02145</v>
          </cell>
          <cell r="L60" t="str">
            <v>Aneesh Sahni</v>
          </cell>
          <cell r="M60" t="str">
            <v>781-338-3532</v>
          </cell>
          <cell r="N60" t="str">
            <v>aneesh.sahni@doe.mass.edu</v>
          </cell>
          <cell r="O60">
            <v>896</v>
          </cell>
          <cell r="P60">
            <v>4544</v>
          </cell>
        </row>
        <row r="61">
          <cell r="A61">
            <v>60</v>
          </cell>
          <cell r="B61" t="str">
            <v>08290000</v>
          </cell>
          <cell r="C61" t="str">
            <v>South Middlesex Regional Vocational Technical</v>
          </cell>
          <cell r="D61" t="str">
            <v>Public School District</v>
          </cell>
          <cell r="E61" t="str">
            <v>Superintendent</v>
          </cell>
          <cell r="F61" t="str">
            <v>Jonathan Evans</v>
          </cell>
          <cell r="G61" t="str">
            <v>750 Winter Street</v>
          </cell>
          <cell r="I61" t="str">
            <v>Framingham</v>
          </cell>
          <cell r="J61" t="str">
            <v>MA</v>
          </cell>
          <cell r="K61" t="str">
            <v>01702</v>
          </cell>
          <cell r="L61" t="str">
            <v>Russ Fleming</v>
          </cell>
          <cell r="M61" t="str">
            <v>781-338-6529</v>
          </cell>
          <cell r="N61" t="str">
            <v>RFleming@doe.mass.edu</v>
          </cell>
          <cell r="O61">
            <v>69</v>
          </cell>
          <cell r="P61">
            <v>720</v>
          </cell>
        </row>
        <row r="62">
          <cell r="A62">
            <v>61</v>
          </cell>
          <cell r="B62" t="str">
            <v>08730000</v>
          </cell>
          <cell r="C62" t="str">
            <v>South Shore Regional Vocational Technical</v>
          </cell>
          <cell r="D62" t="str">
            <v>Public School District</v>
          </cell>
          <cell r="E62" t="str">
            <v>Superintendent</v>
          </cell>
          <cell r="F62" t="str">
            <v>Thomas Hickey</v>
          </cell>
          <cell r="G62" t="str">
            <v>476 Webster Street</v>
          </cell>
          <cell r="I62" t="str">
            <v>Hanover</v>
          </cell>
          <cell r="J62" t="str">
            <v>MA</v>
          </cell>
          <cell r="K62" t="str">
            <v>02339</v>
          </cell>
          <cell r="L62" t="str">
            <v>Beth O'Connell</v>
          </cell>
          <cell r="M62" t="str">
            <v>781-338-3132</v>
          </cell>
          <cell r="N62" t="str">
            <v>EO'Connell@doe.mass.edu</v>
          </cell>
          <cell r="O62">
            <v>0</v>
          </cell>
          <cell r="P62">
            <v>636</v>
          </cell>
        </row>
        <row r="63">
          <cell r="A63">
            <v>62</v>
          </cell>
          <cell r="B63" t="str">
            <v>08720000</v>
          </cell>
          <cell r="C63" t="str">
            <v>Southeastern Regional Vocational Technical</v>
          </cell>
          <cell r="D63" t="str">
            <v>Public School District</v>
          </cell>
          <cell r="E63" t="str">
            <v>Superintendent</v>
          </cell>
          <cell r="F63" t="str">
            <v>Luis Lopes</v>
          </cell>
          <cell r="G63" t="str">
            <v>250 Foundry Street</v>
          </cell>
          <cell r="I63" t="str">
            <v>South Easton</v>
          </cell>
          <cell r="J63" t="str">
            <v>MA</v>
          </cell>
          <cell r="K63" t="str">
            <v>02375</v>
          </cell>
          <cell r="L63" t="str">
            <v>Julia Foodman</v>
          </cell>
          <cell r="M63" t="str">
            <v>781-338-3577</v>
          </cell>
          <cell r="N63" t="str">
            <v>jfoodman@doe.mass.edu</v>
          </cell>
          <cell r="O63">
            <v>15</v>
          </cell>
          <cell r="P63">
            <v>1409</v>
          </cell>
        </row>
        <row r="64">
          <cell r="A64">
            <v>63</v>
          </cell>
          <cell r="B64" t="str">
            <v>07650000</v>
          </cell>
          <cell r="C64" t="str">
            <v>Southern Berkshire</v>
          </cell>
          <cell r="D64" t="str">
            <v>Public School District</v>
          </cell>
          <cell r="E64" t="str">
            <v>Superintendent</v>
          </cell>
          <cell r="F64" t="str">
            <v>Beth Regulbuto</v>
          </cell>
          <cell r="G64" t="str">
            <v>PO BOX 339</v>
          </cell>
          <cell r="I64" t="str">
            <v>Sheffield</v>
          </cell>
          <cell r="J64" t="str">
            <v>MA</v>
          </cell>
          <cell r="K64" t="str">
            <v>01257</v>
          </cell>
          <cell r="L64" t="str">
            <v>Alex Lilley</v>
          </cell>
          <cell r="M64" t="str">
            <v>781-338-6212</v>
          </cell>
          <cell r="N64" t="str">
            <v>alilley@doe.mass.edu</v>
          </cell>
          <cell r="O64">
            <v>11</v>
          </cell>
          <cell r="P64">
            <v>646</v>
          </cell>
        </row>
        <row r="65">
          <cell r="A65">
            <v>64</v>
          </cell>
          <cell r="B65" t="str">
            <v>08760000</v>
          </cell>
          <cell r="C65" t="str">
            <v>Southern Worcester County Regional Vocational Technical</v>
          </cell>
          <cell r="D65" t="str">
            <v>Public School District</v>
          </cell>
          <cell r="E65" t="str">
            <v>Superintendent</v>
          </cell>
          <cell r="F65" t="str">
            <v>John LaFleche</v>
          </cell>
          <cell r="G65" t="str">
            <v>57 Old Muggett Hill Road</v>
          </cell>
          <cell r="I65" t="str">
            <v>Charlton</v>
          </cell>
          <cell r="J65" t="str">
            <v>MA</v>
          </cell>
          <cell r="K65" t="str">
            <v>01507</v>
          </cell>
          <cell r="L65" t="str">
            <v>Sue Mazzarella</v>
          </cell>
          <cell r="M65" t="str">
            <v>781-338-3587</v>
          </cell>
          <cell r="N65" t="str">
            <v>smazzarella@doe.mass.edu</v>
          </cell>
          <cell r="O65">
            <v>2</v>
          </cell>
          <cell r="P65">
            <v>1103</v>
          </cell>
        </row>
        <row r="66">
          <cell r="A66">
            <v>65</v>
          </cell>
          <cell r="B66" t="str">
            <v>07670000</v>
          </cell>
          <cell r="C66" t="str">
            <v>Spencer-E Brookfield</v>
          </cell>
          <cell r="D66" t="str">
            <v>Public School District</v>
          </cell>
          <cell r="E66" t="str">
            <v>Superintendent</v>
          </cell>
          <cell r="F66" t="str">
            <v>Jodi Bourassa</v>
          </cell>
          <cell r="G66" t="str">
            <v>306 Main Street</v>
          </cell>
          <cell r="I66" t="str">
            <v>Spencer</v>
          </cell>
          <cell r="J66" t="str">
            <v>MA</v>
          </cell>
          <cell r="K66" t="str">
            <v>01562</v>
          </cell>
          <cell r="L66" t="str">
            <v>Aneesh Sahni</v>
          </cell>
          <cell r="M66" t="str">
            <v>781-338-3532</v>
          </cell>
          <cell r="N66" t="str">
            <v>aneesh.sahni@doe.mass.edu</v>
          </cell>
          <cell r="O66">
            <v>39</v>
          </cell>
          <cell r="P66">
            <v>1337</v>
          </cell>
        </row>
        <row r="67">
          <cell r="A67">
            <v>66</v>
          </cell>
          <cell r="B67" t="str">
            <v>02810000</v>
          </cell>
          <cell r="C67" t="str">
            <v>Springfield</v>
          </cell>
          <cell r="D67" t="str">
            <v>Public School District</v>
          </cell>
          <cell r="E67" t="str">
            <v>Superintendent</v>
          </cell>
          <cell r="F67" t="str">
            <v>Daniel Warwick</v>
          </cell>
          <cell r="G67" t="str">
            <v>1550 Main Street</v>
          </cell>
          <cell r="I67" t="str">
            <v>Springfield</v>
          </cell>
          <cell r="J67" t="str">
            <v>MA</v>
          </cell>
          <cell r="K67" t="str">
            <v>01103</v>
          </cell>
          <cell r="L67" t="str">
            <v>Alex Lilley</v>
          </cell>
          <cell r="M67" t="str">
            <v>781-338-6212</v>
          </cell>
          <cell r="N67" t="str">
            <v>alilley@doe.mass.edu</v>
          </cell>
          <cell r="O67">
            <v>4340</v>
          </cell>
          <cell r="P67">
            <v>24371</v>
          </cell>
        </row>
        <row r="68">
          <cell r="A68">
            <v>67</v>
          </cell>
          <cell r="B68" t="str">
            <v>02840000</v>
          </cell>
          <cell r="C68" t="str">
            <v>Stoneham</v>
          </cell>
          <cell r="D68" t="str">
            <v>Public School District</v>
          </cell>
          <cell r="E68" t="str">
            <v>Superintendent</v>
          </cell>
          <cell r="F68" t="str">
            <v>John Macero</v>
          </cell>
          <cell r="G68" t="str">
            <v>149 Franklin Street</v>
          </cell>
          <cell r="I68" t="str">
            <v>Stoneham</v>
          </cell>
          <cell r="J68" t="str">
            <v>MA</v>
          </cell>
          <cell r="K68" t="str">
            <v>02180</v>
          </cell>
          <cell r="L68" t="str">
            <v>Julia Foodman</v>
          </cell>
          <cell r="M68" t="str">
            <v>781-338-3577</v>
          </cell>
          <cell r="N68" t="str">
            <v>jfoodman@doe.mass.edu</v>
          </cell>
          <cell r="O68">
            <v>80</v>
          </cell>
          <cell r="P68">
            <v>2253</v>
          </cell>
        </row>
        <row r="69">
          <cell r="A69">
            <v>68</v>
          </cell>
          <cell r="B69" t="str">
            <v>07700000</v>
          </cell>
          <cell r="C69" t="str">
            <v>Tantasqua</v>
          </cell>
          <cell r="D69" t="str">
            <v>Public School District</v>
          </cell>
          <cell r="E69" t="str">
            <v>Superintendent</v>
          </cell>
          <cell r="F69" t="str">
            <v>Erin Nosek</v>
          </cell>
          <cell r="G69" t="str">
            <v>320A Brookfield Rd</v>
          </cell>
          <cell r="I69" t="str">
            <v>Fiskdale</v>
          </cell>
          <cell r="J69" t="str">
            <v>MA</v>
          </cell>
          <cell r="K69" t="str">
            <v>01518</v>
          </cell>
          <cell r="L69" t="str">
            <v>Russ Fleming</v>
          </cell>
          <cell r="M69" t="str">
            <v>781-338-6529</v>
          </cell>
          <cell r="N69" t="str">
            <v>RFleming@doe.mass.edu</v>
          </cell>
          <cell r="O69">
            <v>4</v>
          </cell>
          <cell r="P69">
            <v>1775</v>
          </cell>
        </row>
        <row r="70">
          <cell r="A70">
            <v>69</v>
          </cell>
          <cell r="B70" t="str">
            <v>02930000</v>
          </cell>
          <cell r="C70" t="str">
            <v>Taunton</v>
          </cell>
          <cell r="D70" t="str">
            <v>Public School District</v>
          </cell>
          <cell r="E70" t="str">
            <v>Superintendent</v>
          </cell>
          <cell r="F70" t="str">
            <v>Julie Hackett</v>
          </cell>
          <cell r="G70" t="str">
            <v>215 Harris Street</v>
          </cell>
          <cell r="I70" t="str">
            <v>Taunton</v>
          </cell>
          <cell r="J70" t="str">
            <v>MA</v>
          </cell>
          <cell r="K70" t="str">
            <v>02780</v>
          </cell>
          <cell r="L70" t="str">
            <v>Julia Foodman</v>
          </cell>
          <cell r="M70" t="str">
            <v>781-338-3577</v>
          </cell>
          <cell r="N70" t="str">
            <v>jfoodman@doe.mass.edu</v>
          </cell>
          <cell r="O70">
            <v>366</v>
          </cell>
          <cell r="P70">
            <v>7755</v>
          </cell>
        </row>
        <row r="71">
          <cell r="A71">
            <v>70</v>
          </cell>
          <cell r="B71" t="str">
            <v>08780000</v>
          </cell>
          <cell r="C71" t="str">
            <v>Tri-County Regional Vocational Technical</v>
          </cell>
          <cell r="D71" t="str">
            <v>Public School District</v>
          </cell>
          <cell r="E71" t="str">
            <v>Superintendent</v>
          </cell>
          <cell r="F71" t="str">
            <v>Stephen Dockray</v>
          </cell>
          <cell r="G71" t="str">
            <v>147 Pond Street</v>
          </cell>
          <cell r="I71" t="str">
            <v>Franklin</v>
          </cell>
          <cell r="J71" t="str">
            <v>MA</v>
          </cell>
          <cell r="K71" t="str">
            <v>02038</v>
          </cell>
          <cell r="L71" t="str">
            <v>Alex Lilley</v>
          </cell>
          <cell r="M71" t="str">
            <v>781-338-6212</v>
          </cell>
          <cell r="N71" t="str">
            <v>alilley@doe.mass.edu</v>
          </cell>
          <cell r="O71">
            <v>3</v>
          </cell>
          <cell r="P71">
            <v>975</v>
          </cell>
        </row>
        <row r="72">
          <cell r="A72">
            <v>71</v>
          </cell>
          <cell r="B72" t="str">
            <v>08790000</v>
          </cell>
          <cell r="C72" t="str">
            <v>Upper Cape Cod Regional Vocational Technical</v>
          </cell>
          <cell r="D72" t="str">
            <v>Public School District</v>
          </cell>
          <cell r="E72" t="str">
            <v>Superintendent</v>
          </cell>
          <cell r="F72" t="str">
            <v>Robert Dutch</v>
          </cell>
          <cell r="G72" t="str">
            <v>220 Sandwich Rd</v>
          </cell>
          <cell r="I72" t="str">
            <v>Bourne</v>
          </cell>
          <cell r="J72" t="str">
            <v>MA</v>
          </cell>
          <cell r="K72" t="str">
            <v>02532</v>
          </cell>
          <cell r="L72" t="str">
            <v>Ellie Rounds-Bloom</v>
          </cell>
          <cell r="M72" t="str">
            <v>781-338-3128</v>
          </cell>
          <cell r="N72" t="str">
            <v>erounds-bloom@doe.mass.edu</v>
          </cell>
          <cell r="O72">
            <v>0</v>
          </cell>
          <cell r="P72">
            <v>698</v>
          </cell>
        </row>
        <row r="73">
          <cell r="A73">
            <v>72</v>
          </cell>
          <cell r="B73" t="str">
            <v>03080000</v>
          </cell>
          <cell r="C73" t="str">
            <v>Waltham</v>
          </cell>
          <cell r="D73" t="str">
            <v>Public School District</v>
          </cell>
          <cell r="E73" t="str">
            <v>Superintendent</v>
          </cell>
          <cell r="F73" t="str">
            <v>Drew Echelson</v>
          </cell>
          <cell r="G73" t="str">
            <v>617 Lexington Street</v>
          </cell>
          <cell r="I73" t="str">
            <v>Waltham</v>
          </cell>
          <cell r="J73" t="str">
            <v>MA</v>
          </cell>
          <cell r="K73" t="str">
            <v>02452</v>
          </cell>
          <cell r="L73" t="str">
            <v>Sue Mazzarella</v>
          </cell>
          <cell r="M73" t="str">
            <v>781-338-3587</v>
          </cell>
          <cell r="N73" t="str">
            <v>smazzarella@doe.mass.edu</v>
          </cell>
          <cell r="O73">
            <v>1260</v>
          </cell>
          <cell r="P73">
            <v>5447</v>
          </cell>
        </row>
        <row r="74">
          <cell r="A74">
            <v>73</v>
          </cell>
          <cell r="B74" t="str">
            <v>03100000</v>
          </cell>
          <cell r="C74" t="str">
            <v>Wareham</v>
          </cell>
          <cell r="D74" t="str">
            <v>Public School District</v>
          </cell>
          <cell r="E74" t="str">
            <v>Superintendent</v>
          </cell>
          <cell r="F74" t="str">
            <v>Kimberly Shaver-Hood</v>
          </cell>
          <cell r="G74" t="str">
            <v>48 Marion Road</v>
          </cell>
          <cell r="I74" t="str">
            <v>Wareham</v>
          </cell>
          <cell r="J74" t="str">
            <v>MA</v>
          </cell>
          <cell r="K74" t="str">
            <v>02571</v>
          </cell>
          <cell r="L74" t="str">
            <v>Ellie Rounds-Bloom</v>
          </cell>
          <cell r="M74" t="str">
            <v>781-338-3128</v>
          </cell>
          <cell r="N74" t="str">
            <v>erounds-bloom@doe.mass.edu</v>
          </cell>
          <cell r="O74">
            <v>25</v>
          </cell>
          <cell r="P74">
            <v>2217</v>
          </cell>
        </row>
        <row r="75">
          <cell r="A75">
            <v>74</v>
          </cell>
          <cell r="B75" t="str">
            <v>03140000</v>
          </cell>
          <cell r="C75" t="str">
            <v>Watertown</v>
          </cell>
          <cell r="D75" t="str">
            <v>Public School District</v>
          </cell>
          <cell r="E75" t="str">
            <v>Superintendent</v>
          </cell>
          <cell r="F75" t="str">
            <v>Deanne Galdston</v>
          </cell>
          <cell r="G75" t="str">
            <v>30 Common Street</v>
          </cell>
          <cell r="I75" t="str">
            <v>Watertown</v>
          </cell>
          <cell r="J75" t="str">
            <v>MA</v>
          </cell>
          <cell r="K75" t="str">
            <v>02472</v>
          </cell>
          <cell r="L75" t="str">
            <v>Aneesh Sahni</v>
          </cell>
          <cell r="M75" t="str">
            <v>781-338-3532</v>
          </cell>
          <cell r="N75" t="str">
            <v>aneesh.sahni@doe.mass.edu</v>
          </cell>
          <cell r="O75">
            <v>317</v>
          </cell>
          <cell r="P75">
            <v>2453</v>
          </cell>
        </row>
        <row r="76">
          <cell r="A76">
            <v>75</v>
          </cell>
          <cell r="B76" t="str">
            <v>03250000</v>
          </cell>
          <cell r="C76" t="str">
            <v>Westfield</v>
          </cell>
          <cell r="D76" t="str">
            <v>Public School District</v>
          </cell>
          <cell r="E76" t="str">
            <v>Superintendent</v>
          </cell>
          <cell r="F76" t="str">
            <v>Stefan Czaporowski</v>
          </cell>
          <cell r="G76" t="str">
            <v>94 North Elm Street</v>
          </cell>
          <cell r="H76" t="str">
            <v>Suite 101</v>
          </cell>
          <cell r="I76" t="str">
            <v>Westfield</v>
          </cell>
          <cell r="J76" t="str">
            <v>MA</v>
          </cell>
          <cell r="K76" t="str">
            <v>01085</v>
          </cell>
          <cell r="L76" t="str">
            <v>Alex Lilley</v>
          </cell>
          <cell r="M76" t="str">
            <v>781-338-6212</v>
          </cell>
          <cell r="N76" t="str">
            <v>alilley@doe.mass.edu</v>
          </cell>
          <cell r="O76">
            <v>317</v>
          </cell>
          <cell r="P76">
            <v>5256</v>
          </cell>
        </row>
        <row r="77">
          <cell r="A77">
            <v>76</v>
          </cell>
          <cell r="B77" t="str">
            <v>03360000</v>
          </cell>
          <cell r="C77" t="str">
            <v>Weymouth</v>
          </cell>
          <cell r="D77" t="str">
            <v>Public School District</v>
          </cell>
          <cell r="E77" t="str">
            <v>Superintendent</v>
          </cell>
          <cell r="F77" t="str">
            <v>Jennifer Curtis-Whipple</v>
          </cell>
          <cell r="G77" t="str">
            <v>111 Middle Street</v>
          </cell>
          <cell r="I77" t="str">
            <v>Weymouth</v>
          </cell>
          <cell r="J77" t="str">
            <v>MA</v>
          </cell>
          <cell r="K77" t="str">
            <v>02189</v>
          </cell>
          <cell r="L77" t="str">
            <v>Ellie Rounds-Bloom</v>
          </cell>
          <cell r="M77" t="str">
            <v>781-338-3128</v>
          </cell>
          <cell r="N77" t="str">
            <v>erounds-bloom@doe.mass.edu</v>
          </cell>
          <cell r="O77">
            <v>232</v>
          </cell>
          <cell r="P77">
            <v>5813</v>
          </cell>
        </row>
        <row r="78">
          <cell r="A78">
            <v>77</v>
          </cell>
          <cell r="B78" t="str">
            <v>08850000</v>
          </cell>
          <cell r="C78" t="str">
            <v>Whittier Regional Vocational Technical</v>
          </cell>
          <cell r="D78" t="str">
            <v>Public School District</v>
          </cell>
          <cell r="E78" t="str">
            <v>Superintendent</v>
          </cell>
          <cell r="F78" t="str">
            <v>Maureen Lynch</v>
          </cell>
          <cell r="G78" t="str">
            <v>115 Amesbury Line Rd</v>
          </cell>
          <cell r="I78" t="str">
            <v>Haverhill</v>
          </cell>
          <cell r="J78" t="str">
            <v>MA</v>
          </cell>
          <cell r="K78" t="str">
            <v>01830</v>
          </cell>
          <cell r="L78" t="str">
            <v>Aneesh Sahni</v>
          </cell>
          <cell r="M78" t="str">
            <v>781-338-3532</v>
          </cell>
          <cell r="N78" t="str">
            <v>aneesh.sahni@doe.mass.edu</v>
          </cell>
          <cell r="O78">
            <v>13</v>
          </cell>
          <cell r="P78">
            <v>1247</v>
          </cell>
        </row>
        <row r="79">
          <cell r="A79">
            <v>78</v>
          </cell>
          <cell r="B79" t="str">
            <v>03480000</v>
          </cell>
          <cell r="C79" t="str">
            <v>Worcester</v>
          </cell>
          <cell r="D79" t="str">
            <v>Public School District</v>
          </cell>
          <cell r="E79" t="str">
            <v>Superintendent</v>
          </cell>
          <cell r="F79" t="str">
            <v>Maureen Binienda</v>
          </cell>
          <cell r="G79" t="str">
            <v>20 Irving Street</v>
          </cell>
          <cell r="I79" t="str">
            <v>Worcester</v>
          </cell>
          <cell r="J79" t="str">
            <v>MA</v>
          </cell>
          <cell r="K79" t="str">
            <v>01609</v>
          </cell>
          <cell r="L79" t="str">
            <v>Russ Fleming</v>
          </cell>
          <cell r="M79" t="str">
            <v>781-338-6529</v>
          </cell>
          <cell r="N79" t="str">
            <v>RFleming@doe.mass.edu</v>
          </cell>
          <cell r="O79">
            <v>7958</v>
          </cell>
          <cell r="P79">
            <v>24429</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ndirect Cost Calculator"/>
      <sheetName val="ABE Class Plan"/>
      <sheetName val="DROP-DOWNS"/>
      <sheetName val="ESOL Class Plan"/>
      <sheetName val="CALC Budget Narrative"/>
      <sheetName val="CALC SUM"/>
      <sheetName val="CALC Match Narrative"/>
      <sheetName val="CALC Match SUM"/>
      <sheetName val="Subcontract Budget Narrative 1"/>
      <sheetName val="Subcontract Match Narrative 1"/>
      <sheetName val="Subcontract Budget Narrative 2"/>
      <sheetName val="Subcontract Match Narrative 2"/>
      <sheetName val="Subcontract Budget Narrative 3"/>
      <sheetName val="Subcontract Match Narrative 3"/>
      <sheetName val="Subcontract Budget Narrative 4"/>
      <sheetName val="Subcontract Match Narrative 4"/>
      <sheetName val="IET Class Plan"/>
      <sheetName val="IET Budget Narrative"/>
      <sheetName val="IET Match Narrative"/>
      <sheetName val="IET SUM"/>
      <sheetName val="IET 2 Class Plan"/>
      <sheetName val="IET 2 Budget Narrative"/>
      <sheetName val="IET 2 Match Narrative "/>
      <sheetName val="IET 2 SUM"/>
      <sheetName val="IELCE Class Plan"/>
      <sheetName val="IELCE Budget Narrative"/>
      <sheetName val="IELCE Match Narrative"/>
      <sheetName val="IELCE SUM"/>
      <sheetName val="IELCE 2 Class Plan "/>
      <sheetName val="IECLE 2 Budget Narrative"/>
      <sheetName val="IELCE 2 Match Narrative "/>
      <sheetName val="IELCE 2 SUM "/>
      <sheetName val="CSU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 val="DROP-DOWNS"/>
    </sheetNames>
    <sheetDataSet>
      <sheetData sheetId="0"/>
      <sheetData sheetId="1"/>
      <sheetData sheetId="2"/>
      <sheetData sheetId="3"/>
      <sheetData sheetId="4"/>
      <sheetData sheetId="5"/>
      <sheetData sheetId="6"/>
      <sheetData sheetId="7"/>
      <sheetData sheetId="8">
        <row r="2">
          <cell r="A2" t="str">
            <v>Select a fund</v>
          </cell>
        </row>
      </sheetData>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B7" t="str">
            <v>Hudson</v>
          </cell>
          <cell r="D7" t="str">
            <v>0141</v>
          </cell>
          <cell r="F7" t="str">
            <v>Ellie Rounds-Bloom</v>
          </cell>
        </row>
        <row r="8">
          <cell r="B8" t="str">
            <v>155 Apsley Street</v>
          </cell>
          <cell r="F8" t="str">
            <v>781-338-3128</v>
          </cell>
        </row>
        <row r="9">
          <cell r="F9" t="str">
            <v>erounds-bloom@doe.mass.edu</v>
          </cell>
        </row>
        <row r="10">
          <cell r="B10" t="str">
            <v>Hudson, MA 01749</v>
          </cell>
        </row>
      </sheetData>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Stevens-Carter, Wyvonne (DESE)" id="{721D37B7-7B04-4F5D-9FBF-7082014AE1D1}" userId="S::Wyvonne.Stevens-Carter@mass.gov::f3a67b02-d1b5-48b2-b8dd-8be82018604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53" dT="2021-03-09T22:12:17.89" personId="{721D37B7-7B04-4F5D-9FBF-7082014AE1D1}" id="{A0EF4D6F-5242-47A6-B2A6-AF1DE2732A56}">
    <text>Not running IET program in FY22</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3.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 Id="rId4" Type="http://schemas.microsoft.com/office/2017/10/relationships/threadedComment" Target="../threadedComments/threadedComment1.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I36"/>
  <sheetViews>
    <sheetView tabSelected="1" topLeftCell="A2" zoomScaleNormal="100" workbookViewId="0">
      <selection activeCell="A2" sqref="A2"/>
    </sheetView>
  </sheetViews>
  <sheetFormatPr defaultRowHeight="15" x14ac:dyDescent="0.25"/>
  <cols>
    <col min="1" max="1" width="5.5703125" customWidth="1"/>
    <col min="2" max="2" width="45.7109375" bestFit="1" customWidth="1"/>
    <col min="3" max="3" width="18.140625" customWidth="1"/>
    <col min="4" max="4" width="5.85546875" customWidth="1"/>
    <col min="6" max="8" width="9.140625" customWidth="1"/>
    <col min="9" max="9" width="11.140625" customWidth="1"/>
    <col min="10" max="10" width="3.5703125" customWidth="1"/>
    <col min="11" max="11" width="3.85546875" customWidth="1"/>
    <col min="12" max="14" width="9.140625" customWidth="1"/>
    <col min="15" max="15" width="3" customWidth="1"/>
    <col min="16" max="22" width="9.140625" customWidth="1"/>
  </cols>
  <sheetData>
    <row r="1" spans="1:9" hidden="1" x14ac:dyDescent="0.25">
      <c r="A1" s="70"/>
      <c r="B1" s="71"/>
      <c r="C1" s="71"/>
      <c r="D1" s="71"/>
    </row>
    <row r="2" spans="1:9" x14ac:dyDescent="0.25">
      <c r="A2" s="72"/>
      <c r="B2" s="73"/>
      <c r="C2" s="73"/>
      <c r="D2" s="73"/>
    </row>
    <row r="3" spans="1:9" ht="15.75" x14ac:dyDescent="0.25">
      <c r="A3" s="72"/>
      <c r="B3" s="304" t="s">
        <v>590</v>
      </c>
      <c r="C3" s="73"/>
      <c r="D3" s="73"/>
    </row>
    <row r="4" spans="1:9" ht="19.5" customHeight="1" x14ac:dyDescent="0.25">
      <c r="A4" s="72"/>
      <c r="B4" s="73"/>
      <c r="C4" s="73"/>
      <c r="D4" s="73"/>
    </row>
    <row r="5" spans="1:9" ht="15" customHeight="1" x14ac:dyDescent="0.25">
      <c r="A5" s="72"/>
      <c r="B5" s="362" t="s">
        <v>589</v>
      </c>
      <c r="C5" s="363"/>
      <c r="D5" s="73"/>
    </row>
    <row r="6" spans="1:9" ht="15" customHeight="1" x14ac:dyDescent="0.25">
      <c r="A6" s="72"/>
      <c r="B6" s="360" t="s">
        <v>412</v>
      </c>
      <c r="C6" s="361"/>
      <c r="D6" s="73"/>
    </row>
    <row r="7" spans="1:9" x14ac:dyDescent="0.25">
      <c r="A7" s="72"/>
      <c r="B7" s="364"/>
      <c r="C7" s="364"/>
      <c r="D7" s="73"/>
    </row>
    <row r="8" spans="1:9" ht="24.95" customHeight="1" x14ac:dyDescent="0.25">
      <c r="A8" s="73"/>
      <c r="B8" s="358" t="s">
        <v>368</v>
      </c>
      <c r="C8" s="359"/>
      <c r="D8" s="73"/>
    </row>
    <row r="9" spans="1:9" ht="24.95" customHeight="1" x14ac:dyDescent="0.25">
      <c r="A9" s="72"/>
      <c r="B9" s="66" t="s">
        <v>229</v>
      </c>
      <c r="C9" s="198" t="s">
        <v>2</v>
      </c>
      <c r="D9" s="73"/>
    </row>
    <row r="10" spans="1:9" ht="24.95" customHeight="1" x14ac:dyDescent="0.25">
      <c r="A10" s="72"/>
      <c r="B10" s="352" t="s">
        <v>595</v>
      </c>
      <c r="C10" s="351"/>
      <c r="D10" s="73"/>
      <c r="I10" s="4"/>
    </row>
    <row r="11" spans="1:9" ht="24.95" customHeight="1" x14ac:dyDescent="0.25">
      <c r="A11" s="73"/>
      <c r="B11" s="188" t="s">
        <v>369</v>
      </c>
      <c r="C11" s="79">
        <v>0</v>
      </c>
      <c r="D11" s="73"/>
    </row>
    <row r="12" spans="1:9" ht="24.95" customHeight="1" x14ac:dyDescent="0.25">
      <c r="A12" s="73"/>
      <c r="B12" s="66" t="s">
        <v>370</v>
      </c>
      <c r="C12" s="79">
        <v>0</v>
      </c>
      <c r="D12" s="73"/>
    </row>
    <row r="13" spans="1:9" ht="24.95" customHeight="1" x14ac:dyDescent="0.25">
      <c r="A13" s="72"/>
      <c r="B13" s="66" t="s">
        <v>561</v>
      </c>
      <c r="C13" s="79">
        <v>0</v>
      </c>
      <c r="D13" s="73"/>
    </row>
    <row r="14" spans="1:9" ht="24.95" customHeight="1" x14ac:dyDescent="0.25">
      <c r="A14" s="72"/>
      <c r="B14" s="66" t="s">
        <v>562</v>
      </c>
      <c r="C14" s="78">
        <v>0</v>
      </c>
      <c r="D14" s="73"/>
    </row>
    <row r="15" spans="1:9" ht="24.95" customHeight="1" x14ac:dyDescent="0.25">
      <c r="A15" s="72"/>
      <c r="B15" s="66" t="s">
        <v>583</v>
      </c>
      <c r="C15" s="79">
        <v>0</v>
      </c>
      <c r="D15" s="73"/>
    </row>
    <row r="16" spans="1:9" ht="24.95" customHeight="1" x14ac:dyDescent="0.25">
      <c r="A16" s="72"/>
      <c r="B16" s="66" t="s">
        <v>563</v>
      </c>
      <c r="C16" s="78">
        <v>0</v>
      </c>
      <c r="D16" s="73"/>
      <c r="G16" s="4"/>
    </row>
    <row r="17" spans="1:9" ht="24.95" customHeight="1" x14ac:dyDescent="0.25">
      <c r="A17" s="72"/>
      <c r="B17" s="66" t="s">
        <v>371</v>
      </c>
      <c r="C17" s="78">
        <v>0</v>
      </c>
      <c r="D17" s="73"/>
    </row>
    <row r="18" spans="1:9" x14ac:dyDescent="0.25">
      <c r="A18" s="72"/>
      <c r="B18" s="73"/>
      <c r="C18" s="73"/>
      <c r="D18" s="73"/>
    </row>
    <row r="19" spans="1:9" ht="24.95" customHeight="1" x14ac:dyDescent="0.25">
      <c r="A19" s="73"/>
      <c r="B19" s="66" t="s">
        <v>267</v>
      </c>
      <c r="C19" s="264" t="e">
        <f>(C10-C14-C16-C17)/(C11+C12)</f>
        <v>#DIV/0!</v>
      </c>
      <c r="D19" s="73"/>
    </row>
    <row r="20" spans="1:9" x14ac:dyDescent="0.25">
      <c r="A20" s="72"/>
      <c r="B20" s="73"/>
      <c r="C20" s="73"/>
      <c r="D20" s="73"/>
    </row>
    <row r="21" spans="1:9" ht="24.95" customHeight="1" x14ac:dyDescent="0.25">
      <c r="A21" s="73"/>
      <c r="B21" s="365" t="s">
        <v>534</v>
      </c>
      <c r="C21" s="79"/>
      <c r="D21" s="73"/>
    </row>
    <row r="22" spans="1:9" ht="24.95" customHeight="1" x14ac:dyDescent="0.25">
      <c r="A22" s="73"/>
      <c r="B22" s="366"/>
      <c r="C22" s="79"/>
      <c r="D22" s="73"/>
    </row>
    <row r="23" spans="1:9" ht="24.95" customHeight="1" x14ac:dyDescent="0.25">
      <c r="A23" s="73"/>
      <c r="B23" s="366"/>
      <c r="C23" s="79"/>
      <c r="D23" s="73"/>
    </row>
    <row r="24" spans="1:9" ht="24.95" customHeight="1" x14ac:dyDescent="0.25">
      <c r="A24" s="73"/>
      <c r="B24" s="366"/>
      <c r="C24" s="79"/>
      <c r="D24" s="73"/>
    </row>
    <row r="25" spans="1:9" ht="24.95" customHeight="1" x14ac:dyDescent="0.25">
      <c r="A25" s="73"/>
      <c r="B25" s="367"/>
      <c r="C25" s="79"/>
      <c r="D25" s="73"/>
      <c r="I25" s="301"/>
    </row>
    <row r="26" spans="1:9" ht="24.95" customHeight="1" x14ac:dyDescent="0.25">
      <c r="A26" s="73"/>
      <c r="B26" s="66" t="s">
        <v>242</v>
      </c>
      <c r="C26" s="80">
        <v>0</v>
      </c>
      <c r="D26" s="73"/>
    </row>
    <row r="27" spans="1:9" ht="24.95" customHeight="1" x14ac:dyDescent="0.25">
      <c r="A27" s="73"/>
      <c r="B27" s="66" t="s">
        <v>557</v>
      </c>
      <c r="C27" s="78"/>
      <c r="D27" s="73"/>
    </row>
    <row r="28" spans="1:9" ht="24.95" customHeight="1" x14ac:dyDescent="0.25">
      <c r="A28" s="73"/>
      <c r="B28" s="66" t="s">
        <v>460</v>
      </c>
      <c r="C28" s="202"/>
      <c r="D28" s="73"/>
    </row>
    <row r="29" spans="1:9" x14ac:dyDescent="0.25">
      <c r="A29" s="72"/>
      <c r="B29" s="73"/>
      <c r="C29" s="73"/>
      <c r="D29" s="73"/>
    </row>
    <row r="30" spans="1:9" ht="24.95" customHeight="1" x14ac:dyDescent="0.25">
      <c r="A30" s="73"/>
      <c r="B30" s="66" t="s">
        <v>258</v>
      </c>
      <c r="C30" s="262">
        <f>'Match ABE Class Plan'!E4</f>
        <v>0</v>
      </c>
      <c r="D30" s="73"/>
    </row>
    <row r="31" spans="1:9" ht="24.95" customHeight="1" x14ac:dyDescent="0.25">
      <c r="A31" s="73"/>
      <c r="B31" s="66" t="s">
        <v>259</v>
      </c>
      <c r="C31" s="85">
        <f>'Match ESOL Class Plan'!E4</f>
        <v>0</v>
      </c>
      <c r="D31" s="73"/>
    </row>
    <row r="32" spans="1:9" x14ac:dyDescent="0.25">
      <c r="A32" s="72"/>
      <c r="B32" s="73"/>
      <c r="C32" s="73"/>
      <c r="D32" s="73"/>
    </row>
    <row r="33" spans="1:4" ht="24.75" customHeight="1" x14ac:dyDescent="0.25">
      <c r="A33" s="73"/>
      <c r="B33" s="263" t="s">
        <v>530</v>
      </c>
      <c r="C33" s="85">
        <f>C11+C30</f>
        <v>0</v>
      </c>
      <c r="D33" s="73"/>
    </row>
    <row r="34" spans="1:4" ht="24.75" customHeight="1" x14ac:dyDescent="0.25">
      <c r="A34" s="73"/>
      <c r="B34" s="263" t="s">
        <v>531</v>
      </c>
      <c r="C34" s="85">
        <f>C12+C31</f>
        <v>0</v>
      </c>
      <c r="D34" s="73"/>
    </row>
    <row r="35" spans="1:4" x14ac:dyDescent="0.25">
      <c r="A35" s="72"/>
      <c r="B35" s="73"/>
      <c r="C35" s="73"/>
      <c r="D35" s="73"/>
    </row>
    <row r="36" spans="1:4" x14ac:dyDescent="0.25">
      <c r="A36" s="72"/>
      <c r="B36" s="73"/>
      <c r="C36" s="73"/>
      <c r="D36" s="73"/>
    </row>
  </sheetData>
  <sheetProtection formatCells="0"/>
  <mergeCells count="5">
    <mergeCell ref="B8:C8"/>
    <mergeCell ref="B6:C6"/>
    <mergeCell ref="B5:C5"/>
    <mergeCell ref="B7:C7"/>
    <mergeCell ref="B21:B25"/>
  </mergeCells>
  <conditionalFormatting sqref="P79">
    <cfRule type="cellIs" priority="5" operator="notEqual">
      <formula>$C$11</formula>
    </cfRule>
    <cfRule type="cellIs" priority="32" operator="greaterThanOrEqual">
      <formula>$C$14</formula>
    </cfRule>
  </conditionalFormatting>
  <conditionalFormatting sqref="E4">
    <cfRule type="cellIs" priority="3" operator="notEqual">
      <formula>$C$12</formula>
    </cfRule>
  </conditionalFormatting>
  <printOptions headings="1" gridLines="1"/>
  <pageMargins left="0.25" right="0.25" top="0.25" bottom="0.25" header="0.3" footer="0.3"/>
  <pageSetup paperSize="3" scale="70" orientation="landscape" cellComments="asDisplayed" r:id="rId1"/>
  <headerFooter>
    <oddFooter>Page &amp;P of &amp;N</oddFooter>
  </headerFooter>
  <rowBreaks count="1" manualBreakCount="1">
    <brk id="19" max="16383"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'DROP-DOWNS'!$N$1:$N$9</xm:f>
          </x14:formula1>
          <xm:sqref>C9</xm:sqref>
        </x14:dataValidation>
        <x14:dataValidation type="list" allowBlank="1" showInputMessage="1" showErrorMessage="1" xr:uid="{00000000-0002-0000-0000-000001000000}">
          <x14:formula1>
            <xm:f>'DROP-DOWNS'!$A$1:$A$86</xm:f>
          </x14:formula1>
          <xm:sqref>B6:C6</xm:sqref>
        </x14:dataValidation>
        <x14:dataValidation type="list" allowBlank="1" showInputMessage="1" showErrorMessage="1" xr:uid="{00000000-0002-0000-0000-000002000000}">
          <x14:formula1>
            <xm:f>'DROP-DOWNS'!$B$24:$B$25</xm:f>
          </x14:formula1>
          <xm:sqref>C28</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79998168889431442"/>
  </sheetPr>
  <dimension ref="A1:N22"/>
  <sheetViews>
    <sheetView showGridLines="0" zoomScaleNormal="100" workbookViewId="0">
      <pane xSplit="2" ySplit="2" topLeftCell="C3" activePane="bottomRight" state="frozen"/>
      <selection activeCell="Q32" sqref="Q32"/>
      <selection pane="topRight" activeCell="Q32" sqref="Q32"/>
      <selection pane="bottomLeft" activeCell="Q32" sqref="Q32"/>
      <selection pane="bottomRight" activeCell="C9" sqref="C9"/>
    </sheetView>
  </sheetViews>
  <sheetFormatPr defaultRowHeight="15" x14ac:dyDescent="0.25"/>
  <cols>
    <col min="1" max="1" width="3.85546875" customWidth="1"/>
    <col min="2" max="2" width="8.42578125" style="40" customWidth="1"/>
    <col min="3" max="3" width="10.7109375" style="40" customWidth="1"/>
    <col min="4" max="4" width="12.42578125" style="40" customWidth="1"/>
    <col min="5" max="5" width="8.85546875" style="40" hidden="1" customWidth="1"/>
    <col min="6" max="6" width="23.28515625" style="7" customWidth="1"/>
    <col min="7" max="7" width="20.28515625" style="7" customWidth="1"/>
    <col min="8" max="8" width="10.7109375" style="7" customWidth="1"/>
    <col min="9" max="10" width="10.7109375" customWidth="1"/>
    <col min="11" max="11" width="4.85546875" customWidth="1"/>
  </cols>
  <sheetData>
    <row r="1" spans="1:14" ht="21" x14ac:dyDescent="0.35">
      <c r="A1" s="93"/>
      <c r="B1" s="73"/>
      <c r="C1" s="73"/>
      <c r="D1" s="73"/>
      <c r="E1" s="73"/>
      <c r="F1" s="90"/>
      <c r="G1" s="90"/>
      <c r="H1" s="90"/>
      <c r="I1" s="91"/>
      <c r="J1" s="92"/>
      <c r="K1" s="91"/>
    </row>
    <row r="2" spans="1:14" s="2" customFormat="1" ht="30" customHeight="1" x14ac:dyDescent="0.35">
      <c r="A2" s="93"/>
      <c r="B2" s="498" t="s">
        <v>106</v>
      </c>
      <c r="C2" s="499"/>
      <c r="D2" s="499"/>
      <c r="E2" s="499"/>
      <c r="F2" s="499"/>
      <c r="G2" s="499"/>
      <c r="H2" s="499"/>
      <c r="I2" s="499"/>
      <c r="J2" s="500"/>
      <c r="K2" s="93"/>
    </row>
    <row r="3" spans="1:14" s="2" customFormat="1" ht="30" customHeight="1" x14ac:dyDescent="0.35">
      <c r="A3" s="93"/>
      <c r="B3" s="502" t="s">
        <v>270</v>
      </c>
      <c r="C3" s="503"/>
      <c r="D3" s="503"/>
      <c r="E3" s="87"/>
      <c r="F3" s="495" t="str">
        <f>Cover!B6</f>
        <v>Agency Name</v>
      </c>
      <c r="G3" s="496"/>
      <c r="H3" s="496"/>
      <c r="I3" s="496"/>
      <c r="J3" s="497"/>
      <c r="K3" s="93"/>
    </row>
    <row r="4" spans="1:14" s="2" customFormat="1" ht="30" customHeight="1" x14ac:dyDescent="0.35">
      <c r="A4" s="93"/>
      <c r="B4" s="501" t="s">
        <v>269</v>
      </c>
      <c r="C4" s="501"/>
      <c r="D4" s="501"/>
      <c r="E4" s="89"/>
      <c r="F4" s="509" t="s">
        <v>552</v>
      </c>
      <c r="G4" s="510"/>
      <c r="H4" s="510"/>
      <c r="I4" s="510"/>
      <c r="J4" s="511"/>
      <c r="K4" s="93"/>
    </row>
    <row r="5" spans="1:14" s="42" customFormat="1" ht="30" customHeight="1" x14ac:dyDescent="0.35">
      <c r="A5" s="93"/>
      <c r="B5" s="506" t="s">
        <v>268</v>
      </c>
      <c r="C5" s="507"/>
      <c r="D5" s="508"/>
      <c r="E5" s="88"/>
      <c r="F5" s="512" t="s">
        <v>564</v>
      </c>
      <c r="G5" s="513"/>
      <c r="H5" s="513"/>
      <c r="I5" s="513"/>
      <c r="J5" s="514"/>
      <c r="K5" s="94"/>
    </row>
    <row r="6" spans="1:14" s="42" customFormat="1" ht="30" customHeight="1" x14ac:dyDescent="0.35">
      <c r="A6" s="93"/>
      <c r="B6" s="506" t="s">
        <v>271</v>
      </c>
      <c r="C6" s="507"/>
      <c r="D6" s="507"/>
      <c r="E6" s="86"/>
      <c r="F6" s="279">
        <f>SUM(C9:C20)</f>
        <v>0</v>
      </c>
      <c r="G6" s="100"/>
      <c r="H6" s="101"/>
      <c r="I6" s="101"/>
      <c r="J6" s="102"/>
      <c r="K6" s="94"/>
      <c r="N6" s="161"/>
    </row>
    <row r="7" spans="1:14" s="42" customFormat="1" ht="12" customHeight="1" thickBot="1" x14ac:dyDescent="0.4">
      <c r="A7" s="93"/>
      <c r="B7" s="98"/>
      <c r="C7" s="98"/>
      <c r="D7" s="43"/>
      <c r="E7" s="43"/>
      <c r="F7" s="44"/>
      <c r="G7" s="44"/>
      <c r="H7" s="44"/>
      <c r="I7" s="44"/>
      <c r="J7" s="99"/>
      <c r="K7" s="94"/>
    </row>
    <row r="8" spans="1:14" s="41" customFormat="1" ht="46.5" x14ac:dyDescent="0.35">
      <c r="A8" s="93"/>
      <c r="B8" s="48" t="s">
        <v>273</v>
      </c>
      <c r="C8" s="48" t="s">
        <v>272</v>
      </c>
      <c r="D8" s="48" t="s">
        <v>0</v>
      </c>
      <c r="E8" s="103" t="s">
        <v>279</v>
      </c>
      <c r="F8" s="49" t="s">
        <v>280</v>
      </c>
      <c r="G8" s="49" t="s">
        <v>104</v>
      </c>
      <c r="H8" s="50" t="s">
        <v>38</v>
      </c>
      <c r="I8" s="50" t="s">
        <v>40</v>
      </c>
      <c r="J8" s="50" t="s">
        <v>41</v>
      </c>
      <c r="K8" s="95"/>
    </row>
    <row r="9" spans="1:14" s="1" customFormat="1" ht="30" customHeight="1" x14ac:dyDescent="0.35">
      <c r="A9" s="93"/>
      <c r="B9" s="166"/>
      <c r="C9" s="159"/>
      <c r="D9" s="167"/>
      <c r="E9" s="104"/>
      <c r="F9" s="39"/>
      <c r="G9" s="39"/>
      <c r="H9" s="5"/>
      <c r="I9" s="6"/>
      <c r="J9" s="157">
        <f t="shared" ref="J9:J20" si="0">H9*I9</f>
        <v>0</v>
      </c>
      <c r="K9" s="96"/>
    </row>
    <row r="10" spans="1:14" s="1" customFormat="1" ht="30" customHeight="1" x14ac:dyDescent="0.35">
      <c r="A10" s="93"/>
      <c r="B10" s="166"/>
      <c r="C10" s="159"/>
      <c r="D10" s="167"/>
      <c r="E10" s="104"/>
      <c r="F10" s="39"/>
      <c r="G10" s="39"/>
      <c r="H10" s="5"/>
      <c r="I10" s="6"/>
      <c r="J10" s="157">
        <f t="shared" si="0"/>
        <v>0</v>
      </c>
      <c r="K10" s="97"/>
    </row>
    <row r="11" spans="1:14" s="1" customFormat="1" ht="30" customHeight="1" x14ac:dyDescent="0.35">
      <c r="A11" s="93"/>
      <c r="B11" s="166"/>
      <c r="C11" s="159"/>
      <c r="D11" s="167"/>
      <c r="E11" s="104"/>
      <c r="F11" s="39"/>
      <c r="G11" s="39"/>
      <c r="H11" s="5"/>
      <c r="I11" s="6"/>
      <c r="J11" s="157">
        <f t="shared" si="0"/>
        <v>0</v>
      </c>
      <c r="K11" s="97"/>
    </row>
    <row r="12" spans="1:14" s="1" customFormat="1" ht="30" customHeight="1" x14ac:dyDescent="0.35">
      <c r="A12" s="93"/>
      <c r="B12" s="166"/>
      <c r="C12" s="159"/>
      <c r="D12" s="167"/>
      <c r="E12" s="104"/>
      <c r="F12" s="39"/>
      <c r="G12" s="39"/>
      <c r="H12" s="5"/>
      <c r="I12" s="6"/>
      <c r="J12" s="157">
        <f t="shared" si="0"/>
        <v>0</v>
      </c>
      <c r="K12" s="97"/>
    </row>
    <row r="13" spans="1:14" s="1" customFormat="1" ht="30" customHeight="1" x14ac:dyDescent="0.35">
      <c r="A13" s="93"/>
      <c r="B13" s="166"/>
      <c r="C13" s="159"/>
      <c r="D13" s="167"/>
      <c r="E13" s="104">
        <f t="shared" ref="E13:E17" si="1">IF(D13="Training",C13,0)</f>
        <v>0</v>
      </c>
      <c r="F13" s="39"/>
      <c r="G13" s="39"/>
      <c r="H13" s="5"/>
      <c r="I13" s="6"/>
      <c r="J13" s="157">
        <f t="shared" si="0"/>
        <v>0</v>
      </c>
      <c r="K13" s="97"/>
    </row>
    <row r="14" spans="1:14" s="1" customFormat="1" ht="30" customHeight="1" x14ac:dyDescent="0.35">
      <c r="A14" s="93"/>
      <c r="B14" s="166"/>
      <c r="C14" s="159"/>
      <c r="D14" s="167"/>
      <c r="E14" s="104">
        <f t="shared" si="1"/>
        <v>0</v>
      </c>
      <c r="F14" s="39"/>
      <c r="G14" s="39"/>
      <c r="H14" s="5"/>
      <c r="I14" s="6"/>
      <c r="J14" s="157">
        <f t="shared" si="0"/>
        <v>0</v>
      </c>
      <c r="K14" s="97"/>
    </row>
    <row r="15" spans="1:14" s="1" customFormat="1" ht="30" customHeight="1" x14ac:dyDescent="0.35">
      <c r="A15" s="93"/>
      <c r="B15" s="166"/>
      <c r="C15" s="160"/>
      <c r="D15" s="167"/>
      <c r="E15" s="104">
        <f t="shared" si="1"/>
        <v>0</v>
      </c>
      <c r="F15" s="45"/>
      <c r="G15" s="45"/>
      <c r="H15" s="46"/>
      <c r="I15" s="47"/>
      <c r="J15" s="158">
        <f>H15*I15</f>
        <v>0</v>
      </c>
      <c r="K15" s="97"/>
    </row>
    <row r="16" spans="1:14" s="1" customFormat="1" ht="30" customHeight="1" x14ac:dyDescent="0.35">
      <c r="A16" s="93"/>
      <c r="B16" s="166"/>
      <c r="C16" s="160"/>
      <c r="D16" s="167"/>
      <c r="E16" s="104">
        <f t="shared" si="1"/>
        <v>0</v>
      </c>
      <c r="F16" s="45"/>
      <c r="G16" s="45"/>
      <c r="H16" s="46"/>
      <c r="I16" s="47"/>
      <c r="J16" s="158">
        <f t="shared" si="0"/>
        <v>0</v>
      </c>
      <c r="K16" s="97"/>
    </row>
    <row r="17" spans="1:11" s="1" customFormat="1" ht="30" customHeight="1" x14ac:dyDescent="0.35">
      <c r="A17" s="93"/>
      <c r="B17" s="166"/>
      <c r="C17" s="160"/>
      <c r="D17" s="167"/>
      <c r="E17" s="104">
        <f t="shared" si="1"/>
        <v>0</v>
      </c>
      <c r="F17" s="45"/>
      <c r="G17" s="45"/>
      <c r="H17" s="46"/>
      <c r="I17" s="47"/>
      <c r="J17" s="158">
        <f>H17*I17</f>
        <v>0</v>
      </c>
      <c r="K17" s="97"/>
    </row>
    <row r="18" spans="1:11" s="1" customFormat="1" ht="30" customHeight="1" x14ac:dyDescent="0.35">
      <c r="A18" s="93"/>
      <c r="B18" s="166"/>
      <c r="C18" s="160"/>
      <c r="D18" s="167"/>
      <c r="E18" s="104">
        <f>IF(D18="Training",C18,0)</f>
        <v>0</v>
      </c>
      <c r="F18" s="45"/>
      <c r="G18" s="45"/>
      <c r="H18" s="46"/>
      <c r="I18" s="47"/>
      <c r="J18" s="158">
        <f>H18*I18</f>
        <v>0</v>
      </c>
      <c r="K18" s="97"/>
    </row>
    <row r="19" spans="1:11" s="1" customFormat="1" ht="30" customHeight="1" x14ac:dyDescent="0.35">
      <c r="A19" s="93"/>
      <c r="B19" s="166"/>
      <c r="C19" s="160"/>
      <c r="D19" s="167"/>
      <c r="E19" s="104">
        <f>IF(D19="Training",C19,0)</f>
        <v>0</v>
      </c>
      <c r="F19" s="45"/>
      <c r="G19" s="45"/>
      <c r="H19" s="46"/>
      <c r="I19" s="47"/>
      <c r="J19" s="158">
        <f t="shared" si="0"/>
        <v>0</v>
      </c>
      <c r="K19" s="97"/>
    </row>
    <row r="20" spans="1:11" s="1" customFormat="1" ht="30" customHeight="1" x14ac:dyDescent="0.35">
      <c r="A20" s="93"/>
      <c r="B20" s="166"/>
      <c r="C20" s="160"/>
      <c r="D20" s="167"/>
      <c r="E20" s="104">
        <f>IF(D20="Training",C20,0)</f>
        <v>0</v>
      </c>
      <c r="F20" s="45"/>
      <c r="G20" s="45"/>
      <c r="H20" s="46"/>
      <c r="I20" s="47"/>
      <c r="J20" s="158">
        <f t="shared" si="0"/>
        <v>0</v>
      </c>
      <c r="K20" s="97"/>
    </row>
    <row r="21" spans="1:11" s="1" customFormat="1" ht="30" customHeight="1" x14ac:dyDescent="0.35">
      <c r="A21" s="93"/>
      <c r="B21" s="504" t="s">
        <v>278</v>
      </c>
      <c r="C21" s="505"/>
      <c r="D21" s="505"/>
      <c r="E21" s="505"/>
      <c r="F21" s="505"/>
      <c r="G21" s="505"/>
      <c r="H21" s="505"/>
      <c r="I21" s="505"/>
      <c r="J21" s="157">
        <f>SUM(J9:J20)</f>
        <v>0</v>
      </c>
      <c r="K21" s="97"/>
    </row>
    <row r="22" spans="1:11" ht="21" x14ac:dyDescent="0.35">
      <c r="A22" s="93"/>
      <c r="B22" s="73"/>
      <c r="C22" s="73"/>
      <c r="D22" s="73"/>
      <c r="E22" s="73"/>
      <c r="F22" s="90"/>
      <c r="G22" s="90"/>
      <c r="H22" s="90"/>
      <c r="I22" s="91"/>
      <c r="J22" s="92"/>
      <c r="K22" s="91"/>
    </row>
  </sheetData>
  <sheetProtection algorithmName="SHA-512" hashValue="vZsZRcU0QN+CKhyvp1GiYXYjIYLl5Ery+8SeD2JxQBd3cVH04qJZMCGvPPbLE7lyGlPBhp17WBxmq6KuqBEjPw==" saltValue="fdVvayTJySN/QhKLclGHGA==" spinCount="100000" sheet="1" formatCells="0" formatRows="0" insertRows="0" deleteRows="0" selectLockedCells="1"/>
  <mergeCells count="9">
    <mergeCell ref="F3:J3"/>
    <mergeCell ref="B2:J2"/>
    <mergeCell ref="B4:D4"/>
    <mergeCell ref="B3:D3"/>
    <mergeCell ref="B21:I21"/>
    <mergeCell ref="B6:D6"/>
    <mergeCell ref="B5:D5"/>
    <mergeCell ref="F4:J4"/>
    <mergeCell ref="F5:J5"/>
  </mergeCells>
  <dataValidations count="1">
    <dataValidation type="list" allowBlank="1" showInputMessage="1" showErrorMessage="1" sqref="P11" xr:uid="{00000000-0002-0000-0700-000000000000}">
      <formula1>#REF!</formula1>
    </dataValidation>
  </dataValidations>
  <printOptions headings="1" gridLines="1"/>
  <pageMargins left="0.25" right="0.25" top="0.25" bottom="0.25" header="0.3" footer="0.3"/>
  <pageSetup paperSize="3" scale="80" fitToHeight="500" orientation="landscape" cellComments="asDisplayed" r:id="rId1"/>
  <headerFooter>
    <oddFooter>Page &amp;P of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9D60B126-E997-4304-9326-8DD7FA079370}">
            <xm:f>Cover!$C$13</xm:f>
            <x14:dxf>
              <fill>
                <patternFill>
                  <bgColor rgb="FFFF0000"/>
                </patternFill>
              </fill>
            </x14:dxf>
          </x14:cfRule>
          <xm:sqref>F6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700-000001000000}">
          <x14:formula1>
            <xm:f>'DROP-DOWNS'!$P$1:$P$6</xm:f>
          </x14:formula1>
          <xm:sqref>D21:E21</xm:sqref>
        </x14:dataValidation>
        <x14:dataValidation type="list" allowBlank="1" showInputMessage="1" showErrorMessage="1" xr:uid="{00000000-0002-0000-0700-000002000000}">
          <x14:formula1>
            <xm:f>'DROP-DOWNS'!$Q$2:$Q$5</xm:f>
          </x14:formula1>
          <xm:sqref>B9:B20</xm:sqref>
        </x14:dataValidation>
        <x14:dataValidation type="list" allowBlank="1" showInputMessage="1" showErrorMessage="1" xr:uid="{00000000-0002-0000-0700-000003000000}">
          <x14:formula1>
            <xm:f>'DROP-DOWNS'!$C$2:$C$3</xm:f>
          </x14:formula1>
          <xm:sqref>F5</xm:sqref>
        </x14:dataValidation>
        <x14:dataValidation type="list" allowBlank="1" showInputMessage="1" showErrorMessage="1" xr:uid="{00000000-0002-0000-0700-000004000000}">
          <x14:formula1>
            <xm:f>'DROP-DOWNS'!$P$1:$P$7</xm:f>
          </x14:formula1>
          <xm:sqref>D9:D20</xm:sqref>
        </x14:dataValidation>
        <x14:dataValidation type="list" allowBlank="1" showInputMessage="1" showErrorMessage="1" xr:uid="{F51E559A-B35E-4B83-99E2-16339B385DB3}">
          <x14:formula1>
            <xm:f>'DROP-DOWNS'!$C$6:$C$21</xm:f>
          </x14:formula1>
          <xm:sqref>F4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D5A8F-2EFA-41B2-AFE6-FD12A86F1ACB}">
  <sheetPr codeName="Sheet9">
    <tabColor theme="3" tint="0.79998168889431442"/>
  </sheetPr>
  <dimension ref="A1:AN131"/>
  <sheetViews>
    <sheetView showGridLines="0" zoomScaleNormal="100" workbookViewId="0"/>
  </sheetViews>
  <sheetFormatPr defaultColWidth="9.140625" defaultRowHeight="15" x14ac:dyDescent="0.25"/>
  <cols>
    <col min="1" max="1" width="3.42578125" style="51" customWidth="1"/>
    <col min="2" max="2" width="8.140625" style="51" customWidth="1"/>
    <col min="3" max="3" width="8.42578125" style="51" customWidth="1"/>
    <col min="4" max="4" width="11.85546875" style="51" customWidth="1"/>
    <col min="5" max="5" width="11.85546875" style="138" customWidth="1"/>
    <col min="6" max="6" width="11.85546875" style="136" customWidth="1"/>
    <col min="7" max="8" width="11.85546875" style="133" customWidth="1"/>
    <col min="9" max="9" width="28" style="133" customWidth="1"/>
    <col min="10" max="10" width="11.85546875" style="133" customWidth="1"/>
    <col min="11" max="11" width="6.42578125" style="133" customWidth="1"/>
    <col min="12" max="12" width="9.5703125" style="134" customWidth="1"/>
    <col min="13" max="14" width="9.5703125" style="135" customWidth="1"/>
    <col min="15" max="15" width="9.5703125" style="134" customWidth="1"/>
    <col min="16" max="16" width="13.7109375" style="136" customWidth="1"/>
    <col min="17" max="17" width="9.5703125" style="51" customWidth="1"/>
    <col min="18" max="18" width="36.85546875" style="51" customWidth="1"/>
    <col min="19" max="19" width="3.42578125" style="185" customWidth="1"/>
    <col min="20" max="20" width="4.28515625" style="51" customWidth="1"/>
    <col min="21" max="21" width="15.7109375" style="51" hidden="1" customWidth="1"/>
    <col min="22" max="22" width="27.5703125" style="51" hidden="1" customWidth="1"/>
    <col min="23" max="23" width="17.28515625" style="51" hidden="1" customWidth="1"/>
    <col min="24" max="24" width="9.140625" style="51" hidden="1" customWidth="1"/>
    <col min="25" max="25" width="10.5703125" style="51" hidden="1" customWidth="1"/>
    <col min="26" max="26" width="9.140625" style="51" customWidth="1"/>
    <col min="27" max="27" width="10.5703125" style="51" bestFit="1" customWidth="1"/>
    <col min="28" max="16384" width="9.140625" style="51"/>
  </cols>
  <sheetData>
    <row r="1" spans="1:27" x14ac:dyDescent="0.25">
      <c r="A1" s="180"/>
      <c r="B1" s="180"/>
      <c r="C1" s="180"/>
      <c r="D1" s="180"/>
      <c r="E1" s="180"/>
      <c r="F1" s="180"/>
      <c r="G1" s="180"/>
      <c r="H1" s="180"/>
      <c r="I1" s="180"/>
      <c r="J1" s="180"/>
      <c r="K1" s="180"/>
      <c r="L1" s="180"/>
      <c r="M1" s="180"/>
      <c r="N1" s="180"/>
      <c r="O1" s="180"/>
      <c r="P1" s="180"/>
      <c r="Q1" s="180"/>
      <c r="R1" s="180"/>
      <c r="S1" s="180"/>
      <c r="T1" s="181"/>
      <c r="U1" s="181"/>
      <c r="V1" s="181"/>
      <c r="W1" s="181"/>
    </row>
    <row r="2" spans="1:27" ht="29.45" customHeight="1" x14ac:dyDescent="0.25">
      <c r="A2" s="180"/>
      <c r="B2" s="456" t="str">
        <f>Cover!B6</f>
        <v>Agency Name</v>
      </c>
      <c r="C2" s="457"/>
      <c r="D2" s="457"/>
      <c r="E2" s="457"/>
      <c r="F2" s="457"/>
      <c r="G2" s="457"/>
      <c r="H2" s="457"/>
      <c r="I2" s="457"/>
      <c r="J2" s="457"/>
      <c r="K2" s="457"/>
      <c r="L2" s="457"/>
      <c r="M2" s="457"/>
      <c r="N2" s="457"/>
      <c r="O2" s="457"/>
      <c r="P2" s="457"/>
      <c r="Q2" s="457"/>
      <c r="R2" s="458"/>
      <c r="S2" s="180"/>
      <c r="T2" s="181"/>
      <c r="U2" s="181"/>
      <c r="V2" s="181"/>
      <c r="W2" s="181"/>
    </row>
    <row r="3" spans="1:27" ht="29.45" customHeight="1" x14ac:dyDescent="0.25">
      <c r="A3" s="180"/>
      <c r="B3" s="515" t="str">
        <f>'MassSTEP Class Plan'!F4</f>
        <v>Select an IRC</v>
      </c>
      <c r="C3" s="457"/>
      <c r="D3" s="457"/>
      <c r="E3" s="457"/>
      <c r="F3" s="457"/>
      <c r="G3" s="457"/>
      <c r="H3" s="457"/>
      <c r="I3" s="457"/>
      <c r="J3" s="457"/>
      <c r="K3" s="457"/>
      <c r="L3" s="457"/>
      <c r="M3" s="457"/>
      <c r="N3" s="457"/>
      <c r="O3" s="457"/>
      <c r="P3" s="457"/>
      <c r="Q3" s="457"/>
      <c r="R3" s="458"/>
      <c r="S3" s="180"/>
      <c r="T3" s="181"/>
      <c r="U3" s="181"/>
      <c r="V3" s="181"/>
      <c r="W3" s="181"/>
    </row>
    <row r="4" spans="1:27" ht="29.45" customHeight="1" x14ac:dyDescent="0.25">
      <c r="A4" s="180"/>
      <c r="B4" s="515" t="str">
        <f>'MassSTEP Class Plan'!F5</f>
        <v>MassSTEP ABE</v>
      </c>
      <c r="C4" s="457"/>
      <c r="D4" s="457"/>
      <c r="E4" s="457"/>
      <c r="F4" s="457"/>
      <c r="G4" s="457"/>
      <c r="H4" s="457"/>
      <c r="I4" s="457"/>
      <c r="J4" s="457"/>
      <c r="K4" s="457"/>
      <c r="L4" s="457"/>
      <c r="M4" s="457"/>
      <c r="N4" s="457"/>
      <c r="O4" s="457"/>
      <c r="P4" s="457"/>
      <c r="Q4" s="457"/>
      <c r="R4" s="458"/>
      <c r="S4" s="180"/>
      <c r="T4" s="181"/>
      <c r="U4" s="181"/>
      <c r="V4" s="181"/>
      <c r="W4" s="181"/>
    </row>
    <row r="5" spans="1:27" ht="29.45" customHeight="1" x14ac:dyDescent="0.25">
      <c r="A5" s="180"/>
      <c r="B5" s="459" t="s">
        <v>593</v>
      </c>
      <c r="C5" s="460"/>
      <c r="D5" s="460"/>
      <c r="E5" s="460"/>
      <c r="F5" s="460"/>
      <c r="G5" s="460"/>
      <c r="H5" s="460"/>
      <c r="I5" s="460"/>
      <c r="J5" s="460"/>
      <c r="K5" s="460"/>
      <c r="L5" s="460"/>
      <c r="M5" s="460"/>
      <c r="N5" s="460"/>
      <c r="O5" s="460"/>
      <c r="P5" s="460"/>
      <c r="Q5" s="460"/>
      <c r="R5" s="461"/>
      <c r="S5" s="180"/>
      <c r="T5" s="181"/>
      <c r="U5" s="181"/>
      <c r="V5" s="181"/>
      <c r="W5" s="181"/>
    </row>
    <row r="6" spans="1:27" ht="11.25" customHeight="1" x14ac:dyDescent="0.25">
      <c r="A6" s="180"/>
      <c r="B6" s="193"/>
      <c r="C6" s="193"/>
      <c r="D6" s="193"/>
      <c r="E6" s="193"/>
      <c r="F6" s="193"/>
      <c r="G6" s="193"/>
      <c r="H6" s="193"/>
      <c r="I6" s="193"/>
      <c r="J6" s="193"/>
      <c r="K6" s="193"/>
      <c r="L6" s="193"/>
      <c r="M6" s="193"/>
      <c r="N6" s="193"/>
      <c r="O6" s="193"/>
      <c r="P6" s="193"/>
      <c r="Q6" s="193"/>
      <c r="R6" s="193"/>
      <c r="S6" s="180"/>
      <c r="T6" s="181"/>
      <c r="U6" s="181"/>
      <c r="V6" s="181"/>
      <c r="W6" s="181"/>
    </row>
    <row r="7" spans="1:27" ht="30" customHeight="1" x14ac:dyDescent="0.25">
      <c r="A7" s="180"/>
      <c r="B7" s="470" t="s">
        <v>555</v>
      </c>
      <c r="C7" s="471"/>
      <c r="D7" s="472"/>
      <c r="E7" s="194">
        <f>Cover!C14</f>
        <v>0</v>
      </c>
      <c r="F7" s="193"/>
      <c r="G7" s="474" t="str">
        <f>IF(Cover!C26="","If approved, enter the indirect cost rate on cover page", "DESE Approved Indirect Cost Rate")</f>
        <v>DESE Approved Indirect Cost Rate</v>
      </c>
      <c r="H7" s="475"/>
      <c r="I7" s="476"/>
      <c r="J7" s="196">
        <f>Cover!C26</f>
        <v>0</v>
      </c>
      <c r="K7" s="193"/>
      <c r="L7" s="193"/>
      <c r="M7" s="193"/>
      <c r="N7" s="193"/>
      <c r="O7" s="193"/>
      <c r="P7" s="193"/>
      <c r="Q7" s="193"/>
      <c r="R7" s="193"/>
      <c r="S7" s="180"/>
      <c r="T7" s="181"/>
      <c r="U7" s="181"/>
      <c r="V7" s="181"/>
      <c r="W7" s="181"/>
    </row>
    <row r="8" spans="1:27" ht="8.25" customHeight="1" x14ac:dyDescent="0.25">
      <c r="A8" s="180"/>
      <c r="B8" s="193"/>
      <c r="C8" s="193"/>
      <c r="D8" s="195"/>
      <c r="E8" s="193"/>
      <c r="F8" s="193"/>
      <c r="G8" s="193"/>
      <c r="H8" s="193"/>
      <c r="I8" s="193"/>
      <c r="J8" s="193"/>
      <c r="K8" s="193"/>
      <c r="L8" s="193"/>
      <c r="M8" s="193"/>
      <c r="N8" s="193"/>
      <c r="O8" s="193"/>
      <c r="P8" s="193"/>
      <c r="Q8" s="193"/>
      <c r="R8" s="193"/>
      <c r="S8" s="180"/>
      <c r="T8" s="181"/>
      <c r="U8" s="181"/>
      <c r="V8" s="181"/>
      <c r="W8" s="181"/>
    </row>
    <row r="9" spans="1:27" ht="9" customHeight="1" x14ac:dyDescent="0.25">
      <c r="A9" s="180"/>
      <c r="B9" s="193"/>
      <c r="C9" s="193"/>
      <c r="D9" s="193"/>
      <c r="E9" s="193"/>
      <c r="F9" s="193"/>
      <c r="G9" s="193"/>
      <c r="H9" s="193"/>
      <c r="I9" s="193"/>
      <c r="J9" s="193"/>
      <c r="K9" s="193"/>
      <c r="L9" s="193"/>
      <c r="M9" s="193"/>
      <c r="N9" s="193"/>
      <c r="O9" s="193"/>
      <c r="P9" s="193"/>
      <c r="Q9" s="193"/>
      <c r="R9" s="193"/>
      <c r="S9" s="180"/>
      <c r="T9" s="181"/>
      <c r="U9" s="181"/>
      <c r="V9" s="181"/>
      <c r="W9" s="181"/>
    </row>
    <row r="10" spans="1:27" ht="15.75" customHeight="1" x14ac:dyDescent="0.25">
      <c r="A10" s="180"/>
      <c r="B10" s="462" t="s">
        <v>44</v>
      </c>
      <c r="C10" s="463"/>
      <c r="D10" s="463"/>
      <c r="E10" s="463"/>
      <c r="F10" s="463"/>
      <c r="G10" s="463"/>
      <c r="H10" s="463"/>
      <c r="I10" s="463"/>
      <c r="J10" s="463"/>
      <c r="K10" s="463"/>
      <c r="L10" s="463"/>
      <c r="M10" s="463"/>
      <c r="N10" s="463"/>
      <c r="O10" s="463"/>
      <c r="P10" s="463"/>
      <c r="Q10" s="463"/>
      <c r="R10" s="464"/>
      <c r="S10" s="180"/>
      <c r="T10" s="181"/>
      <c r="U10" s="181"/>
      <c r="V10" s="182" t="s">
        <v>335</v>
      </c>
      <c r="W10" s="181"/>
    </row>
    <row r="11" spans="1:27" ht="39.950000000000003" customHeight="1" x14ac:dyDescent="0.25">
      <c r="A11" s="180"/>
      <c r="B11" s="468" t="s">
        <v>45</v>
      </c>
      <c r="C11" s="469"/>
      <c r="D11" s="468" t="s">
        <v>362</v>
      </c>
      <c r="E11" s="473"/>
      <c r="F11" s="473"/>
      <c r="G11" s="473"/>
      <c r="H11" s="473"/>
      <c r="I11" s="473"/>
      <c r="J11" s="473"/>
      <c r="K11" s="469"/>
      <c r="L11" s="197" t="s">
        <v>46</v>
      </c>
      <c r="M11" s="197" t="s">
        <v>47</v>
      </c>
      <c r="N11" s="197" t="s">
        <v>532</v>
      </c>
      <c r="O11" s="197" t="s">
        <v>4</v>
      </c>
      <c r="P11" s="197" t="s">
        <v>1</v>
      </c>
      <c r="Q11" s="197" t="s">
        <v>102</v>
      </c>
      <c r="R11" s="197" t="s">
        <v>103</v>
      </c>
      <c r="S11" s="180"/>
      <c r="T11" s="181"/>
      <c r="U11" s="181"/>
      <c r="V11" s="182"/>
      <c r="W11" s="181"/>
    </row>
    <row r="12" spans="1:27" s="83" customFormat="1" ht="39.950000000000003" customHeight="1" x14ac:dyDescent="0.25">
      <c r="A12" s="180"/>
      <c r="B12" s="477"/>
      <c r="C12" s="478"/>
      <c r="D12" s="414"/>
      <c r="E12" s="415"/>
      <c r="F12" s="415"/>
      <c r="G12" s="415"/>
      <c r="H12" s="415"/>
      <c r="I12" s="415"/>
      <c r="J12" s="415"/>
      <c r="K12" s="416"/>
      <c r="L12" s="139"/>
      <c r="M12" s="140"/>
      <c r="N12" s="266"/>
      <c r="O12" s="189"/>
      <c r="P12" s="141" t="str">
        <f>IF(N12="","",(L12/N12))</f>
        <v/>
      </c>
      <c r="Q12" s="142">
        <f>O12*R12</f>
        <v>0</v>
      </c>
      <c r="R12" s="143">
        <f>ROUND(L12*M12,2)</f>
        <v>0</v>
      </c>
      <c r="S12" s="180"/>
      <c r="T12" s="181"/>
      <c r="U12" s="181"/>
      <c r="V12" s="182">
        <f>Q12+R12</f>
        <v>0</v>
      </c>
      <c r="W12" s="181"/>
      <c r="AA12" s="128"/>
    </row>
    <row r="13" spans="1:27" s="83" customFormat="1" ht="39.950000000000003" customHeight="1" x14ac:dyDescent="0.25">
      <c r="A13" s="180"/>
      <c r="B13" s="397"/>
      <c r="C13" s="399"/>
      <c r="D13" s="414"/>
      <c r="E13" s="415"/>
      <c r="F13" s="415"/>
      <c r="G13" s="415"/>
      <c r="H13" s="415"/>
      <c r="I13" s="415"/>
      <c r="J13" s="415"/>
      <c r="K13" s="416"/>
      <c r="L13" s="139"/>
      <c r="M13" s="140"/>
      <c r="N13" s="266"/>
      <c r="O13" s="189"/>
      <c r="P13" s="141" t="str">
        <f>IF(N13="","",(L13/N13))</f>
        <v/>
      </c>
      <c r="Q13" s="142">
        <f>O13*R13</f>
        <v>0</v>
      </c>
      <c r="R13" s="143">
        <f t="shared" ref="R13:R15" si="0">ROUND(L13*M13,2)</f>
        <v>0</v>
      </c>
      <c r="S13" s="180"/>
      <c r="T13" s="181"/>
      <c r="U13" s="181"/>
      <c r="V13" s="182">
        <f>Q13+R13</f>
        <v>0</v>
      </c>
      <c r="W13" s="181"/>
      <c r="AA13" s="128"/>
    </row>
    <row r="14" spans="1:27" s="83" customFormat="1" ht="39.950000000000003" customHeight="1" x14ac:dyDescent="0.25">
      <c r="A14" s="180"/>
      <c r="B14" s="397"/>
      <c r="C14" s="399"/>
      <c r="D14" s="414"/>
      <c r="E14" s="415"/>
      <c r="F14" s="415"/>
      <c r="G14" s="415"/>
      <c r="H14" s="415"/>
      <c r="I14" s="415"/>
      <c r="J14" s="415"/>
      <c r="K14" s="416"/>
      <c r="L14" s="139"/>
      <c r="M14" s="140"/>
      <c r="N14" s="266"/>
      <c r="O14" s="189"/>
      <c r="P14" s="141" t="str">
        <f>IF(N14="","",(L14/N14))</f>
        <v/>
      </c>
      <c r="Q14" s="142">
        <f>O14*R14</f>
        <v>0</v>
      </c>
      <c r="R14" s="143">
        <f t="shared" si="0"/>
        <v>0</v>
      </c>
      <c r="S14" s="180"/>
      <c r="T14" s="181"/>
      <c r="U14" s="181"/>
      <c r="V14" s="182">
        <f>Q14+R14</f>
        <v>0</v>
      </c>
      <c r="W14" s="181"/>
      <c r="AA14" s="128"/>
    </row>
    <row r="15" spans="1:27" s="83" customFormat="1" ht="39.950000000000003" customHeight="1" x14ac:dyDescent="0.25">
      <c r="A15" s="180"/>
      <c r="B15" s="397"/>
      <c r="C15" s="399"/>
      <c r="D15" s="414"/>
      <c r="E15" s="415"/>
      <c r="F15" s="415"/>
      <c r="G15" s="415"/>
      <c r="H15" s="415"/>
      <c r="I15" s="415"/>
      <c r="J15" s="415"/>
      <c r="K15" s="416"/>
      <c r="L15" s="139"/>
      <c r="M15" s="140"/>
      <c r="N15" s="266"/>
      <c r="O15" s="189"/>
      <c r="P15" s="141" t="str">
        <f>IF(N15="","",(L15/N15))</f>
        <v/>
      </c>
      <c r="Q15" s="142">
        <f>O15*R15</f>
        <v>0</v>
      </c>
      <c r="R15" s="143">
        <f t="shared" si="0"/>
        <v>0</v>
      </c>
      <c r="S15" s="180"/>
      <c r="T15" s="181"/>
      <c r="U15" s="181"/>
      <c r="V15" s="182">
        <f>Q15+R15</f>
        <v>0</v>
      </c>
      <c r="W15" s="181"/>
      <c r="AA15" s="128"/>
    </row>
    <row r="16" spans="1:27" ht="18.600000000000001" customHeight="1" x14ac:dyDescent="0.25">
      <c r="A16" s="180"/>
      <c r="B16" s="411" t="s">
        <v>221</v>
      </c>
      <c r="C16" s="412"/>
      <c r="D16" s="412"/>
      <c r="E16" s="412"/>
      <c r="F16" s="412"/>
      <c r="G16" s="412"/>
      <c r="H16" s="412"/>
      <c r="I16" s="412"/>
      <c r="J16" s="412"/>
      <c r="K16" s="412"/>
      <c r="L16" s="412"/>
      <c r="M16" s="412"/>
      <c r="N16" s="412"/>
      <c r="O16" s="413"/>
      <c r="P16" s="144">
        <f>SUM(P12:P15)</f>
        <v>0</v>
      </c>
      <c r="Q16" s="145">
        <f>SUM(Q12:Q15)</f>
        <v>0</v>
      </c>
      <c r="R16" s="146">
        <f>ROUND(SUM(R12:R15),0)</f>
        <v>0</v>
      </c>
      <c r="S16" s="180"/>
      <c r="T16" s="181"/>
      <c r="U16" s="181">
        <f>R16+Q16</f>
        <v>0</v>
      </c>
      <c r="V16" s="182"/>
      <c r="W16" s="181"/>
      <c r="X16" s="129"/>
      <c r="Y16" s="129">
        <f>R16</f>
        <v>0</v>
      </c>
    </row>
    <row r="17" spans="1:27" ht="15.75" customHeight="1" x14ac:dyDescent="0.25">
      <c r="A17" s="180"/>
      <c r="B17" s="465" t="s">
        <v>49</v>
      </c>
      <c r="C17" s="466"/>
      <c r="D17" s="466"/>
      <c r="E17" s="466"/>
      <c r="F17" s="466"/>
      <c r="G17" s="466"/>
      <c r="H17" s="466"/>
      <c r="I17" s="466"/>
      <c r="J17" s="466"/>
      <c r="K17" s="466"/>
      <c r="L17" s="466"/>
      <c r="M17" s="466"/>
      <c r="N17" s="466"/>
      <c r="O17" s="466"/>
      <c r="P17" s="466"/>
      <c r="Q17" s="466"/>
      <c r="R17" s="467"/>
      <c r="S17" s="180"/>
      <c r="T17" s="181"/>
      <c r="U17" s="181"/>
      <c r="V17" s="182"/>
      <c r="W17" s="181"/>
    </row>
    <row r="18" spans="1:27" ht="39.950000000000003" customHeight="1" x14ac:dyDescent="0.25">
      <c r="A18" s="180"/>
      <c r="B18" s="424" t="s">
        <v>45</v>
      </c>
      <c r="C18" s="479"/>
      <c r="D18" s="424" t="s">
        <v>363</v>
      </c>
      <c r="E18" s="425"/>
      <c r="F18" s="425"/>
      <c r="G18" s="425"/>
      <c r="H18" s="425"/>
      <c r="I18" s="425"/>
      <c r="J18" s="425"/>
      <c r="K18" s="479"/>
      <c r="L18" s="278" t="s">
        <v>46</v>
      </c>
      <c r="M18" s="278" t="s">
        <v>47</v>
      </c>
      <c r="N18" s="197" t="s">
        <v>532</v>
      </c>
      <c r="O18" s="278" t="s">
        <v>4</v>
      </c>
      <c r="P18" s="278" t="s">
        <v>1</v>
      </c>
      <c r="Q18" s="278" t="s">
        <v>36</v>
      </c>
      <c r="R18" s="278" t="s">
        <v>103</v>
      </c>
      <c r="S18" s="180"/>
      <c r="T18" s="181"/>
      <c r="U18" s="181"/>
      <c r="V18" s="182"/>
      <c r="W18" s="181"/>
    </row>
    <row r="19" spans="1:27" s="83" customFormat="1" ht="39.950000000000003" customHeight="1" x14ac:dyDescent="0.25">
      <c r="A19" s="180"/>
      <c r="B19" s="397"/>
      <c r="C19" s="399"/>
      <c r="D19" s="414"/>
      <c r="E19" s="415"/>
      <c r="F19" s="415"/>
      <c r="G19" s="415"/>
      <c r="H19" s="415"/>
      <c r="I19" s="415"/>
      <c r="J19" s="415"/>
      <c r="K19" s="416"/>
      <c r="L19" s="139"/>
      <c r="M19" s="140"/>
      <c r="N19" s="266"/>
      <c r="O19" s="189"/>
      <c r="P19" s="141" t="str">
        <f t="shared" ref="P19:P43" si="1">IF(N19="","",(L19/N19))</f>
        <v/>
      </c>
      <c r="Q19" s="142">
        <f t="shared" ref="Q19:Q43" si="2">O19*R19</f>
        <v>0</v>
      </c>
      <c r="R19" s="143">
        <f t="shared" ref="R19:R43" si="3">ROUND(L19*M19,2)</f>
        <v>0</v>
      </c>
      <c r="S19" s="180"/>
      <c r="T19" s="181"/>
      <c r="U19" s="181"/>
      <c r="V19" s="182">
        <f t="shared" ref="V19:V43" si="4">Q19+R19</f>
        <v>0</v>
      </c>
      <c r="W19" s="181"/>
    </row>
    <row r="20" spans="1:27" s="83" customFormat="1" ht="39.950000000000003" customHeight="1" x14ac:dyDescent="0.25">
      <c r="A20" s="180"/>
      <c r="B20" s="397"/>
      <c r="C20" s="399"/>
      <c r="D20" s="414"/>
      <c r="E20" s="415"/>
      <c r="F20" s="415"/>
      <c r="G20" s="415"/>
      <c r="H20" s="415"/>
      <c r="I20" s="415"/>
      <c r="J20" s="415"/>
      <c r="K20" s="416"/>
      <c r="L20" s="139"/>
      <c r="M20" s="140"/>
      <c r="N20" s="266"/>
      <c r="O20" s="189"/>
      <c r="P20" s="141" t="str">
        <f t="shared" si="1"/>
        <v/>
      </c>
      <c r="Q20" s="142">
        <f t="shared" si="2"/>
        <v>0</v>
      </c>
      <c r="R20" s="143">
        <f t="shared" si="3"/>
        <v>0</v>
      </c>
      <c r="S20" s="180"/>
      <c r="T20" s="181"/>
      <c r="U20" s="181" t="s">
        <v>231</v>
      </c>
      <c r="V20" s="182">
        <f t="shared" si="4"/>
        <v>0</v>
      </c>
      <c r="W20" s="181"/>
      <c r="AA20" s="128"/>
    </row>
    <row r="21" spans="1:27" s="83" customFormat="1" ht="39.950000000000003" customHeight="1" x14ac:dyDescent="0.25">
      <c r="A21" s="180"/>
      <c r="B21" s="397"/>
      <c r="C21" s="399"/>
      <c r="D21" s="414"/>
      <c r="E21" s="415"/>
      <c r="F21" s="415"/>
      <c r="G21" s="415"/>
      <c r="H21" s="415"/>
      <c r="I21" s="415"/>
      <c r="J21" s="415"/>
      <c r="K21" s="416"/>
      <c r="L21" s="139"/>
      <c r="M21" s="140"/>
      <c r="N21" s="266"/>
      <c r="O21" s="189"/>
      <c r="P21" s="141" t="str">
        <f t="shared" si="1"/>
        <v/>
      </c>
      <c r="Q21" s="142">
        <f t="shared" si="2"/>
        <v>0</v>
      </c>
      <c r="R21" s="143">
        <f t="shared" si="3"/>
        <v>0</v>
      </c>
      <c r="S21" s="180"/>
      <c r="T21" s="181"/>
      <c r="U21" s="181"/>
      <c r="V21" s="182">
        <f t="shared" si="4"/>
        <v>0</v>
      </c>
      <c r="W21" s="181"/>
    </row>
    <row r="22" spans="1:27" s="83" customFormat="1" ht="39.950000000000003" customHeight="1" x14ac:dyDescent="0.25">
      <c r="A22" s="180"/>
      <c r="B22" s="397"/>
      <c r="C22" s="399"/>
      <c r="D22" s="414"/>
      <c r="E22" s="415"/>
      <c r="F22" s="415"/>
      <c r="G22" s="415"/>
      <c r="H22" s="415"/>
      <c r="I22" s="415"/>
      <c r="J22" s="415"/>
      <c r="K22" s="416"/>
      <c r="L22" s="139"/>
      <c r="M22" s="140"/>
      <c r="N22" s="266"/>
      <c r="O22" s="189"/>
      <c r="P22" s="141" t="str">
        <f t="shared" si="1"/>
        <v/>
      </c>
      <c r="Q22" s="142">
        <f t="shared" si="2"/>
        <v>0</v>
      </c>
      <c r="R22" s="143">
        <f t="shared" si="3"/>
        <v>0</v>
      </c>
      <c r="S22" s="180"/>
      <c r="T22" s="181"/>
      <c r="U22" s="181" t="s">
        <v>231</v>
      </c>
      <c r="V22" s="182">
        <f t="shared" si="4"/>
        <v>0</v>
      </c>
      <c r="W22" s="181"/>
      <c r="AA22" s="128"/>
    </row>
    <row r="23" spans="1:27" s="83" customFormat="1" ht="39.950000000000003" customHeight="1" x14ac:dyDescent="0.25">
      <c r="A23" s="180"/>
      <c r="B23" s="397"/>
      <c r="C23" s="399"/>
      <c r="D23" s="414"/>
      <c r="E23" s="415"/>
      <c r="F23" s="415"/>
      <c r="G23" s="415"/>
      <c r="H23" s="415"/>
      <c r="I23" s="415"/>
      <c r="J23" s="415"/>
      <c r="K23" s="416"/>
      <c r="L23" s="139"/>
      <c r="M23" s="140"/>
      <c r="N23" s="266"/>
      <c r="O23" s="189"/>
      <c r="P23" s="141" t="str">
        <f t="shared" si="1"/>
        <v/>
      </c>
      <c r="Q23" s="142">
        <f t="shared" si="2"/>
        <v>0</v>
      </c>
      <c r="R23" s="143">
        <f t="shared" si="3"/>
        <v>0</v>
      </c>
      <c r="S23" s="180"/>
      <c r="T23" s="181"/>
      <c r="U23" s="181"/>
      <c r="V23" s="182">
        <f t="shared" si="4"/>
        <v>0</v>
      </c>
      <c r="W23" s="181"/>
    </row>
    <row r="24" spans="1:27" s="83" customFormat="1" ht="39.950000000000003" customHeight="1" x14ac:dyDescent="0.25">
      <c r="A24" s="180"/>
      <c r="B24" s="397"/>
      <c r="C24" s="399"/>
      <c r="D24" s="414"/>
      <c r="E24" s="415"/>
      <c r="F24" s="415"/>
      <c r="G24" s="415"/>
      <c r="H24" s="415"/>
      <c r="I24" s="415"/>
      <c r="J24" s="415"/>
      <c r="K24" s="416"/>
      <c r="L24" s="139"/>
      <c r="M24" s="140"/>
      <c r="N24" s="266"/>
      <c r="O24" s="189"/>
      <c r="P24" s="141" t="str">
        <f t="shared" si="1"/>
        <v/>
      </c>
      <c r="Q24" s="142">
        <f t="shared" si="2"/>
        <v>0</v>
      </c>
      <c r="R24" s="143">
        <f t="shared" si="3"/>
        <v>0</v>
      </c>
      <c r="S24" s="180"/>
      <c r="T24" s="181"/>
      <c r="U24" s="181" t="s">
        <v>231</v>
      </c>
      <c r="V24" s="182">
        <f t="shared" si="4"/>
        <v>0</v>
      </c>
      <c r="W24" s="181"/>
      <c r="AA24" s="128"/>
    </row>
    <row r="25" spans="1:27" s="83" customFormat="1" ht="39.950000000000003" customHeight="1" x14ac:dyDescent="0.25">
      <c r="A25" s="180"/>
      <c r="B25" s="397"/>
      <c r="C25" s="399"/>
      <c r="D25" s="414"/>
      <c r="E25" s="415"/>
      <c r="F25" s="415"/>
      <c r="G25" s="415"/>
      <c r="H25" s="415"/>
      <c r="I25" s="415"/>
      <c r="J25" s="415"/>
      <c r="K25" s="416"/>
      <c r="L25" s="139"/>
      <c r="M25" s="140"/>
      <c r="N25" s="266"/>
      <c r="O25" s="189"/>
      <c r="P25" s="141" t="str">
        <f t="shared" si="1"/>
        <v/>
      </c>
      <c r="Q25" s="142">
        <f t="shared" si="2"/>
        <v>0</v>
      </c>
      <c r="R25" s="143">
        <f t="shared" si="3"/>
        <v>0</v>
      </c>
      <c r="S25" s="180"/>
      <c r="T25" s="181"/>
      <c r="U25" s="181"/>
      <c r="V25" s="182">
        <f t="shared" si="4"/>
        <v>0</v>
      </c>
      <c r="W25" s="181"/>
    </row>
    <row r="26" spans="1:27" s="83" customFormat="1" ht="39.950000000000003" customHeight="1" x14ac:dyDescent="0.25">
      <c r="A26" s="180"/>
      <c r="B26" s="397"/>
      <c r="C26" s="399"/>
      <c r="D26" s="414"/>
      <c r="E26" s="415"/>
      <c r="F26" s="415"/>
      <c r="G26" s="415"/>
      <c r="H26" s="415"/>
      <c r="I26" s="415"/>
      <c r="J26" s="415"/>
      <c r="K26" s="416"/>
      <c r="L26" s="139"/>
      <c r="M26" s="140"/>
      <c r="N26" s="266"/>
      <c r="O26" s="189"/>
      <c r="P26" s="141" t="str">
        <f t="shared" si="1"/>
        <v/>
      </c>
      <c r="Q26" s="142">
        <f t="shared" si="2"/>
        <v>0</v>
      </c>
      <c r="R26" s="143">
        <f t="shared" si="3"/>
        <v>0</v>
      </c>
      <c r="S26" s="180"/>
      <c r="T26" s="181"/>
      <c r="U26" s="181"/>
      <c r="V26" s="182">
        <f t="shared" si="4"/>
        <v>0</v>
      </c>
      <c r="W26" s="181"/>
    </row>
    <row r="27" spans="1:27" s="83" customFormat="1" ht="39.950000000000003" customHeight="1" x14ac:dyDescent="0.25">
      <c r="A27" s="180"/>
      <c r="B27" s="397"/>
      <c r="C27" s="399"/>
      <c r="D27" s="414"/>
      <c r="E27" s="415"/>
      <c r="F27" s="415"/>
      <c r="G27" s="415"/>
      <c r="H27" s="415"/>
      <c r="I27" s="415"/>
      <c r="J27" s="415"/>
      <c r="K27" s="416"/>
      <c r="L27" s="139"/>
      <c r="M27" s="140"/>
      <c r="N27" s="266"/>
      <c r="O27" s="189"/>
      <c r="P27" s="141" t="str">
        <f t="shared" si="1"/>
        <v/>
      </c>
      <c r="Q27" s="142">
        <f t="shared" si="2"/>
        <v>0</v>
      </c>
      <c r="R27" s="143">
        <f t="shared" si="3"/>
        <v>0</v>
      </c>
      <c r="S27" s="180"/>
      <c r="T27" s="181"/>
      <c r="U27" s="181" t="s">
        <v>231</v>
      </c>
      <c r="V27" s="182">
        <f t="shared" si="4"/>
        <v>0</v>
      </c>
      <c r="W27" s="181"/>
      <c r="AA27" s="128"/>
    </row>
    <row r="28" spans="1:27" s="83" customFormat="1" ht="39.950000000000003" customHeight="1" x14ac:dyDescent="0.25">
      <c r="A28" s="180"/>
      <c r="B28" s="397"/>
      <c r="C28" s="399"/>
      <c r="D28" s="414"/>
      <c r="E28" s="415"/>
      <c r="F28" s="415"/>
      <c r="G28" s="415"/>
      <c r="H28" s="415"/>
      <c r="I28" s="415"/>
      <c r="J28" s="415"/>
      <c r="K28" s="416"/>
      <c r="L28" s="139"/>
      <c r="M28" s="140"/>
      <c r="N28" s="266"/>
      <c r="O28" s="189"/>
      <c r="P28" s="141" t="str">
        <f t="shared" si="1"/>
        <v/>
      </c>
      <c r="Q28" s="142">
        <f t="shared" si="2"/>
        <v>0</v>
      </c>
      <c r="R28" s="143">
        <f t="shared" si="3"/>
        <v>0</v>
      </c>
      <c r="S28" s="180"/>
      <c r="T28" s="181"/>
      <c r="U28" s="181"/>
      <c r="V28" s="182">
        <f t="shared" si="4"/>
        <v>0</v>
      </c>
      <c r="W28" s="181"/>
    </row>
    <row r="29" spans="1:27" s="83" customFormat="1" ht="39.950000000000003" customHeight="1" x14ac:dyDescent="0.25">
      <c r="A29" s="180"/>
      <c r="B29" s="397"/>
      <c r="C29" s="399"/>
      <c r="D29" s="414"/>
      <c r="E29" s="415"/>
      <c r="F29" s="415"/>
      <c r="G29" s="415"/>
      <c r="H29" s="415"/>
      <c r="I29" s="415"/>
      <c r="J29" s="415"/>
      <c r="K29" s="416"/>
      <c r="L29" s="139"/>
      <c r="M29" s="140"/>
      <c r="N29" s="266"/>
      <c r="O29" s="189"/>
      <c r="P29" s="141" t="str">
        <f t="shared" si="1"/>
        <v/>
      </c>
      <c r="Q29" s="142">
        <f t="shared" si="2"/>
        <v>0</v>
      </c>
      <c r="R29" s="143">
        <f t="shared" si="3"/>
        <v>0</v>
      </c>
      <c r="S29" s="180"/>
      <c r="T29" s="181"/>
      <c r="U29" s="181" t="s">
        <v>231</v>
      </c>
      <c r="V29" s="182">
        <f t="shared" si="4"/>
        <v>0</v>
      </c>
      <c r="W29" s="181"/>
      <c r="AA29" s="128"/>
    </row>
    <row r="30" spans="1:27" s="83" customFormat="1" ht="39.950000000000003" customHeight="1" x14ac:dyDescent="0.25">
      <c r="A30" s="180"/>
      <c r="B30" s="397"/>
      <c r="C30" s="399"/>
      <c r="D30" s="414"/>
      <c r="E30" s="415"/>
      <c r="F30" s="415"/>
      <c r="G30" s="415"/>
      <c r="H30" s="415"/>
      <c r="I30" s="415"/>
      <c r="J30" s="415"/>
      <c r="K30" s="416"/>
      <c r="L30" s="139"/>
      <c r="M30" s="140"/>
      <c r="N30" s="266"/>
      <c r="O30" s="189"/>
      <c r="P30" s="141" t="str">
        <f t="shared" si="1"/>
        <v/>
      </c>
      <c r="Q30" s="142">
        <f t="shared" si="2"/>
        <v>0</v>
      </c>
      <c r="R30" s="143">
        <f t="shared" si="3"/>
        <v>0</v>
      </c>
      <c r="S30" s="180"/>
      <c r="T30" s="181"/>
      <c r="U30" s="181"/>
      <c r="V30" s="182">
        <f t="shared" si="4"/>
        <v>0</v>
      </c>
      <c r="W30" s="181"/>
    </row>
    <row r="31" spans="1:27" s="83" customFormat="1" ht="39.950000000000003" customHeight="1" x14ac:dyDescent="0.25">
      <c r="A31" s="180"/>
      <c r="B31" s="397"/>
      <c r="C31" s="399"/>
      <c r="D31" s="414"/>
      <c r="E31" s="415"/>
      <c r="F31" s="415"/>
      <c r="G31" s="415"/>
      <c r="H31" s="415"/>
      <c r="I31" s="415"/>
      <c r="J31" s="415"/>
      <c r="K31" s="416"/>
      <c r="L31" s="139"/>
      <c r="M31" s="140"/>
      <c r="N31" s="266"/>
      <c r="O31" s="189"/>
      <c r="P31" s="141" t="str">
        <f t="shared" si="1"/>
        <v/>
      </c>
      <c r="Q31" s="142">
        <f t="shared" si="2"/>
        <v>0</v>
      </c>
      <c r="R31" s="143">
        <f t="shared" si="3"/>
        <v>0</v>
      </c>
      <c r="S31" s="180"/>
      <c r="T31" s="181"/>
      <c r="U31" s="181" t="s">
        <v>231</v>
      </c>
      <c r="V31" s="182">
        <f t="shared" si="4"/>
        <v>0</v>
      </c>
      <c r="W31" s="181"/>
      <c r="AA31" s="128"/>
    </row>
    <row r="32" spans="1:27" s="83" customFormat="1" ht="39.950000000000003" customHeight="1" x14ac:dyDescent="0.25">
      <c r="A32" s="180"/>
      <c r="B32" s="397"/>
      <c r="C32" s="399"/>
      <c r="D32" s="414"/>
      <c r="E32" s="415"/>
      <c r="F32" s="415"/>
      <c r="G32" s="415"/>
      <c r="H32" s="415"/>
      <c r="I32" s="415"/>
      <c r="J32" s="415"/>
      <c r="K32" s="416"/>
      <c r="L32" s="139"/>
      <c r="M32" s="140"/>
      <c r="N32" s="266"/>
      <c r="O32" s="189"/>
      <c r="P32" s="141" t="str">
        <f t="shared" si="1"/>
        <v/>
      </c>
      <c r="Q32" s="142">
        <f t="shared" si="2"/>
        <v>0</v>
      </c>
      <c r="R32" s="143">
        <f t="shared" si="3"/>
        <v>0</v>
      </c>
      <c r="S32" s="180"/>
      <c r="T32" s="181"/>
      <c r="U32" s="181"/>
      <c r="V32" s="182">
        <f t="shared" si="4"/>
        <v>0</v>
      </c>
      <c r="W32" s="181"/>
    </row>
    <row r="33" spans="1:27" s="83" customFormat="1" ht="39.950000000000003" customHeight="1" x14ac:dyDescent="0.25">
      <c r="A33" s="180"/>
      <c r="B33" s="397"/>
      <c r="C33" s="399"/>
      <c r="D33" s="414"/>
      <c r="E33" s="415"/>
      <c r="F33" s="415"/>
      <c r="G33" s="415"/>
      <c r="H33" s="415"/>
      <c r="I33" s="415"/>
      <c r="J33" s="415"/>
      <c r="K33" s="416"/>
      <c r="L33" s="139"/>
      <c r="M33" s="140"/>
      <c r="N33" s="266"/>
      <c r="O33" s="189"/>
      <c r="P33" s="141" t="str">
        <f t="shared" si="1"/>
        <v/>
      </c>
      <c r="Q33" s="142">
        <f t="shared" si="2"/>
        <v>0</v>
      </c>
      <c r="R33" s="143">
        <f t="shared" si="3"/>
        <v>0</v>
      </c>
      <c r="S33" s="180"/>
      <c r="T33" s="181"/>
      <c r="U33" s="181"/>
      <c r="V33" s="182">
        <f t="shared" si="4"/>
        <v>0</v>
      </c>
      <c r="W33" s="181"/>
    </row>
    <row r="34" spans="1:27" s="83" customFormat="1" ht="39.950000000000003" hidden="1" customHeight="1" x14ac:dyDescent="0.25">
      <c r="A34" s="180"/>
      <c r="B34" s="397"/>
      <c r="C34" s="399"/>
      <c r="D34" s="414"/>
      <c r="E34" s="415"/>
      <c r="F34" s="415"/>
      <c r="G34" s="415"/>
      <c r="H34" s="415"/>
      <c r="I34" s="415"/>
      <c r="J34" s="415"/>
      <c r="K34" s="416"/>
      <c r="L34" s="139"/>
      <c r="M34" s="140"/>
      <c r="N34" s="265"/>
      <c r="O34" s="189"/>
      <c r="P34" s="141" t="str">
        <f t="shared" si="1"/>
        <v/>
      </c>
      <c r="Q34" s="142">
        <f t="shared" si="2"/>
        <v>0</v>
      </c>
      <c r="R34" s="143">
        <f t="shared" si="3"/>
        <v>0</v>
      </c>
      <c r="S34" s="180"/>
      <c r="T34" s="181"/>
      <c r="U34" s="181" t="s">
        <v>231</v>
      </c>
      <c r="V34" s="182">
        <f t="shared" si="4"/>
        <v>0</v>
      </c>
      <c r="W34" s="181"/>
      <c r="AA34" s="128"/>
    </row>
    <row r="35" spans="1:27" s="83" customFormat="1" ht="39.950000000000003" hidden="1" customHeight="1" x14ac:dyDescent="0.25">
      <c r="A35" s="180"/>
      <c r="B35" s="397"/>
      <c r="C35" s="399"/>
      <c r="D35" s="414"/>
      <c r="E35" s="415"/>
      <c r="F35" s="415"/>
      <c r="G35" s="415"/>
      <c r="H35" s="415"/>
      <c r="I35" s="415"/>
      <c r="J35" s="415"/>
      <c r="K35" s="416"/>
      <c r="L35" s="139"/>
      <c r="M35" s="140"/>
      <c r="N35" s="265"/>
      <c r="O35" s="189"/>
      <c r="P35" s="141" t="str">
        <f t="shared" si="1"/>
        <v/>
      </c>
      <c r="Q35" s="142">
        <f t="shared" si="2"/>
        <v>0</v>
      </c>
      <c r="R35" s="143">
        <f t="shared" si="3"/>
        <v>0</v>
      </c>
      <c r="S35" s="180"/>
      <c r="T35" s="181"/>
      <c r="U35" s="181"/>
      <c r="V35" s="182">
        <f t="shared" si="4"/>
        <v>0</v>
      </c>
      <c r="W35" s="181"/>
    </row>
    <row r="36" spans="1:27" s="83" customFormat="1" ht="39.950000000000003" hidden="1" customHeight="1" x14ac:dyDescent="0.25">
      <c r="A36" s="180"/>
      <c r="B36" s="397"/>
      <c r="C36" s="399"/>
      <c r="D36" s="414"/>
      <c r="E36" s="415"/>
      <c r="F36" s="415"/>
      <c r="G36" s="415"/>
      <c r="H36" s="415"/>
      <c r="I36" s="415"/>
      <c r="J36" s="415"/>
      <c r="K36" s="416"/>
      <c r="L36" s="139"/>
      <c r="M36" s="140"/>
      <c r="N36" s="265"/>
      <c r="O36" s="189"/>
      <c r="P36" s="141" t="str">
        <f t="shared" si="1"/>
        <v/>
      </c>
      <c r="Q36" s="142">
        <f t="shared" si="2"/>
        <v>0</v>
      </c>
      <c r="R36" s="143">
        <f t="shared" si="3"/>
        <v>0</v>
      </c>
      <c r="S36" s="180"/>
      <c r="T36" s="181"/>
      <c r="U36" s="181"/>
      <c r="V36" s="182">
        <f t="shared" si="4"/>
        <v>0</v>
      </c>
      <c r="W36" s="181"/>
    </row>
    <row r="37" spans="1:27" s="83" customFormat="1" ht="39.950000000000003" hidden="1" customHeight="1" x14ac:dyDescent="0.25">
      <c r="A37" s="180"/>
      <c r="B37" s="397"/>
      <c r="C37" s="399"/>
      <c r="D37" s="414"/>
      <c r="E37" s="415"/>
      <c r="F37" s="415"/>
      <c r="G37" s="415"/>
      <c r="H37" s="415"/>
      <c r="I37" s="415"/>
      <c r="J37" s="415"/>
      <c r="K37" s="416"/>
      <c r="L37" s="139"/>
      <c r="M37" s="140"/>
      <c r="N37" s="265"/>
      <c r="O37" s="189"/>
      <c r="P37" s="141" t="str">
        <f t="shared" si="1"/>
        <v/>
      </c>
      <c r="Q37" s="142">
        <f t="shared" si="2"/>
        <v>0</v>
      </c>
      <c r="R37" s="143">
        <f t="shared" si="3"/>
        <v>0</v>
      </c>
      <c r="S37" s="180"/>
      <c r="T37" s="181"/>
      <c r="U37" s="181" t="s">
        <v>231</v>
      </c>
      <c r="V37" s="182">
        <f t="shared" si="4"/>
        <v>0</v>
      </c>
      <c r="W37" s="181"/>
      <c r="AA37" s="128"/>
    </row>
    <row r="38" spans="1:27" s="83" customFormat="1" ht="39.950000000000003" hidden="1" customHeight="1" x14ac:dyDescent="0.25">
      <c r="A38" s="180"/>
      <c r="B38" s="397"/>
      <c r="C38" s="399"/>
      <c r="D38" s="414"/>
      <c r="E38" s="415"/>
      <c r="F38" s="415"/>
      <c r="G38" s="415"/>
      <c r="H38" s="415"/>
      <c r="I38" s="415"/>
      <c r="J38" s="415"/>
      <c r="K38" s="416"/>
      <c r="L38" s="139"/>
      <c r="M38" s="140"/>
      <c r="N38" s="265"/>
      <c r="O38" s="189"/>
      <c r="P38" s="141" t="str">
        <f t="shared" si="1"/>
        <v/>
      </c>
      <c r="Q38" s="142">
        <f t="shared" si="2"/>
        <v>0</v>
      </c>
      <c r="R38" s="143">
        <f t="shared" si="3"/>
        <v>0</v>
      </c>
      <c r="S38" s="180"/>
      <c r="T38" s="181"/>
      <c r="U38" s="181"/>
      <c r="V38" s="182">
        <f t="shared" si="4"/>
        <v>0</v>
      </c>
      <c r="W38" s="181"/>
    </row>
    <row r="39" spans="1:27" s="83" customFormat="1" ht="39.950000000000003" hidden="1" customHeight="1" x14ac:dyDescent="0.25">
      <c r="A39" s="180"/>
      <c r="B39" s="397"/>
      <c r="C39" s="399"/>
      <c r="D39" s="414"/>
      <c r="E39" s="415"/>
      <c r="F39" s="415"/>
      <c r="G39" s="415"/>
      <c r="H39" s="415"/>
      <c r="I39" s="415"/>
      <c r="J39" s="415"/>
      <c r="K39" s="416"/>
      <c r="L39" s="139"/>
      <c r="M39" s="140"/>
      <c r="N39" s="265"/>
      <c r="O39" s="189"/>
      <c r="P39" s="141" t="str">
        <f t="shared" si="1"/>
        <v/>
      </c>
      <c r="Q39" s="142">
        <f t="shared" si="2"/>
        <v>0</v>
      </c>
      <c r="R39" s="143">
        <f t="shared" si="3"/>
        <v>0</v>
      </c>
      <c r="S39" s="180"/>
      <c r="T39" s="181"/>
      <c r="U39" s="181" t="s">
        <v>231</v>
      </c>
      <c r="V39" s="182">
        <f t="shared" si="4"/>
        <v>0</v>
      </c>
      <c r="W39" s="181"/>
      <c r="AA39" s="128"/>
    </row>
    <row r="40" spans="1:27" s="83" customFormat="1" ht="39.950000000000003" hidden="1" customHeight="1" x14ac:dyDescent="0.25">
      <c r="A40" s="180"/>
      <c r="B40" s="397"/>
      <c r="C40" s="399"/>
      <c r="D40" s="414"/>
      <c r="E40" s="415"/>
      <c r="F40" s="415"/>
      <c r="G40" s="415"/>
      <c r="H40" s="415"/>
      <c r="I40" s="415"/>
      <c r="J40" s="415"/>
      <c r="K40" s="416"/>
      <c r="L40" s="139"/>
      <c r="M40" s="140"/>
      <c r="N40" s="265"/>
      <c r="O40" s="189"/>
      <c r="P40" s="141" t="str">
        <f t="shared" si="1"/>
        <v/>
      </c>
      <c r="Q40" s="142">
        <f t="shared" si="2"/>
        <v>0</v>
      </c>
      <c r="R40" s="143">
        <f t="shared" si="3"/>
        <v>0</v>
      </c>
      <c r="S40" s="180"/>
      <c r="T40" s="181"/>
      <c r="U40" s="181"/>
      <c r="V40" s="182">
        <f t="shared" si="4"/>
        <v>0</v>
      </c>
      <c r="W40" s="181"/>
    </row>
    <row r="41" spans="1:27" s="83" customFormat="1" ht="39.950000000000003" hidden="1" customHeight="1" x14ac:dyDescent="0.25">
      <c r="A41" s="180"/>
      <c r="B41" s="397"/>
      <c r="C41" s="399"/>
      <c r="D41" s="414"/>
      <c r="E41" s="415"/>
      <c r="F41" s="415"/>
      <c r="G41" s="415"/>
      <c r="H41" s="415"/>
      <c r="I41" s="415"/>
      <c r="J41" s="415"/>
      <c r="K41" s="416"/>
      <c r="L41" s="139"/>
      <c r="M41" s="140"/>
      <c r="N41" s="265"/>
      <c r="O41" s="189"/>
      <c r="P41" s="141" t="str">
        <f t="shared" si="1"/>
        <v/>
      </c>
      <c r="Q41" s="142">
        <f t="shared" si="2"/>
        <v>0</v>
      </c>
      <c r="R41" s="143">
        <f t="shared" si="3"/>
        <v>0</v>
      </c>
      <c r="S41" s="180"/>
      <c r="T41" s="181"/>
      <c r="U41" s="181" t="s">
        <v>231</v>
      </c>
      <c r="V41" s="182">
        <f t="shared" si="4"/>
        <v>0</v>
      </c>
      <c r="W41" s="181"/>
      <c r="AA41" s="128"/>
    </row>
    <row r="42" spans="1:27" s="83" customFormat="1" ht="39.950000000000003" hidden="1" customHeight="1" x14ac:dyDescent="0.25">
      <c r="A42" s="180"/>
      <c r="B42" s="397"/>
      <c r="C42" s="399"/>
      <c r="D42" s="414"/>
      <c r="E42" s="415"/>
      <c r="F42" s="415"/>
      <c r="G42" s="415"/>
      <c r="H42" s="415"/>
      <c r="I42" s="415"/>
      <c r="J42" s="415"/>
      <c r="K42" s="416"/>
      <c r="L42" s="139"/>
      <c r="M42" s="140"/>
      <c r="N42" s="265"/>
      <c r="O42" s="189"/>
      <c r="P42" s="141" t="str">
        <f t="shared" si="1"/>
        <v/>
      </c>
      <c r="Q42" s="142">
        <f t="shared" si="2"/>
        <v>0</v>
      </c>
      <c r="R42" s="143">
        <f t="shared" si="3"/>
        <v>0</v>
      </c>
      <c r="S42" s="180"/>
      <c r="T42" s="181"/>
      <c r="U42" s="181"/>
      <c r="V42" s="182">
        <f t="shared" si="4"/>
        <v>0</v>
      </c>
      <c r="W42" s="181"/>
    </row>
    <row r="43" spans="1:27" s="83" customFormat="1" ht="39.950000000000003" hidden="1" customHeight="1" x14ac:dyDescent="0.25">
      <c r="A43" s="180"/>
      <c r="B43" s="397"/>
      <c r="C43" s="399"/>
      <c r="D43" s="414"/>
      <c r="E43" s="415"/>
      <c r="F43" s="415"/>
      <c r="G43" s="415"/>
      <c r="H43" s="415"/>
      <c r="I43" s="415"/>
      <c r="J43" s="415"/>
      <c r="K43" s="416"/>
      <c r="L43" s="139"/>
      <c r="M43" s="140"/>
      <c r="N43" s="265"/>
      <c r="O43" s="189"/>
      <c r="P43" s="141" t="str">
        <f t="shared" si="1"/>
        <v/>
      </c>
      <c r="Q43" s="142">
        <f t="shared" si="2"/>
        <v>0</v>
      </c>
      <c r="R43" s="143">
        <f t="shared" si="3"/>
        <v>0</v>
      </c>
      <c r="S43" s="180"/>
      <c r="T43" s="181"/>
      <c r="U43" s="181" t="s">
        <v>231</v>
      </c>
      <c r="V43" s="182">
        <f t="shared" si="4"/>
        <v>0</v>
      </c>
      <c r="W43" s="181"/>
      <c r="AA43" s="128"/>
    </row>
    <row r="44" spans="1:27" ht="18.600000000000001" customHeight="1" x14ac:dyDescent="0.25">
      <c r="A44" s="180"/>
      <c r="B44" s="411" t="s">
        <v>221</v>
      </c>
      <c r="C44" s="412"/>
      <c r="D44" s="412"/>
      <c r="E44" s="412"/>
      <c r="F44" s="412"/>
      <c r="G44" s="412"/>
      <c r="H44" s="412"/>
      <c r="I44" s="412"/>
      <c r="J44" s="412"/>
      <c r="K44" s="412"/>
      <c r="L44" s="412"/>
      <c r="M44" s="412"/>
      <c r="N44" s="412"/>
      <c r="O44" s="413"/>
      <c r="P44" s="144">
        <f>SUM(P19:P43)</f>
        <v>0</v>
      </c>
      <c r="Q44" s="143">
        <f>SUM(Q19:Q43)</f>
        <v>0</v>
      </c>
      <c r="R44" s="143">
        <f>ROUND(SUM(R19:R43),0)</f>
        <v>0</v>
      </c>
      <c r="S44" s="180"/>
      <c r="T44" s="181"/>
      <c r="U44" s="181">
        <f>R44+Q44</f>
        <v>0</v>
      </c>
      <c r="V44" s="181"/>
      <c r="W44" s="181"/>
      <c r="X44" s="129"/>
      <c r="Y44" s="129">
        <f>R44</f>
        <v>0</v>
      </c>
    </row>
    <row r="45" spans="1:27" ht="15.75" customHeight="1" x14ac:dyDescent="0.25">
      <c r="A45" s="180"/>
      <c r="B45" s="384" t="s">
        <v>50</v>
      </c>
      <c r="C45" s="385"/>
      <c r="D45" s="385"/>
      <c r="E45" s="385"/>
      <c r="F45" s="385"/>
      <c r="G45" s="385"/>
      <c r="H45" s="385"/>
      <c r="I45" s="385"/>
      <c r="J45" s="385"/>
      <c r="K45" s="385"/>
      <c r="L45" s="385"/>
      <c r="M45" s="385"/>
      <c r="N45" s="385"/>
      <c r="O45" s="385"/>
      <c r="P45" s="385"/>
      <c r="Q45" s="385"/>
      <c r="R45" s="386"/>
      <c r="S45" s="180"/>
      <c r="T45" s="181"/>
      <c r="U45" s="181"/>
      <c r="V45" s="181"/>
      <c r="W45" s="181"/>
    </row>
    <row r="46" spans="1:27" ht="39.950000000000003" customHeight="1" x14ac:dyDescent="0.25">
      <c r="A46" s="180"/>
      <c r="B46" s="424" t="s">
        <v>45</v>
      </c>
      <c r="C46" s="479"/>
      <c r="D46" s="424" t="s">
        <v>364</v>
      </c>
      <c r="E46" s="425"/>
      <c r="F46" s="425"/>
      <c r="G46" s="425"/>
      <c r="H46" s="425"/>
      <c r="I46" s="425"/>
      <c r="J46" s="425"/>
      <c r="K46" s="479"/>
      <c r="L46" s="278" t="s">
        <v>46</v>
      </c>
      <c r="M46" s="278" t="s">
        <v>47</v>
      </c>
      <c r="N46" s="197" t="s">
        <v>532</v>
      </c>
      <c r="O46" s="278" t="s">
        <v>4</v>
      </c>
      <c r="P46" s="278" t="s">
        <v>1</v>
      </c>
      <c r="Q46" s="278" t="s">
        <v>36</v>
      </c>
      <c r="R46" s="278" t="s">
        <v>103</v>
      </c>
      <c r="S46" s="180"/>
      <c r="T46" s="181"/>
      <c r="U46" s="181"/>
      <c r="V46" s="182"/>
      <c r="W46" s="181"/>
    </row>
    <row r="47" spans="1:27" s="83" customFormat="1" ht="39.950000000000003" customHeight="1" x14ac:dyDescent="0.25">
      <c r="A47" s="180"/>
      <c r="B47" s="414"/>
      <c r="C47" s="416"/>
      <c r="D47" s="414"/>
      <c r="E47" s="415"/>
      <c r="F47" s="415"/>
      <c r="G47" s="415"/>
      <c r="H47" s="415"/>
      <c r="I47" s="415"/>
      <c r="J47" s="415"/>
      <c r="K47" s="416"/>
      <c r="L47" s="139"/>
      <c r="M47" s="140"/>
      <c r="N47" s="266"/>
      <c r="O47" s="189"/>
      <c r="P47" s="141" t="str">
        <f>IF(N47="","",(L47/N47))</f>
        <v/>
      </c>
      <c r="Q47" s="142">
        <f>O47*R47</f>
        <v>0</v>
      </c>
      <c r="R47" s="143">
        <f t="shared" ref="R47:R51" si="5">ROUND(L47*M47,2)</f>
        <v>0</v>
      </c>
      <c r="S47" s="180"/>
      <c r="T47" s="181"/>
      <c r="U47" s="181"/>
      <c r="V47" s="182">
        <f>Q47+R47</f>
        <v>0</v>
      </c>
      <c r="W47" s="181"/>
    </row>
    <row r="48" spans="1:27" s="83" customFormat="1" ht="39.950000000000003" customHeight="1" x14ac:dyDescent="0.25">
      <c r="A48" s="180"/>
      <c r="B48" s="414"/>
      <c r="C48" s="416"/>
      <c r="D48" s="414"/>
      <c r="E48" s="415"/>
      <c r="F48" s="415"/>
      <c r="G48" s="415"/>
      <c r="H48" s="415"/>
      <c r="I48" s="415"/>
      <c r="J48" s="415"/>
      <c r="K48" s="416"/>
      <c r="L48" s="147"/>
      <c r="M48" s="148"/>
      <c r="N48" s="266"/>
      <c r="O48" s="189"/>
      <c r="P48" s="141" t="str">
        <f>IF(N48="","",(L48/N48))</f>
        <v/>
      </c>
      <c r="Q48" s="142">
        <f>O48*R48</f>
        <v>0</v>
      </c>
      <c r="R48" s="143">
        <f t="shared" si="5"/>
        <v>0</v>
      </c>
      <c r="S48" s="180"/>
      <c r="T48" s="181"/>
      <c r="U48" s="181"/>
      <c r="V48" s="182">
        <f>Q48+R48</f>
        <v>0</v>
      </c>
      <c r="W48" s="181"/>
    </row>
    <row r="49" spans="1:25" s="83" customFormat="1" ht="39.950000000000003" hidden="1" customHeight="1" x14ac:dyDescent="0.25">
      <c r="A49" s="180"/>
      <c r="B49" s="414"/>
      <c r="C49" s="416"/>
      <c r="D49" s="414"/>
      <c r="E49" s="415"/>
      <c r="F49" s="415"/>
      <c r="G49" s="415"/>
      <c r="H49" s="415"/>
      <c r="I49" s="415"/>
      <c r="J49" s="415"/>
      <c r="K49" s="416"/>
      <c r="L49" s="147"/>
      <c r="M49" s="148"/>
      <c r="N49" s="265"/>
      <c r="O49" s="189"/>
      <c r="P49" s="141" t="str">
        <f>IF(N49="","",(L49/N49))</f>
        <v/>
      </c>
      <c r="Q49" s="142">
        <f>O49*R49</f>
        <v>0</v>
      </c>
      <c r="R49" s="143">
        <f t="shared" si="5"/>
        <v>0</v>
      </c>
      <c r="S49" s="180"/>
      <c r="T49" s="181"/>
      <c r="U49" s="181"/>
      <c r="V49" s="182">
        <f>Q49+R49</f>
        <v>0</v>
      </c>
      <c r="W49" s="181"/>
    </row>
    <row r="50" spans="1:25" s="83" customFormat="1" ht="39.950000000000003" hidden="1" customHeight="1" x14ac:dyDescent="0.25">
      <c r="A50" s="180"/>
      <c r="B50" s="414"/>
      <c r="C50" s="416"/>
      <c r="D50" s="414"/>
      <c r="E50" s="415"/>
      <c r="F50" s="415"/>
      <c r="G50" s="415"/>
      <c r="H50" s="415"/>
      <c r="I50" s="415"/>
      <c r="J50" s="415"/>
      <c r="K50" s="416"/>
      <c r="L50" s="147"/>
      <c r="M50" s="148"/>
      <c r="N50" s="265"/>
      <c r="O50" s="189"/>
      <c r="P50" s="141" t="str">
        <f>IF(N50="","",(L50/N50))</f>
        <v/>
      </c>
      <c r="Q50" s="142">
        <f>O50*R50</f>
        <v>0</v>
      </c>
      <c r="R50" s="143">
        <f t="shared" si="5"/>
        <v>0</v>
      </c>
      <c r="S50" s="180"/>
      <c r="T50" s="181"/>
      <c r="U50" s="181"/>
      <c r="V50" s="182">
        <f>Q50+R50</f>
        <v>0</v>
      </c>
      <c r="W50" s="181"/>
    </row>
    <row r="51" spans="1:25" s="83" customFormat="1" ht="39.950000000000003" hidden="1" customHeight="1" x14ac:dyDescent="0.25">
      <c r="A51" s="180"/>
      <c r="B51" s="414"/>
      <c r="C51" s="416"/>
      <c r="D51" s="414"/>
      <c r="E51" s="415"/>
      <c r="F51" s="415"/>
      <c r="G51" s="415"/>
      <c r="H51" s="415"/>
      <c r="I51" s="415"/>
      <c r="J51" s="415"/>
      <c r="K51" s="416"/>
      <c r="L51" s="147"/>
      <c r="M51" s="148"/>
      <c r="N51" s="265"/>
      <c r="O51" s="189"/>
      <c r="P51" s="141" t="str">
        <f>IF(N51="","",(L51/N51))</f>
        <v/>
      </c>
      <c r="Q51" s="142">
        <f>O51*R51</f>
        <v>0</v>
      </c>
      <c r="R51" s="143">
        <f t="shared" si="5"/>
        <v>0</v>
      </c>
      <c r="S51" s="180"/>
      <c r="T51" s="181"/>
      <c r="U51" s="181"/>
      <c r="V51" s="182">
        <f>Q51+R51</f>
        <v>0</v>
      </c>
      <c r="W51" s="181"/>
    </row>
    <row r="52" spans="1:25" ht="18.600000000000001" customHeight="1" x14ac:dyDescent="0.25">
      <c r="A52" s="180"/>
      <c r="B52" s="411" t="s">
        <v>221</v>
      </c>
      <c r="C52" s="412"/>
      <c r="D52" s="412"/>
      <c r="E52" s="412"/>
      <c r="F52" s="412"/>
      <c r="G52" s="412"/>
      <c r="H52" s="412"/>
      <c r="I52" s="412"/>
      <c r="J52" s="412"/>
      <c r="K52" s="412"/>
      <c r="L52" s="412"/>
      <c r="M52" s="412"/>
      <c r="N52" s="412"/>
      <c r="O52" s="413"/>
      <c r="P52" s="144">
        <f>SUM(P47:P51)</f>
        <v>0</v>
      </c>
      <c r="Q52" s="143">
        <f>SUM(Q47:Q51)</f>
        <v>0</v>
      </c>
      <c r="R52" s="143">
        <f>ROUND(SUM(R47:R51),0)</f>
        <v>0</v>
      </c>
      <c r="S52" s="180"/>
      <c r="T52" s="181"/>
      <c r="U52" s="181">
        <f>R52+Q52</f>
        <v>0</v>
      </c>
      <c r="V52" s="181"/>
      <c r="W52" s="181"/>
      <c r="X52" s="129"/>
      <c r="Y52" s="129">
        <f>R52</f>
        <v>0</v>
      </c>
    </row>
    <row r="53" spans="1:25" ht="15.75" customHeight="1" x14ac:dyDescent="0.25">
      <c r="A53" s="180"/>
      <c r="B53" s="384" t="s">
        <v>61</v>
      </c>
      <c r="C53" s="385"/>
      <c r="D53" s="385"/>
      <c r="E53" s="385"/>
      <c r="F53" s="385"/>
      <c r="G53" s="385"/>
      <c r="H53" s="385"/>
      <c r="I53" s="385"/>
      <c r="J53" s="385"/>
      <c r="K53" s="385"/>
      <c r="L53" s="385"/>
      <c r="M53" s="385"/>
      <c r="N53" s="385"/>
      <c r="O53" s="385"/>
      <c r="P53" s="385"/>
      <c r="Q53" s="385"/>
      <c r="R53" s="386"/>
      <c r="S53" s="180"/>
      <c r="T53" s="181"/>
      <c r="U53" s="181"/>
      <c r="V53" s="181"/>
      <c r="W53" s="181"/>
    </row>
    <row r="54" spans="1:25" ht="39.950000000000003" customHeight="1" x14ac:dyDescent="0.25">
      <c r="A54" s="180"/>
      <c r="B54" s="426" t="s">
        <v>70</v>
      </c>
      <c r="C54" s="426"/>
      <c r="D54" s="424" t="s">
        <v>69</v>
      </c>
      <c r="E54" s="425"/>
      <c r="F54" s="425"/>
      <c r="G54" s="425"/>
      <c r="H54" s="425"/>
      <c r="I54" s="425"/>
      <c r="J54" s="425"/>
      <c r="K54" s="425"/>
      <c r="L54" s="425"/>
      <c r="M54" s="425"/>
      <c r="N54" s="425"/>
      <c r="O54" s="425"/>
      <c r="P54" s="425"/>
      <c r="Q54" s="273"/>
      <c r="R54" s="278" t="s">
        <v>48</v>
      </c>
      <c r="S54" s="180"/>
      <c r="T54" s="181"/>
      <c r="U54" s="181"/>
      <c r="V54" s="181"/>
      <c r="W54" s="181"/>
    </row>
    <row r="55" spans="1:25" s="83" customFormat="1" ht="39.950000000000003" customHeight="1" x14ac:dyDescent="0.25">
      <c r="A55" s="180"/>
      <c r="B55" s="388"/>
      <c r="C55" s="388"/>
      <c r="D55" s="414"/>
      <c r="E55" s="415"/>
      <c r="F55" s="415"/>
      <c r="G55" s="415"/>
      <c r="H55" s="415"/>
      <c r="I55" s="415"/>
      <c r="J55" s="415"/>
      <c r="K55" s="415"/>
      <c r="L55" s="415"/>
      <c r="M55" s="415"/>
      <c r="N55" s="415"/>
      <c r="O55" s="415"/>
      <c r="P55" s="415"/>
      <c r="Q55" s="267"/>
      <c r="R55" s="149"/>
      <c r="S55" s="180"/>
      <c r="T55" s="181"/>
      <c r="U55" s="181"/>
      <c r="V55" s="181"/>
      <c r="W55" s="181"/>
    </row>
    <row r="56" spans="1:25" s="83" customFormat="1" ht="39.950000000000003" customHeight="1" x14ac:dyDescent="0.25">
      <c r="A56" s="180"/>
      <c r="B56" s="388"/>
      <c r="C56" s="388"/>
      <c r="D56" s="414"/>
      <c r="E56" s="415"/>
      <c r="F56" s="415"/>
      <c r="G56" s="415"/>
      <c r="H56" s="415"/>
      <c r="I56" s="415"/>
      <c r="J56" s="415"/>
      <c r="K56" s="415"/>
      <c r="L56" s="415"/>
      <c r="M56" s="415"/>
      <c r="N56" s="415"/>
      <c r="O56" s="415"/>
      <c r="P56" s="415"/>
      <c r="Q56" s="267"/>
      <c r="R56" s="149"/>
      <c r="S56" s="180"/>
      <c r="T56" s="181"/>
      <c r="U56" s="181"/>
      <c r="V56" s="181"/>
      <c r="W56" s="181"/>
    </row>
    <row r="57" spans="1:25" ht="18.600000000000001" customHeight="1" x14ac:dyDescent="0.25">
      <c r="A57" s="180"/>
      <c r="B57" s="381" t="s">
        <v>53</v>
      </c>
      <c r="C57" s="382"/>
      <c r="D57" s="382"/>
      <c r="E57" s="382"/>
      <c r="F57" s="382"/>
      <c r="G57" s="382"/>
      <c r="H57" s="382"/>
      <c r="I57" s="382"/>
      <c r="J57" s="382"/>
      <c r="K57" s="382"/>
      <c r="L57" s="382"/>
      <c r="M57" s="382"/>
      <c r="N57" s="382"/>
      <c r="O57" s="382"/>
      <c r="P57" s="382"/>
      <c r="Q57" s="383"/>
      <c r="R57" s="67">
        <f>ROUND(R55+R56,0)</f>
        <v>0</v>
      </c>
      <c r="S57" s="180"/>
      <c r="T57" s="181"/>
      <c r="U57" s="181"/>
      <c r="V57" s="181"/>
      <c r="W57" s="181"/>
      <c r="Y57" s="129">
        <f>R57</f>
        <v>0</v>
      </c>
    </row>
    <row r="58" spans="1:25" ht="15.75" customHeight="1" x14ac:dyDescent="0.25">
      <c r="A58" s="180"/>
      <c r="B58" s="384" t="s">
        <v>62</v>
      </c>
      <c r="C58" s="385"/>
      <c r="D58" s="385"/>
      <c r="E58" s="385"/>
      <c r="F58" s="385"/>
      <c r="G58" s="385"/>
      <c r="H58" s="385"/>
      <c r="I58" s="385"/>
      <c r="J58" s="385"/>
      <c r="K58" s="385"/>
      <c r="L58" s="385"/>
      <c r="M58" s="385"/>
      <c r="N58" s="385"/>
      <c r="O58" s="385"/>
      <c r="P58" s="385"/>
      <c r="Q58" s="385"/>
      <c r="R58" s="386"/>
      <c r="S58" s="180"/>
      <c r="T58" s="181"/>
      <c r="U58" s="181"/>
      <c r="V58" s="181"/>
      <c r="W58" s="181"/>
    </row>
    <row r="59" spans="1:25" ht="39.950000000000003" customHeight="1" x14ac:dyDescent="0.25">
      <c r="A59" s="180"/>
      <c r="B59" s="401"/>
      <c r="C59" s="402"/>
      <c r="D59" s="402" t="s">
        <v>51</v>
      </c>
      <c r="E59" s="402"/>
      <c r="F59" s="402"/>
      <c r="G59" s="402"/>
      <c r="H59" s="402"/>
      <c r="I59" s="402"/>
      <c r="J59" s="402"/>
      <c r="K59" s="402"/>
      <c r="L59" s="402"/>
      <c r="M59" s="402"/>
      <c r="N59" s="402"/>
      <c r="O59" s="402"/>
      <c r="P59" s="402"/>
      <c r="Q59" s="403"/>
      <c r="R59" s="278" t="s">
        <v>52</v>
      </c>
      <c r="S59" s="180"/>
      <c r="T59" s="181"/>
      <c r="U59" s="181"/>
      <c r="V59" s="181"/>
      <c r="W59" s="181"/>
    </row>
    <row r="60" spans="1:25" s="83" customFormat="1" ht="39.950000000000003" customHeight="1" x14ac:dyDescent="0.25">
      <c r="A60" s="180"/>
      <c r="B60" s="404" t="s">
        <v>71</v>
      </c>
      <c r="C60" s="404"/>
      <c r="D60" s="388"/>
      <c r="E60" s="388"/>
      <c r="F60" s="388"/>
      <c r="G60" s="388"/>
      <c r="H60" s="388"/>
      <c r="I60" s="388"/>
      <c r="J60" s="388"/>
      <c r="K60" s="388"/>
      <c r="L60" s="388"/>
      <c r="M60" s="388"/>
      <c r="N60" s="388"/>
      <c r="O60" s="388"/>
      <c r="P60" s="388"/>
      <c r="Q60" s="388"/>
      <c r="R60" s="200">
        <f>Q16</f>
        <v>0</v>
      </c>
      <c r="S60" s="180"/>
      <c r="T60" s="181"/>
      <c r="U60" s="181"/>
      <c r="V60" s="181"/>
      <c r="W60" s="181"/>
    </row>
    <row r="61" spans="1:25" s="83" customFormat="1" ht="39.950000000000003" customHeight="1" x14ac:dyDescent="0.25">
      <c r="A61" s="180"/>
      <c r="B61" s="277"/>
      <c r="C61" s="408" t="s">
        <v>263</v>
      </c>
      <c r="D61" s="409"/>
      <c r="E61" s="410"/>
      <c r="F61" s="405"/>
      <c r="G61" s="406"/>
      <c r="H61" s="406"/>
      <c r="I61" s="406"/>
      <c r="J61" s="406"/>
      <c r="K61" s="406"/>
      <c r="L61" s="406"/>
      <c r="M61" s="406"/>
      <c r="N61" s="406"/>
      <c r="O61" s="406"/>
      <c r="P61" s="406"/>
      <c r="Q61" s="407"/>
      <c r="R61" s="149"/>
      <c r="S61" s="180"/>
      <c r="T61" s="181"/>
      <c r="U61" s="181"/>
      <c r="V61" s="181"/>
      <c r="W61" s="181"/>
    </row>
    <row r="62" spans="1:25" s="83" customFormat="1" ht="39.950000000000003" customHeight="1" x14ac:dyDescent="0.25">
      <c r="A62" s="180"/>
      <c r="B62" s="408" t="s">
        <v>72</v>
      </c>
      <c r="C62" s="410"/>
      <c r="D62" s="414"/>
      <c r="E62" s="415"/>
      <c r="F62" s="415"/>
      <c r="G62" s="415"/>
      <c r="H62" s="415"/>
      <c r="I62" s="415"/>
      <c r="J62" s="415"/>
      <c r="K62" s="415"/>
      <c r="L62" s="415"/>
      <c r="M62" s="415"/>
      <c r="N62" s="415"/>
      <c r="O62" s="415"/>
      <c r="P62" s="415"/>
      <c r="Q62" s="416"/>
      <c r="R62" s="200">
        <f>Q44</f>
        <v>0</v>
      </c>
      <c r="S62" s="180"/>
      <c r="T62" s="181"/>
      <c r="U62" s="181"/>
      <c r="V62" s="181"/>
      <c r="W62" s="181"/>
    </row>
    <row r="63" spans="1:25" s="83" customFormat="1" ht="39.950000000000003" customHeight="1" x14ac:dyDescent="0.25">
      <c r="A63" s="180"/>
      <c r="B63" s="277"/>
      <c r="C63" s="408" t="s">
        <v>264</v>
      </c>
      <c r="D63" s="409"/>
      <c r="E63" s="410"/>
      <c r="F63" s="405"/>
      <c r="G63" s="406"/>
      <c r="H63" s="406"/>
      <c r="I63" s="406"/>
      <c r="J63" s="406"/>
      <c r="K63" s="406"/>
      <c r="L63" s="406"/>
      <c r="M63" s="406"/>
      <c r="N63" s="406"/>
      <c r="O63" s="406"/>
      <c r="P63" s="406"/>
      <c r="Q63" s="407"/>
      <c r="R63" s="149"/>
      <c r="S63" s="180"/>
      <c r="T63" s="181"/>
      <c r="U63" s="181"/>
      <c r="V63" s="181"/>
      <c r="W63" s="181"/>
    </row>
    <row r="64" spans="1:25" s="83" customFormat="1" ht="39.950000000000003" customHeight="1" x14ac:dyDescent="0.25">
      <c r="A64" s="180"/>
      <c r="B64" s="404" t="s">
        <v>73</v>
      </c>
      <c r="C64" s="404"/>
      <c r="D64" s="388"/>
      <c r="E64" s="388"/>
      <c r="F64" s="388"/>
      <c r="G64" s="388"/>
      <c r="H64" s="388"/>
      <c r="I64" s="388"/>
      <c r="J64" s="388"/>
      <c r="K64" s="388"/>
      <c r="L64" s="388"/>
      <c r="M64" s="388"/>
      <c r="N64" s="388"/>
      <c r="O64" s="388"/>
      <c r="P64" s="388"/>
      <c r="Q64" s="388"/>
      <c r="R64" s="200">
        <f>Q52</f>
        <v>0</v>
      </c>
      <c r="S64" s="180"/>
      <c r="T64" s="181"/>
      <c r="U64" s="181"/>
      <c r="V64" s="181"/>
      <c r="W64" s="181"/>
    </row>
    <row r="65" spans="1:40" s="83" customFormat="1" ht="39.950000000000003" customHeight="1" x14ac:dyDescent="0.25">
      <c r="A65" s="180"/>
      <c r="B65" s="277"/>
      <c r="C65" s="408" t="s">
        <v>265</v>
      </c>
      <c r="D65" s="409"/>
      <c r="E65" s="410"/>
      <c r="F65" s="405"/>
      <c r="G65" s="406"/>
      <c r="H65" s="406"/>
      <c r="I65" s="406"/>
      <c r="J65" s="406"/>
      <c r="K65" s="406"/>
      <c r="L65" s="406"/>
      <c r="M65" s="406"/>
      <c r="N65" s="406"/>
      <c r="O65" s="406"/>
      <c r="P65" s="406"/>
      <c r="Q65" s="407"/>
      <c r="R65" s="149"/>
      <c r="S65" s="180"/>
      <c r="T65" s="181"/>
      <c r="U65" s="181"/>
      <c r="V65" s="181"/>
      <c r="W65" s="181"/>
    </row>
    <row r="66" spans="1:40" ht="18.600000000000001" customHeight="1" x14ac:dyDescent="0.25">
      <c r="A66" s="180"/>
      <c r="B66" s="411" t="s">
        <v>55</v>
      </c>
      <c r="C66" s="412"/>
      <c r="D66" s="412"/>
      <c r="E66" s="412"/>
      <c r="F66" s="412"/>
      <c r="G66" s="412"/>
      <c r="H66" s="412"/>
      <c r="I66" s="412"/>
      <c r="J66" s="412"/>
      <c r="K66" s="412"/>
      <c r="L66" s="412"/>
      <c r="M66" s="412"/>
      <c r="N66" s="412"/>
      <c r="O66" s="412"/>
      <c r="P66" s="412"/>
      <c r="Q66" s="413"/>
      <c r="R66" s="201">
        <f>IF(Cover!C28="Yes", ROUNDUP(SUM(R60:R65),0),ROUND(SUM(R60:R65),0))</f>
        <v>0</v>
      </c>
      <c r="S66" s="180"/>
      <c r="T66" s="181"/>
      <c r="U66" s="181"/>
      <c r="V66" s="181"/>
      <c r="W66" s="181"/>
      <c r="Y66" s="129">
        <f>R66</f>
        <v>0</v>
      </c>
      <c r="Z66" s="83"/>
      <c r="AA66" s="83"/>
      <c r="AB66" s="83"/>
      <c r="AC66" s="83"/>
      <c r="AD66" s="83"/>
      <c r="AE66" s="83"/>
      <c r="AF66" s="83"/>
      <c r="AG66" s="83"/>
      <c r="AH66" s="83"/>
      <c r="AI66" s="83"/>
      <c r="AJ66" s="83"/>
      <c r="AK66" s="83"/>
      <c r="AL66" s="83"/>
      <c r="AM66" s="83"/>
      <c r="AN66" s="83"/>
    </row>
    <row r="67" spans="1:40" ht="15.75" customHeight="1" x14ac:dyDescent="0.25">
      <c r="A67" s="180"/>
      <c r="B67" s="465" t="s">
        <v>63</v>
      </c>
      <c r="C67" s="466"/>
      <c r="D67" s="466"/>
      <c r="E67" s="466"/>
      <c r="F67" s="466"/>
      <c r="G67" s="466"/>
      <c r="H67" s="466"/>
      <c r="I67" s="466"/>
      <c r="J67" s="466"/>
      <c r="K67" s="466"/>
      <c r="L67" s="466"/>
      <c r="M67" s="466"/>
      <c r="N67" s="466"/>
      <c r="O67" s="466"/>
      <c r="P67" s="466"/>
      <c r="Q67" s="466"/>
      <c r="R67" s="467"/>
      <c r="S67" s="180"/>
      <c r="T67" s="181"/>
      <c r="U67" s="181"/>
      <c r="V67" s="181"/>
      <c r="W67" s="181"/>
      <c r="Z67" s="83"/>
      <c r="AA67" s="83"/>
      <c r="AB67" s="83"/>
      <c r="AC67" s="83"/>
      <c r="AD67" s="83"/>
      <c r="AE67" s="83"/>
      <c r="AF67" s="83"/>
      <c r="AG67" s="83"/>
      <c r="AH67" s="83"/>
      <c r="AI67" s="83"/>
      <c r="AJ67" s="83"/>
      <c r="AK67" s="83"/>
      <c r="AL67" s="83"/>
      <c r="AM67" s="83"/>
      <c r="AN67" s="83"/>
    </row>
    <row r="68" spans="1:40" ht="39.950000000000003" customHeight="1" x14ac:dyDescent="0.25">
      <c r="A68" s="180"/>
      <c r="B68" s="483" t="s">
        <v>513</v>
      </c>
      <c r="C68" s="484"/>
      <c r="D68" s="427" t="s">
        <v>533</v>
      </c>
      <c r="E68" s="428"/>
      <c r="F68" s="428"/>
      <c r="G68" s="429"/>
      <c r="H68" s="428" t="s">
        <v>515</v>
      </c>
      <c r="I68" s="428"/>
      <c r="J68" s="428"/>
      <c r="K68" s="428"/>
      <c r="L68" s="428"/>
      <c r="M68" s="428"/>
      <c r="N68" s="428"/>
      <c r="O68" s="429"/>
      <c r="P68" s="69" t="s">
        <v>283</v>
      </c>
      <c r="Q68" s="123" t="s">
        <v>54</v>
      </c>
      <c r="R68" s="123" t="s">
        <v>48</v>
      </c>
      <c r="S68" s="180"/>
      <c r="T68" s="181"/>
      <c r="U68" s="181"/>
      <c r="V68" s="181" t="s">
        <v>536</v>
      </c>
      <c r="W68" s="181" t="s">
        <v>537</v>
      </c>
      <c r="Z68" s="83"/>
      <c r="AA68" s="83"/>
      <c r="AB68" s="83"/>
      <c r="AC68" s="83"/>
      <c r="AD68" s="83"/>
      <c r="AE68" s="83"/>
      <c r="AF68" s="83"/>
      <c r="AG68" s="83"/>
      <c r="AH68" s="83"/>
      <c r="AI68" s="83"/>
      <c r="AJ68" s="83"/>
      <c r="AK68" s="83"/>
      <c r="AL68" s="83"/>
      <c r="AM68" s="83"/>
      <c r="AN68" s="83"/>
    </row>
    <row r="69" spans="1:40" ht="39.950000000000003" customHeight="1" x14ac:dyDescent="0.25">
      <c r="A69" s="180"/>
      <c r="B69" s="485"/>
      <c r="C69" s="485"/>
      <c r="D69" s="487" t="str">
        <f>IF(B69="","Select Contractor or Sub Awardee in Column B","")</f>
        <v>Select Contractor or Sub Awardee in Column B</v>
      </c>
      <c r="E69" s="487"/>
      <c r="F69" s="487"/>
      <c r="G69" s="487"/>
      <c r="H69" s="400" t="str">
        <f>IF(B69="","Select Contractor or Sub Awardee in column B to continue","")</f>
        <v>Select Contractor or Sub Awardee in column B to continue</v>
      </c>
      <c r="I69" s="400"/>
      <c r="J69" s="400"/>
      <c r="K69" s="400"/>
      <c r="L69" s="400"/>
      <c r="M69" s="400"/>
      <c r="N69" s="400"/>
      <c r="O69" s="400"/>
      <c r="P69" s="122"/>
      <c r="Q69" s="68"/>
      <c r="R69" s="124">
        <f>ROUND(Q69*P69,2)</f>
        <v>0</v>
      </c>
      <c r="S69" s="180"/>
      <c r="T69" s="181"/>
      <c r="U69" s="182" t="str">
        <f>IF(B69="","",IF(D69="","",R69))</f>
        <v/>
      </c>
      <c r="V69" s="182" t="str">
        <f>IF(B69="Contractor","",IF(B69="","",D69))</f>
        <v/>
      </c>
      <c r="W69" s="182">
        <f>IF(B69="Contractor",0,R69)</f>
        <v>0</v>
      </c>
    </row>
    <row r="70" spans="1:40" ht="39.950000000000003" customHeight="1" x14ac:dyDescent="0.25">
      <c r="A70" s="180"/>
      <c r="B70" s="485"/>
      <c r="C70" s="485"/>
      <c r="D70" s="487" t="str">
        <f t="shared" ref="D70:D72" si="6">IF(B70="","Select Contractor or Sub Awardee in Column B","")</f>
        <v>Select Contractor or Sub Awardee in Column B</v>
      </c>
      <c r="E70" s="487"/>
      <c r="F70" s="487"/>
      <c r="G70" s="487"/>
      <c r="H70" s="400" t="str">
        <f>IF(B70="","Select Contractor or Sub Awardee in column B to continue",0)</f>
        <v>Select Contractor or Sub Awardee in column B to continue</v>
      </c>
      <c r="I70" s="400"/>
      <c r="J70" s="400"/>
      <c r="K70" s="400"/>
      <c r="L70" s="400"/>
      <c r="M70" s="400"/>
      <c r="N70" s="400"/>
      <c r="O70" s="400"/>
      <c r="P70" s="122"/>
      <c r="Q70" s="68"/>
      <c r="R70" s="124">
        <f t="shared" ref="R70:R72" si="7">ROUND(Q70*P70,2)</f>
        <v>0</v>
      </c>
      <c r="S70" s="180"/>
      <c r="T70" s="181"/>
      <c r="U70" s="182" t="str">
        <f>IF(B70="","",IF(D70="","",R70))</f>
        <v/>
      </c>
      <c r="V70" s="182" t="str">
        <f t="shared" ref="V70:V72" si="8">IF(B70="Contractor","",IF(B70="","",D70))</f>
        <v/>
      </c>
      <c r="W70" s="182">
        <f>IF(B70="Contractor",0,R70)</f>
        <v>0</v>
      </c>
      <c r="X70" s="182"/>
    </row>
    <row r="71" spans="1:40" ht="39.950000000000003" customHeight="1" x14ac:dyDescent="0.25">
      <c r="A71" s="180"/>
      <c r="B71" s="395"/>
      <c r="C71" s="396"/>
      <c r="D71" s="487" t="str">
        <f t="shared" si="6"/>
        <v>Select Contractor or Sub Awardee in Column B</v>
      </c>
      <c r="E71" s="487"/>
      <c r="F71" s="487"/>
      <c r="G71" s="487"/>
      <c r="H71" s="400" t="str">
        <f>IF(B71="","Select Contractor or Sub Awardee in column B to continue",0)</f>
        <v>Select Contractor or Sub Awardee in column B to continue</v>
      </c>
      <c r="I71" s="400"/>
      <c r="J71" s="400"/>
      <c r="K71" s="400"/>
      <c r="L71" s="400"/>
      <c r="M71" s="400"/>
      <c r="N71" s="400"/>
      <c r="O71" s="400"/>
      <c r="P71" s="122"/>
      <c r="Q71" s="68"/>
      <c r="R71" s="124">
        <f t="shared" si="7"/>
        <v>0</v>
      </c>
      <c r="S71" s="180"/>
      <c r="T71" s="181"/>
      <c r="U71" s="182" t="str">
        <f>IF(B71="","",IF(D71="","",R71))</f>
        <v/>
      </c>
      <c r="V71" s="182" t="str">
        <f t="shared" si="8"/>
        <v/>
      </c>
      <c r="W71" s="182">
        <f>IF(B71="Contractor",0,R71)</f>
        <v>0</v>
      </c>
    </row>
    <row r="72" spans="1:40" ht="39.950000000000003" customHeight="1" x14ac:dyDescent="0.25">
      <c r="A72" s="180"/>
      <c r="B72" s="395"/>
      <c r="C72" s="396"/>
      <c r="D72" s="487" t="str">
        <f t="shared" si="6"/>
        <v>Select Contractor or Sub Awardee in Column B</v>
      </c>
      <c r="E72" s="487"/>
      <c r="F72" s="487"/>
      <c r="G72" s="487"/>
      <c r="H72" s="400" t="str">
        <f>IF(B72="","Select Contractor or Sub Awardee in column B to continue",0)</f>
        <v>Select Contractor or Sub Awardee in column B to continue</v>
      </c>
      <c r="I72" s="400"/>
      <c r="J72" s="400"/>
      <c r="K72" s="400"/>
      <c r="L72" s="400"/>
      <c r="M72" s="400"/>
      <c r="N72" s="400"/>
      <c r="O72" s="400"/>
      <c r="P72" s="122"/>
      <c r="Q72" s="68"/>
      <c r="R72" s="124">
        <f t="shared" si="7"/>
        <v>0</v>
      </c>
      <c r="S72" s="180"/>
      <c r="T72" s="181"/>
      <c r="U72" s="182" t="str">
        <f>IF(B72="","",IF(D72="","",R72))</f>
        <v/>
      </c>
      <c r="V72" s="182" t="str">
        <f t="shared" si="8"/>
        <v/>
      </c>
      <c r="W72" s="182">
        <f>IF(B72="Contractor",0,R72)</f>
        <v>0</v>
      </c>
    </row>
    <row r="73" spans="1:40" ht="18.600000000000001" customHeight="1" x14ac:dyDescent="0.25">
      <c r="A73" s="180"/>
      <c r="B73" s="480" t="s">
        <v>57</v>
      </c>
      <c r="C73" s="481"/>
      <c r="D73" s="481"/>
      <c r="E73" s="481"/>
      <c r="F73" s="481"/>
      <c r="G73" s="481"/>
      <c r="H73" s="481"/>
      <c r="I73" s="481"/>
      <c r="J73" s="481"/>
      <c r="K73" s="481"/>
      <c r="L73" s="481"/>
      <c r="M73" s="481"/>
      <c r="N73" s="481"/>
      <c r="O73" s="481"/>
      <c r="P73" s="481"/>
      <c r="Q73" s="482"/>
      <c r="R73" s="77">
        <f>ROUND(SUM(R69:R72),0)</f>
        <v>0</v>
      </c>
      <c r="S73" s="180"/>
      <c r="T73" s="181"/>
      <c r="U73" s="182">
        <f>SUM(U69:U72)</f>
        <v>0</v>
      </c>
      <c r="V73" s="181"/>
      <c r="W73" s="181"/>
      <c r="Y73" s="129">
        <f>R73</f>
        <v>0</v>
      </c>
    </row>
    <row r="74" spans="1:40" ht="15.75" customHeight="1" x14ac:dyDescent="0.25">
      <c r="A74" s="180"/>
      <c r="B74" s="465" t="s">
        <v>64</v>
      </c>
      <c r="C74" s="466"/>
      <c r="D74" s="466"/>
      <c r="E74" s="466"/>
      <c r="F74" s="466"/>
      <c r="G74" s="466"/>
      <c r="H74" s="466"/>
      <c r="I74" s="466"/>
      <c r="J74" s="466"/>
      <c r="K74" s="466"/>
      <c r="L74" s="466"/>
      <c r="M74" s="466"/>
      <c r="N74" s="466"/>
      <c r="O74" s="466"/>
      <c r="P74" s="466"/>
      <c r="Q74" s="466"/>
      <c r="R74" s="467"/>
      <c r="S74" s="180"/>
      <c r="T74" s="181"/>
      <c r="U74" s="181"/>
      <c r="V74" s="181"/>
      <c r="W74" s="181"/>
    </row>
    <row r="75" spans="1:40" ht="39.950000000000003" customHeight="1" x14ac:dyDescent="0.25">
      <c r="A75" s="180"/>
      <c r="B75" s="440" t="s">
        <v>341</v>
      </c>
      <c r="C75" s="441"/>
      <c r="D75" s="442"/>
      <c r="E75" s="440" t="s">
        <v>56</v>
      </c>
      <c r="F75" s="441"/>
      <c r="G75" s="441"/>
      <c r="H75" s="441"/>
      <c r="I75" s="441"/>
      <c r="J75" s="441"/>
      <c r="K75" s="441"/>
      <c r="L75" s="441"/>
      <c r="M75" s="441"/>
      <c r="N75" s="441"/>
      <c r="O75" s="441"/>
      <c r="P75" s="441"/>
      <c r="Q75" s="442"/>
      <c r="R75" s="278" t="s">
        <v>48</v>
      </c>
      <c r="S75" s="180"/>
      <c r="T75" s="181"/>
      <c r="U75" s="181"/>
      <c r="V75" s="181"/>
      <c r="W75" s="181"/>
    </row>
    <row r="76" spans="1:40" ht="39.950000000000003" customHeight="1" x14ac:dyDescent="0.25">
      <c r="A76" s="180"/>
      <c r="B76" s="387" t="s">
        <v>343</v>
      </c>
      <c r="C76" s="387"/>
      <c r="D76" s="387"/>
      <c r="E76" s="388"/>
      <c r="F76" s="388"/>
      <c r="G76" s="388"/>
      <c r="H76" s="388"/>
      <c r="I76" s="388"/>
      <c r="J76" s="388"/>
      <c r="K76" s="388"/>
      <c r="L76" s="388"/>
      <c r="M76" s="388"/>
      <c r="N76" s="388"/>
      <c r="O76" s="388"/>
      <c r="P76" s="388"/>
      <c r="Q76" s="388"/>
      <c r="R76" s="150"/>
      <c r="S76" s="180"/>
      <c r="T76" s="181"/>
      <c r="U76" s="181"/>
      <c r="V76" s="181"/>
      <c r="W76" s="181"/>
    </row>
    <row r="77" spans="1:40" ht="39.950000000000003" customHeight="1" x14ac:dyDescent="0.25">
      <c r="A77" s="180"/>
      <c r="B77" s="387"/>
      <c r="C77" s="387"/>
      <c r="D77" s="387"/>
      <c r="E77" s="388" t="str">
        <f t="shared" ref="E77:E81" si="9">IF(B77="","Select Supply Category in Column B",0)</f>
        <v>Select Supply Category in Column B</v>
      </c>
      <c r="F77" s="388"/>
      <c r="G77" s="388"/>
      <c r="H77" s="388"/>
      <c r="I77" s="388"/>
      <c r="J77" s="388"/>
      <c r="K77" s="388"/>
      <c r="L77" s="388"/>
      <c r="M77" s="388"/>
      <c r="N77" s="388"/>
      <c r="O77" s="388"/>
      <c r="P77" s="388"/>
      <c r="Q77" s="388"/>
      <c r="R77" s="150"/>
      <c r="S77" s="180"/>
      <c r="T77" s="181"/>
      <c r="U77" s="181"/>
      <c r="V77" s="181"/>
      <c r="W77" s="181"/>
    </row>
    <row r="78" spans="1:40" ht="39.950000000000003" customHeight="1" x14ac:dyDescent="0.25">
      <c r="A78" s="180"/>
      <c r="B78" s="387"/>
      <c r="C78" s="387"/>
      <c r="D78" s="387"/>
      <c r="E78" s="388" t="str">
        <f t="shared" si="9"/>
        <v>Select Supply Category in Column B</v>
      </c>
      <c r="F78" s="388"/>
      <c r="G78" s="388"/>
      <c r="H78" s="388"/>
      <c r="I78" s="388"/>
      <c r="J78" s="388"/>
      <c r="K78" s="388"/>
      <c r="L78" s="388"/>
      <c r="M78" s="388"/>
      <c r="N78" s="388"/>
      <c r="O78" s="388"/>
      <c r="P78" s="388"/>
      <c r="Q78" s="388"/>
      <c r="R78" s="150"/>
      <c r="S78" s="180"/>
      <c r="T78" s="181"/>
      <c r="U78" s="181"/>
      <c r="V78" s="181"/>
      <c r="W78" s="181"/>
    </row>
    <row r="79" spans="1:40" ht="39.950000000000003" customHeight="1" x14ac:dyDescent="0.25">
      <c r="A79" s="180"/>
      <c r="B79" s="387"/>
      <c r="C79" s="387"/>
      <c r="D79" s="387"/>
      <c r="E79" s="388" t="str">
        <f t="shared" si="9"/>
        <v>Select Supply Category in Column B</v>
      </c>
      <c r="F79" s="388"/>
      <c r="G79" s="388"/>
      <c r="H79" s="388"/>
      <c r="I79" s="388"/>
      <c r="J79" s="388"/>
      <c r="K79" s="388"/>
      <c r="L79" s="388"/>
      <c r="M79" s="388"/>
      <c r="N79" s="388"/>
      <c r="O79" s="388"/>
      <c r="P79" s="388"/>
      <c r="Q79" s="388"/>
      <c r="R79" s="150"/>
      <c r="S79" s="180"/>
      <c r="T79" s="181"/>
      <c r="U79" s="181"/>
      <c r="V79" s="181"/>
      <c r="W79" s="181"/>
    </row>
    <row r="80" spans="1:40" ht="39.950000000000003" customHeight="1" x14ac:dyDescent="0.25">
      <c r="A80" s="180"/>
      <c r="B80" s="387"/>
      <c r="C80" s="387"/>
      <c r="D80" s="387"/>
      <c r="E80" s="388" t="str">
        <f t="shared" si="9"/>
        <v>Select Supply Category in Column B</v>
      </c>
      <c r="F80" s="388"/>
      <c r="G80" s="388"/>
      <c r="H80" s="388"/>
      <c r="I80" s="388"/>
      <c r="J80" s="388"/>
      <c r="K80" s="388"/>
      <c r="L80" s="388"/>
      <c r="M80" s="388"/>
      <c r="N80" s="388"/>
      <c r="O80" s="388"/>
      <c r="P80" s="388"/>
      <c r="Q80" s="388"/>
      <c r="R80" s="150"/>
      <c r="S80" s="180"/>
      <c r="T80" s="181"/>
      <c r="U80" s="181"/>
      <c r="V80" s="181"/>
      <c r="W80" s="181"/>
    </row>
    <row r="81" spans="1:25" ht="39.950000000000003" customHeight="1" x14ac:dyDescent="0.25">
      <c r="A81" s="180"/>
      <c r="B81" s="387"/>
      <c r="C81" s="387"/>
      <c r="D81" s="387"/>
      <c r="E81" s="388" t="str">
        <f t="shared" si="9"/>
        <v>Select Supply Category in Column B</v>
      </c>
      <c r="F81" s="388"/>
      <c r="G81" s="388"/>
      <c r="H81" s="388"/>
      <c r="I81" s="388"/>
      <c r="J81" s="388"/>
      <c r="K81" s="388"/>
      <c r="L81" s="388"/>
      <c r="M81" s="388"/>
      <c r="N81" s="388"/>
      <c r="O81" s="388"/>
      <c r="P81" s="388"/>
      <c r="Q81" s="388"/>
      <c r="R81" s="150"/>
      <c r="S81" s="180"/>
      <c r="T81" s="181"/>
      <c r="U81" s="181"/>
      <c r="V81" s="181"/>
      <c r="W81" s="181"/>
    </row>
    <row r="82" spans="1:25" ht="18" customHeight="1" x14ac:dyDescent="0.25">
      <c r="A82" s="180"/>
      <c r="B82" s="411" t="s">
        <v>58</v>
      </c>
      <c r="C82" s="412"/>
      <c r="D82" s="412"/>
      <c r="E82" s="412"/>
      <c r="F82" s="412"/>
      <c r="G82" s="412"/>
      <c r="H82" s="412"/>
      <c r="I82" s="412"/>
      <c r="J82" s="412"/>
      <c r="K82" s="412"/>
      <c r="L82" s="412"/>
      <c r="M82" s="412"/>
      <c r="N82" s="412"/>
      <c r="O82" s="412"/>
      <c r="P82" s="412"/>
      <c r="Q82" s="413"/>
      <c r="R82" s="151">
        <f>ROUND(SUM(R76:R81),0)</f>
        <v>0</v>
      </c>
      <c r="S82" s="180"/>
      <c r="T82" s="181"/>
      <c r="U82" s="181"/>
      <c r="V82" s="181"/>
      <c r="W82" s="181"/>
      <c r="Y82" s="129">
        <f>R82</f>
        <v>0</v>
      </c>
    </row>
    <row r="83" spans="1:25" ht="15.75" customHeight="1" x14ac:dyDescent="0.25">
      <c r="A83" s="180"/>
      <c r="B83" s="384" t="s">
        <v>65</v>
      </c>
      <c r="C83" s="385"/>
      <c r="D83" s="385"/>
      <c r="E83" s="385"/>
      <c r="F83" s="385"/>
      <c r="G83" s="385"/>
      <c r="H83" s="385"/>
      <c r="I83" s="385"/>
      <c r="J83" s="385"/>
      <c r="K83" s="385"/>
      <c r="L83" s="385"/>
      <c r="M83" s="385"/>
      <c r="N83" s="385"/>
      <c r="O83" s="385"/>
      <c r="P83" s="385"/>
      <c r="Q83" s="385"/>
      <c r="R83" s="386"/>
      <c r="S83" s="180"/>
      <c r="T83" s="181"/>
      <c r="U83" s="181"/>
      <c r="V83" s="181"/>
      <c r="W83" s="181"/>
    </row>
    <row r="84" spans="1:25" s="83" customFormat="1" ht="39.950000000000003" customHeight="1" x14ac:dyDescent="0.25">
      <c r="A84" s="180"/>
      <c r="B84" s="392" t="s">
        <v>341</v>
      </c>
      <c r="C84" s="393"/>
      <c r="D84" s="394"/>
      <c r="E84" s="486" t="s">
        <v>226</v>
      </c>
      <c r="F84" s="486"/>
      <c r="G84" s="486"/>
      <c r="H84" s="486" t="s">
        <v>227</v>
      </c>
      <c r="I84" s="486"/>
      <c r="J84" s="486"/>
      <c r="K84" s="486"/>
      <c r="L84" s="486"/>
      <c r="M84" s="486"/>
      <c r="N84" s="486"/>
      <c r="O84" s="486"/>
      <c r="P84" s="179" t="s">
        <v>360</v>
      </c>
      <c r="Q84" s="179" t="s">
        <v>115</v>
      </c>
      <c r="R84" s="74" t="s">
        <v>52</v>
      </c>
      <c r="S84" s="180"/>
      <c r="T84" s="181"/>
      <c r="U84" s="181"/>
      <c r="V84" s="181"/>
      <c r="W84" s="181"/>
    </row>
    <row r="85" spans="1:25" s="83" customFormat="1" ht="39.950000000000003" customHeight="1" x14ac:dyDescent="0.25">
      <c r="A85" s="180"/>
      <c r="B85" s="417"/>
      <c r="C85" s="418"/>
      <c r="D85" s="419"/>
      <c r="E85" s="389" t="str">
        <f t="shared" ref="E85:E91" si="10">IF(B85="","Select Category in Column B",0)</f>
        <v>Select Category in Column B</v>
      </c>
      <c r="F85" s="390"/>
      <c r="G85" s="391"/>
      <c r="H85" s="389" t="str">
        <f t="shared" ref="H85:H91" si="11">IF(B85="","Select Category in Column B",0)</f>
        <v>Select Category in Column B</v>
      </c>
      <c r="I85" s="390"/>
      <c r="J85" s="390"/>
      <c r="K85" s="390"/>
      <c r="L85" s="390"/>
      <c r="M85" s="390"/>
      <c r="N85" s="390"/>
      <c r="O85" s="391"/>
      <c r="P85" s="186"/>
      <c r="Q85" s="190"/>
      <c r="R85" s="77">
        <f>ROUND(Q85*P85,2)</f>
        <v>0</v>
      </c>
      <c r="S85" s="180"/>
      <c r="T85" s="181"/>
      <c r="U85" s="182">
        <f>IF(OR(B85='DROP-DOWNS'!$S$18,B85='DROP-DOWNS'!$S$19,B85='DROP-DOWNS'!$S$20,B85='DROP-DOWNS'!$S$21),R85,0)</f>
        <v>0</v>
      </c>
      <c r="V85" s="177"/>
      <c r="W85" s="181"/>
    </row>
    <row r="86" spans="1:25" s="83" customFormat="1" ht="39.950000000000003" customHeight="1" x14ac:dyDescent="0.25">
      <c r="A86" s="180"/>
      <c r="B86" s="417"/>
      <c r="C86" s="418"/>
      <c r="D86" s="419"/>
      <c r="E86" s="389" t="str">
        <f t="shared" si="10"/>
        <v>Select Category in Column B</v>
      </c>
      <c r="F86" s="390"/>
      <c r="G86" s="391"/>
      <c r="H86" s="389" t="str">
        <f t="shared" si="11"/>
        <v>Select Category in Column B</v>
      </c>
      <c r="I86" s="390"/>
      <c r="J86" s="390"/>
      <c r="K86" s="390"/>
      <c r="L86" s="390"/>
      <c r="M86" s="390"/>
      <c r="N86" s="390"/>
      <c r="O86" s="391"/>
      <c r="P86" s="186"/>
      <c r="Q86" s="190"/>
      <c r="R86" s="77">
        <f t="shared" ref="R86:R88" si="12">ROUND(Q86*P86,2)</f>
        <v>0</v>
      </c>
      <c r="S86" s="180"/>
      <c r="T86" s="181"/>
      <c r="U86" s="182">
        <f>IF(OR(B86='DROP-DOWNS'!$S$18,B86='DROP-DOWNS'!$S$19,B86='DROP-DOWNS'!$S$20,B86='DROP-DOWNS'!$S$21),R86,0)</f>
        <v>0</v>
      </c>
      <c r="V86" s="177"/>
      <c r="W86" s="181"/>
    </row>
    <row r="87" spans="1:25" s="83" customFormat="1" ht="39.950000000000003" customHeight="1" x14ac:dyDescent="0.25">
      <c r="A87" s="180"/>
      <c r="B87" s="417"/>
      <c r="C87" s="418"/>
      <c r="D87" s="419"/>
      <c r="E87" s="389" t="str">
        <f t="shared" si="10"/>
        <v>Select Category in Column B</v>
      </c>
      <c r="F87" s="390"/>
      <c r="G87" s="391"/>
      <c r="H87" s="389" t="str">
        <f t="shared" si="11"/>
        <v>Select Category in Column B</v>
      </c>
      <c r="I87" s="390"/>
      <c r="J87" s="390"/>
      <c r="K87" s="390"/>
      <c r="L87" s="390"/>
      <c r="M87" s="390"/>
      <c r="N87" s="390"/>
      <c r="O87" s="391"/>
      <c r="P87" s="165"/>
      <c r="Q87" s="190"/>
      <c r="R87" s="77">
        <f t="shared" si="12"/>
        <v>0</v>
      </c>
      <c r="S87" s="180"/>
      <c r="T87" s="181"/>
      <c r="U87" s="182">
        <f>IF(OR(B87='DROP-DOWNS'!$S$18,B87='DROP-DOWNS'!$S$19,B87='DROP-DOWNS'!$S$20,B87='DROP-DOWNS'!$S$21),R87,0)</f>
        <v>0</v>
      </c>
      <c r="V87" s="177"/>
      <c r="W87" s="181"/>
    </row>
    <row r="88" spans="1:25" s="83" customFormat="1" ht="39.950000000000003" customHeight="1" x14ac:dyDescent="0.25">
      <c r="A88" s="180"/>
      <c r="B88" s="417"/>
      <c r="C88" s="418"/>
      <c r="D88" s="419"/>
      <c r="E88" s="389" t="str">
        <f t="shared" si="10"/>
        <v>Select Category in Column B</v>
      </c>
      <c r="F88" s="390"/>
      <c r="G88" s="391"/>
      <c r="H88" s="389" t="str">
        <f t="shared" si="11"/>
        <v>Select Category in Column B</v>
      </c>
      <c r="I88" s="390"/>
      <c r="J88" s="390"/>
      <c r="K88" s="390"/>
      <c r="L88" s="390"/>
      <c r="M88" s="390"/>
      <c r="N88" s="390"/>
      <c r="O88" s="391"/>
      <c r="P88" s="165"/>
      <c r="Q88" s="190"/>
      <c r="R88" s="77">
        <f t="shared" si="12"/>
        <v>0</v>
      </c>
      <c r="S88" s="180"/>
      <c r="T88" s="181"/>
      <c r="U88" s="182">
        <f>IF(OR(B88='DROP-DOWNS'!$S$18,B88='DROP-DOWNS'!$S$19,B88='DROP-DOWNS'!$S$20,B88='DROP-DOWNS'!$S$21),R88,0)</f>
        <v>0</v>
      </c>
      <c r="V88" s="177"/>
      <c r="W88" s="181"/>
    </row>
    <row r="89" spans="1:25" s="83" customFormat="1" ht="39.950000000000003" hidden="1" customHeight="1" x14ac:dyDescent="0.25">
      <c r="A89" s="180"/>
      <c r="B89" s="417"/>
      <c r="C89" s="418"/>
      <c r="D89" s="419"/>
      <c r="E89" s="389" t="str">
        <f t="shared" si="10"/>
        <v>Select Category in Column B</v>
      </c>
      <c r="F89" s="390"/>
      <c r="G89" s="391"/>
      <c r="H89" s="389" t="str">
        <f t="shared" si="11"/>
        <v>Select Category in Column B</v>
      </c>
      <c r="I89" s="390"/>
      <c r="J89" s="390"/>
      <c r="K89" s="390"/>
      <c r="L89" s="390"/>
      <c r="M89" s="390"/>
      <c r="N89" s="390"/>
      <c r="O89" s="391"/>
      <c r="P89" s="186"/>
      <c r="Q89" s="190"/>
      <c r="R89" s="77">
        <f t="shared" ref="R89:R91" si="13">ROUND(Q89*P89,0)</f>
        <v>0</v>
      </c>
      <c r="S89" s="180"/>
      <c r="T89" s="181"/>
      <c r="U89" s="182">
        <f>IF(OR(B89='DROP-DOWNS'!S18,B89='DROP-DOWNS'!S19,B89='DROP-DOWNS'!S20,B89='DROP-DOWNS'!S21),R89,0)</f>
        <v>0</v>
      </c>
      <c r="V89" s="177"/>
      <c r="W89" s="181"/>
    </row>
    <row r="90" spans="1:25" s="83" customFormat="1" ht="39.950000000000003" hidden="1" customHeight="1" x14ac:dyDescent="0.25">
      <c r="A90" s="180"/>
      <c r="B90" s="417"/>
      <c r="C90" s="418"/>
      <c r="D90" s="419"/>
      <c r="E90" s="389" t="str">
        <f t="shared" si="10"/>
        <v>Select Category in Column B</v>
      </c>
      <c r="F90" s="390"/>
      <c r="G90" s="391"/>
      <c r="H90" s="389" t="str">
        <f t="shared" si="11"/>
        <v>Select Category in Column B</v>
      </c>
      <c r="I90" s="390"/>
      <c r="J90" s="390"/>
      <c r="K90" s="390"/>
      <c r="L90" s="390"/>
      <c r="M90" s="390"/>
      <c r="N90" s="390"/>
      <c r="O90" s="391"/>
      <c r="P90" s="165"/>
      <c r="Q90" s="190"/>
      <c r="R90" s="77">
        <f t="shared" si="13"/>
        <v>0</v>
      </c>
      <c r="S90" s="180"/>
      <c r="T90" s="181"/>
      <c r="U90" s="182">
        <f>IF(OR(B90='DROP-DOWNS'!S18,B90='DROP-DOWNS'!S19,B90='DROP-DOWNS'!S20,B90='DROP-DOWNS'!S21),R90,0)</f>
        <v>0</v>
      </c>
      <c r="V90" s="177"/>
      <c r="W90" s="181"/>
    </row>
    <row r="91" spans="1:25" s="83" customFormat="1" ht="39.950000000000003" hidden="1" customHeight="1" x14ac:dyDescent="0.25">
      <c r="A91" s="180"/>
      <c r="B91" s="417"/>
      <c r="C91" s="418"/>
      <c r="D91" s="419" t="str">
        <f>IF(B91="","Select Travel Category in Column B.",0)</f>
        <v>Select Travel Category in Column B.</v>
      </c>
      <c r="E91" s="389" t="str">
        <f t="shared" si="10"/>
        <v>Select Category in Column B</v>
      </c>
      <c r="F91" s="390"/>
      <c r="G91" s="391"/>
      <c r="H91" s="389" t="str">
        <f t="shared" si="11"/>
        <v>Select Category in Column B</v>
      </c>
      <c r="I91" s="390"/>
      <c r="J91" s="390"/>
      <c r="K91" s="390"/>
      <c r="L91" s="390"/>
      <c r="M91" s="390"/>
      <c r="N91" s="390"/>
      <c r="O91" s="391"/>
      <c r="P91" s="165"/>
      <c r="Q91" s="190"/>
      <c r="R91" s="77">
        <f t="shared" si="13"/>
        <v>0</v>
      </c>
      <c r="S91" s="180"/>
      <c r="T91" s="181"/>
      <c r="U91" s="182">
        <f>IF(OR(B91='DROP-DOWNS'!S18,B91='DROP-DOWNS'!S19,B91='DROP-DOWNS'!S20,B91='DROP-DOWNS'!S21),R91,0)</f>
        <v>0</v>
      </c>
      <c r="V91" s="177"/>
      <c r="W91" s="181"/>
    </row>
    <row r="92" spans="1:25" ht="18" customHeight="1" x14ac:dyDescent="0.25">
      <c r="A92" s="180"/>
      <c r="B92" s="411" t="s">
        <v>59</v>
      </c>
      <c r="C92" s="412"/>
      <c r="D92" s="412"/>
      <c r="E92" s="412"/>
      <c r="F92" s="412"/>
      <c r="G92" s="412"/>
      <c r="H92" s="412"/>
      <c r="I92" s="412"/>
      <c r="J92" s="412"/>
      <c r="K92" s="412"/>
      <c r="L92" s="412"/>
      <c r="M92" s="412"/>
      <c r="N92" s="412"/>
      <c r="O92" s="412"/>
      <c r="P92" s="412"/>
      <c r="Q92" s="413"/>
      <c r="R92" s="151">
        <f>ROUND(SUM(R85:R91),0)</f>
        <v>0</v>
      </c>
      <c r="S92" s="180"/>
      <c r="T92" s="181"/>
      <c r="U92" s="152">
        <f>SUM(U85:U91)</f>
        <v>0</v>
      </c>
      <c r="V92" s="177"/>
      <c r="W92" s="181"/>
      <c r="Y92" s="129">
        <f>R92</f>
        <v>0</v>
      </c>
    </row>
    <row r="93" spans="1:25" ht="15.75" customHeight="1" x14ac:dyDescent="0.25">
      <c r="A93" s="180"/>
      <c r="B93" s="384" t="s">
        <v>66</v>
      </c>
      <c r="C93" s="385"/>
      <c r="D93" s="385"/>
      <c r="E93" s="385"/>
      <c r="F93" s="385"/>
      <c r="G93" s="385"/>
      <c r="H93" s="385"/>
      <c r="I93" s="385"/>
      <c r="J93" s="385"/>
      <c r="K93" s="385"/>
      <c r="L93" s="385"/>
      <c r="M93" s="385"/>
      <c r="N93" s="385"/>
      <c r="O93" s="385"/>
      <c r="P93" s="385"/>
      <c r="Q93" s="385"/>
      <c r="R93" s="386"/>
      <c r="S93" s="180"/>
      <c r="T93" s="181"/>
      <c r="U93" s="181"/>
      <c r="V93" s="178"/>
      <c r="W93" s="181"/>
    </row>
    <row r="94" spans="1:25" ht="39.950000000000003" customHeight="1" x14ac:dyDescent="0.25">
      <c r="A94" s="180"/>
      <c r="B94" s="437" t="s">
        <v>74</v>
      </c>
      <c r="C94" s="438"/>
      <c r="D94" s="439"/>
      <c r="E94" s="437" t="s">
        <v>361</v>
      </c>
      <c r="F94" s="438"/>
      <c r="G94" s="438"/>
      <c r="H94" s="438"/>
      <c r="I94" s="438"/>
      <c r="J94" s="438"/>
      <c r="K94" s="438"/>
      <c r="L94" s="438"/>
      <c r="M94" s="438"/>
      <c r="N94" s="438"/>
      <c r="O94" s="438"/>
      <c r="P94" s="438"/>
      <c r="Q94" s="438"/>
      <c r="R94" s="439"/>
      <c r="S94" s="180"/>
      <c r="T94" s="181"/>
      <c r="U94" s="181"/>
      <c r="V94" s="178"/>
      <c r="W94" s="181"/>
    </row>
    <row r="95" spans="1:25" ht="39.950000000000003" customHeight="1" x14ac:dyDescent="0.25">
      <c r="A95" s="180"/>
      <c r="B95" s="387"/>
      <c r="C95" s="387"/>
      <c r="D95" s="387"/>
      <c r="E95" s="388" t="str">
        <f t="shared" ref="E95:E100" si="14">IF(B95="","Select Category in Column B",0)</f>
        <v>Select Category in Column B</v>
      </c>
      <c r="F95" s="388"/>
      <c r="G95" s="388"/>
      <c r="H95" s="388"/>
      <c r="I95" s="388"/>
      <c r="J95" s="388"/>
      <c r="K95" s="388"/>
      <c r="L95" s="388"/>
      <c r="M95" s="388"/>
      <c r="N95" s="388"/>
      <c r="O95" s="388"/>
      <c r="P95" s="388"/>
      <c r="Q95" s="388"/>
      <c r="R95" s="150"/>
      <c r="S95" s="180"/>
      <c r="T95" s="181"/>
      <c r="U95" s="181"/>
      <c r="V95" s="177"/>
      <c r="W95" s="181"/>
    </row>
    <row r="96" spans="1:25" ht="39.950000000000003" customHeight="1" x14ac:dyDescent="0.25">
      <c r="A96" s="180"/>
      <c r="B96" s="387"/>
      <c r="C96" s="387"/>
      <c r="D96" s="387"/>
      <c r="E96" s="388" t="str">
        <f t="shared" si="14"/>
        <v>Select Category in Column B</v>
      </c>
      <c r="F96" s="388"/>
      <c r="G96" s="388"/>
      <c r="H96" s="388"/>
      <c r="I96" s="388"/>
      <c r="J96" s="388"/>
      <c r="K96" s="388"/>
      <c r="L96" s="388"/>
      <c r="M96" s="388"/>
      <c r="N96" s="388"/>
      <c r="O96" s="388"/>
      <c r="P96" s="388"/>
      <c r="Q96" s="388"/>
      <c r="R96" s="150"/>
      <c r="S96" s="180"/>
      <c r="T96" s="181"/>
      <c r="U96" s="181"/>
      <c r="V96" s="177"/>
      <c r="W96" s="181"/>
    </row>
    <row r="97" spans="1:25" ht="39.950000000000003" customHeight="1" x14ac:dyDescent="0.25">
      <c r="A97" s="180"/>
      <c r="B97" s="387"/>
      <c r="C97" s="387"/>
      <c r="D97" s="387"/>
      <c r="E97" s="388" t="str">
        <f t="shared" si="14"/>
        <v>Select Category in Column B</v>
      </c>
      <c r="F97" s="388"/>
      <c r="G97" s="388"/>
      <c r="H97" s="388"/>
      <c r="I97" s="388"/>
      <c r="J97" s="388"/>
      <c r="K97" s="388"/>
      <c r="L97" s="388"/>
      <c r="M97" s="388"/>
      <c r="N97" s="388"/>
      <c r="O97" s="388"/>
      <c r="P97" s="388"/>
      <c r="Q97" s="388"/>
      <c r="R97" s="150"/>
      <c r="S97" s="180"/>
      <c r="T97" s="181"/>
      <c r="U97" s="181"/>
      <c r="V97" s="178"/>
      <c r="W97" s="181"/>
    </row>
    <row r="98" spans="1:25" ht="39.950000000000003" customHeight="1" x14ac:dyDescent="0.25">
      <c r="A98" s="180"/>
      <c r="B98" s="387"/>
      <c r="C98" s="387"/>
      <c r="D98" s="387"/>
      <c r="E98" s="388" t="str">
        <f t="shared" si="14"/>
        <v>Select Category in Column B</v>
      </c>
      <c r="F98" s="388"/>
      <c r="G98" s="388"/>
      <c r="H98" s="388"/>
      <c r="I98" s="388"/>
      <c r="J98" s="388"/>
      <c r="K98" s="388"/>
      <c r="L98" s="388"/>
      <c r="M98" s="388"/>
      <c r="N98" s="388"/>
      <c r="O98" s="388"/>
      <c r="P98" s="388"/>
      <c r="Q98" s="388"/>
      <c r="R98" s="150"/>
      <c r="S98" s="180"/>
      <c r="T98" s="181"/>
      <c r="U98" s="181"/>
      <c r="V98" s="181"/>
      <c r="W98" s="181"/>
    </row>
    <row r="99" spans="1:25" ht="39.950000000000003" customHeight="1" x14ac:dyDescent="0.25">
      <c r="A99" s="180"/>
      <c r="B99" s="387"/>
      <c r="C99" s="387"/>
      <c r="D99" s="387"/>
      <c r="E99" s="388" t="str">
        <f t="shared" si="14"/>
        <v>Select Category in Column B</v>
      </c>
      <c r="F99" s="388"/>
      <c r="G99" s="388"/>
      <c r="H99" s="388"/>
      <c r="I99" s="388"/>
      <c r="J99" s="388"/>
      <c r="K99" s="388"/>
      <c r="L99" s="388"/>
      <c r="M99" s="388"/>
      <c r="N99" s="388"/>
      <c r="O99" s="388"/>
      <c r="P99" s="388"/>
      <c r="Q99" s="388"/>
      <c r="R99" s="150"/>
      <c r="S99" s="180"/>
      <c r="T99" s="181"/>
      <c r="U99" s="181"/>
      <c r="V99" s="181"/>
      <c r="W99" s="181"/>
    </row>
    <row r="100" spans="1:25" ht="39.950000000000003" customHeight="1" x14ac:dyDescent="0.25">
      <c r="A100" s="180"/>
      <c r="B100" s="387"/>
      <c r="C100" s="387"/>
      <c r="D100" s="387"/>
      <c r="E100" s="388" t="str">
        <f t="shared" si="14"/>
        <v>Select Category in Column B</v>
      </c>
      <c r="F100" s="388"/>
      <c r="G100" s="388"/>
      <c r="H100" s="388"/>
      <c r="I100" s="388"/>
      <c r="J100" s="388"/>
      <c r="K100" s="388"/>
      <c r="L100" s="388"/>
      <c r="M100" s="388"/>
      <c r="N100" s="388"/>
      <c r="O100" s="388"/>
      <c r="P100" s="388"/>
      <c r="Q100" s="388"/>
      <c r="R100" s="150"/>
      <c r="S100" s="180"/>
      <c r="T100" s="181"/>
      <c r="U100" s="181"/>
      <c r="V100" s="181"/>
      <c r="W100" s="181"/>
    </row>
    <row r="101" spans="1:25" ht="19.350000000000001" customHeight="1" x14ac:dyDescent="0.25">
      <c r="A101" s="180"/>
      <c r="B101" s="411" t="s">
        <v>75</v>
      </c>
      <c r="C101" s="412"/>
      <c r="D101" s="412"/>
      <c r="E101" s="412"/>
      <c r="F101" s="412"/>
      <c r="G101" s="412"/>
      <c r="H101" s="412"/>
      <c r="I101" s="412"/>
      <c r="J101" s="412"/>
      <c r="K101" s="412"/>
      <c r="L101" s="412"/>
      <c r="M101" s="412"/>
      <c r="N101" s="412"/>
      <c r="O101" s="412"/>
      <c r="P101" s="412"/>
      <c r="Q101" s="413"/>
      <c r="R101" s="151">
        <f>ROUND(SUM(R95:R100),0)</f>
        <v>0</v>
      </c>
      <c r="S101" s="180"/>
      <c r="T101" s="181"/>
      <c r="U101" s="181"/>
      <c r="V101" s="181"/>
      <c r="W101" s="181"/>
      <c r="Y101" s="129">
        <f>R101</f>
        <v>0</v>
      </c>
    </row>
    <row r="102" spans="1:25" ht="15.75" customHeight="1" x14ac:dyDescent="0.25">
      <c r="A102" s="180"/>
      <c r="B102" s="422" t="s">
        <v>67</v>
      </c>
      <c r="C102" s="423"/>
      <c r="D102" s="423"/>
      <c r="E102" s="423"/>
      <c r="F102" s="423"/>
      <c r="G102" s="423"/>
      <c r="H102" s="423"/>
      <c r="I102" s="423"/>
      <c r="J102" s="423"/>
      <c r="K102" s="423"/>
      <c r="L102" s="423"/>
      <c r="M102" s="423"/>
      <c r="N102" s="423"/>
      <c r="O102" s="423"/>
      <c r="P102" s="423"/>
      <c r="Q102" s="423"/>
      <c r="R102" s="386"/>
      <c r="S102" s="180"/>
      <c r="T102" s="181"/>
      <c r="U102" s="181"/>
      <c r="V102" s="181"/>
      <c r="W102" s="181"/>
      <c r="X102" s="181"/>
    </row>
    <row r="103" spans="1:25" ht="15.75" customHeight="1" x14ac:dyDescent="0.25">
      <c r="A103" s="180"/>
      <c r="B103" s="250"/>
      <c r="C103" s="251"/>
      <c r="D103" s="251"/>
      <c r="E103" s="251"/>
      <c r="F103" s="251"/>
      <c r="G103" s="251"/>
      <c r="H103" s="251"/>
      <c r="I103" s="251"/>
      <c r="J103" s="251"/>
      <c r="K103" s="251"/>
      <c r="L103" s="251"/>
      <c r="M103" s="251"/>
      <c r="N103" s="251"/>
      <c r="O103" s="251"/>
      <c r="P103" s="251"/>
      <c r="Q103" s="252"/>
      <c r="R103" s="253"/>
      <c r="S103" s="180"/>
      <c r="T103" s="181"/>
      <c r="U103" s="181"/>
      <c r="V103" s="181"/>
      <c r="W103" s="181"/>
      <c r="X103" s="181"/>
    </row>
    <row r="104" spans="1:25" ht="15.6" customHeight="1" x14ac:dyDescent="0.25">
      <c r="A104" s="180"/>
      <c r="B104" s="254"/>
      <c r="C104" s="450" t="s">
        <v>256</v>
      </c>
      <c r="D104" s="450"/>
      <c r="E104" s="450"/>
      <c r="F104" s="450"/>
      <c r="G104" s="450"/>
      <c r="H104" s="272"/>
      <c r="I104" s="451" t="s">
        <v>284</v>
      </c>
      <c r="J104" s="452"/>
      <c r="K104" s="452"/>
      <c r="L104" s="452"/>
      <c r="M104" s="452"/>
      <c r="N104" s="275"/>
      <c r="O104" s="453"/>
      <c r="P104" s="454"/>
      <c r="Q104" s="255"/>
      <c r="R104" s="256"/>
      <c r="S104" s="180"/>
      <c r="T104" s="181"/>
      <c r="U104" s="184">
        <f>O104</f>
        <v>0</v>
      </c>
      <c r="V104" s="181"/>
      <c r="W104" s="181"/>
      <c r="X104" s="181"/>
    </row>
    <row r="105" spans="1:25" ht="14.1" hidden="1" customHeight="1" x14ac:dyDescent="0.25">
      <c r="A105" s="180"/>
      <c r="B105" s="254"/>
      <c r="C105" s="251"/>
      <c r="D105" s="251"/>
      <c r="E105" s="251"/>
      <c r="F105" s="251"/>
      <c r="G105" s="251"/>
      <c r="H105" s="272"/>
      <c r="I105" s="455" t="s">
        <v>112</v>
      </c>
      <c r="J105" s="435"/>
      <c r="K105" s="435"/>
      <c r="L105" s="435"/>
      <c r="M105" s="435"/>
      <c r="N105" s="271"/>
      <c r="O105" s="443">
        <f>(R101+R92+R82+R73+R66+R57+R52+R44+R16)-F129</f>
        <v>0</v>
      </c>
      <c r="P105" s="421"/>
      <c r="Q105" s="255"/>
      <c r="R105" s="256"/>
      <c r="S105" s="180"/>
      <c r="T105" s="181"/>
      <c r="U105" s="181"/>
      <c r="V105" s="181"/>
      <c r="W105" s="181"/>
      <c r="X105" s="181"/>
    </row>
    <row r="106" spans="1:25" ht="14.1" hidden="1" customHeight="1" x14ac:dyDescent="0.25">
      <c r="A106" s="180"/>
      <c r="B106" s="254" t="s">
        <v>113</v>
      </c>
      <c r="C106" s="257"/>
      <c r="D106" s="257"/>
      <c r="E106" s="257"/>
      <c r="F106" s="257"/>
      <c r="G106" s="258"/>
      <c r="H106" s="272"/>
      <c r="I106" s="276"/>
      <c r="J106" s="271"/>
      <c r="K106" s="271"/>
      <c r="L106" s="271"/>
      <c r="M106" s="271"/>
      <c r="N106" s="271"/>
      <c r="O106" s="420">
        <f>(O104+1)*O105</f>
        <v>0</v>
      </c>
      <c r="P106" s="421"/>
      <c r="Q106" s="255"/>
      <c r="R106" s="256"/>
      <c r="S106" s="180"/>
      <c r="T106" s="181"/>
      <c r="U106" s="181"/>
      <c r="V106" s="181"/>
      <c r="W106" s="181"/>
      <c r="X106" s="181"/>
    </row>
    <row r="107" spans="1:25" ht="15.75" customHeight="1" x14ac:dyDescent="0.25">
      <c r="A107" s="180"/>
      <c r="B107" s="254"/>
      <c r="C107" s="450" t="s">
        <v>249</v>
      </c>
      <c r="D107" s="450"/>
      <c r="E107" s="450"/>
      <c r="F107" s="450"/>
      <c r="G107" s="259">
        <f>F123</f>
        <v>0</v>
      </c>
      <c r="H107" s="272"/>
      <c r="I107" s="251"/>
      <c r="J107" s="251"/>
      <c r="K107" s="251"/>
      <c r="L107" s="251"/>
      <c r="M107" s="251"/>
      <c r="N107" s="251"/>
      <c r="O107" s="251"/>
      <c r="P107" s="251"/>
      <c r="Q107" s="255"/>
      <c r="R107" s="256"/>
      <c r="S107" s="180"/>
      <c r="T107" s="181"/>
      <c r="U107" s="181"/>
      <c r="V107" s="181"/>
      <c r="W107" s="181"/>
      <c r="X107" s="181"/>
    </row>
    <row r="108" spans="1:25" ht="15.75" customHeight="1" x14ac:dyDescent="0.25">
      <c r="A108" s="180"/>
      <c r="B108" s="254"/>
      <c r="C108" s="450" t="s">
        <v>517</v>
      </c>
      <c r="D108" s="450"/>
      <c r="E108" s="450"/>
      <c r="F108" s="450"/>
      <c r="G108" s="259">
        <f>F124+F125+F126+F127</f>
        <v>0</v>
      </c>
      <c r="H108" s="272"/>
      <c r="I108" s="260"/>
      <c r="J108" s="260"/>
      <c r="K108" s="260"/>
      <c r="L108" s="260"/>
      <c r="M108" s="260"/>
      <c r="N108" s="260"/>
      <c r="O108" s="260"/>
      <c r="P108" s="260"/>
      <c r="Q108" s="255"/>
      <c r="R108" s="256"/>
      <c r="S108" s="180"/>
      <c r="T108" s="181"/>
      <c r="U108" s="181"/>
      <c r="V108" s="181"/>
      <c r="W108" s="181"/>
      <c r="X108" s="181"/>
    </row>
    <row r="109" spans="1:25" ht="15.75" customHeight="1" x14ac:dyDescent="0.25">
      <c r="A109" s="180"/>
      <c r="B109" s="254"/>
      <c r="C109" s="450" t="s">
        <v>250</v>
      </c>
      <c r="D109" s="450"/>
      <c r="E109" s="450"/>
      <c r="F109" s="450"/>
      <c r="G109" s="259">
        <f>R115</f>
        <v>0</v>
      </c>
      <c r="H109" s="272"/>
      <c r="I109" s="451" t="s">
        <v>111</v>
      </c>
      <c r="J109" s="452"/>
      <c r="K109" s="452"/>
      <c r="L109" s="452"/>
      <c r="M109" s="452"/>
      <c r="N109" s="275"/>
      <c r="O109" s="430">
        <f>'GRANT SUMMARY'!J100</f>
        <v>0</v>
      </c>
      <c r="P109" s="431"/>
      <c r="Q109" s="255"/>
      <c r="R109" s="256"/>
      <c r="S109" s="180"/>
      <c r="T109" s="181"/>
      <c r="U109" s="181"/>
      <c r="V109" s="181"/>
      <c r="W109" s="181"/>
      <c r="X109" s="181"/>
    </row>
    <row r="110" spans="1:25" ht="16.5" customHeight="1" x14ac:dyDescent="0.25">
      <c r="A110" s="180"/>
      <c r="B110" s="254"/>
      <c r="C110" s="272"/>
      <c r="D110" s="435"/>
      <c r="E110" s="435"/>
      <c r="F110" s="435"/>
      <c r="G110" s="272"/>
      <c r="H110" s="272"/>
      <c r="I110" s="272"/>
      <c r="J110" s="272"/>
      <c r="K110" s="272"/>
      <c r="L110" s="272"/>
      <c r="M110" s="436"/>
      <c r="N110" s="436"/>
      <c r="O110" s="436"/>
      <c r="P110" s="436"/>
      <c r="Q110" s="436"/>
      <c r="R110" s="261" t="s">
        <v>52</v>
      </c>
      <c r="S110" s="180"/>
      <c r="T110" s="181"/>
      <c r="U110" s="181"/>
      <c r="V110" s="181"/>
      <c r="W110" s="181"/>
      <c r="X110" s="181"/>
    </row>
    <row r="111" spans="1:25" x14ac:dyDescent="0.25">
      <c r="A111" s="180"/>
      <c r="B111" s="268"/>
      <c r="C111" s="412"/>
      <c r="D111" s="412"/>
      <c r="E111" s="412"/>
      <c r="F111" s="269"/>
      <c r="G111" s="269"/>
      <c r="H111" s="269"/>
      <c r="I111" s="412" t="s">
        <v>257</v>
      </c>
      <c r="J111" s="412"/>
      <c r="K111" s="412"/>
      <c r="L111" s="412"/>
      <c r="M111" s="412"/>
      <c r="N111" s="412"/>
      <c r="O111" s="412"/>
      <c r="P111" s="412"/>
      <c r="Q111" s="413"/>
      <c r="R111" s="153"/>
      <c r="S111" s="180"/>
      <c r="T111" s="181"/>
      <c r="U111" s="181"/>
      <c r="V111" s="181"/>
      <c r="W111" s="181"/>
      <c r="X111" s="181"/>
      <c r="Y111" s="129">
        <f>R111</f>
        <v>0</v>
      </c>
    </row>
    <row r="112" spans="1:25" ht="15.75" customHeight="1" x14ac:dyDescent="0.25">
      <c r="A112" s="180"/>
      <c r="B112" s="422" t="s">
        <v>68</v>
      </c>
      <c r="C112" s="423"/>
      <c r="D112" s="423"/>
      <c r="E112" s="423"/>
      <c r="F112" s="423"/>
      <c r="G112" s="423"/>
      <c r="H112" s="423"/>
      <c r="I112" s="423"/>
      <c r="J112" s="423"/>
      <c r="K112" s="423"/>
      <c r="L112" s="423"/>
      <c r="M112" s="423"/>
      <c r="N112" s="423"/>
      <c r="O112" s="423"/>
      <c r="P112" s="423"/>
      <c r="Q112" s="423"/>
      <c r="R112" s="270"/>
      <c r="S112" s="180"/>
      <c r="T112" s="181"/>
      <c r="U112" s="181"/>
      <c r="V112" s="181"/>
      <c r="W112" s="181"/>
    </row>
    <row r="113" spans="1:25" s="83" customFormat="1" ht="39.950000000000003" customHeight="1" x14ac:dyDescent="0.25">
      <c r="A113" s="180"/>
      <c r="B113" s="444" t="s">
        <v>76</v>
      </c>
      <c r="C113" s="445"/>
      <c r="D113" s="445"/>
      <c r="E113" s="445"/>
      <c r="F113" s="445"/>
      <c r="G113" s="445"/>
      <c r="H113" s="445"/>
      <c r="I113" s="445"/>
      <c r="J113" s="445"/>
      <c r="K113" s="445"/>
      <c r="L113" s="445"/>
      <c r="M113" s="445"/>
      <c r="N113" s="445"/>
      <c r="O113" s="445"/>
      <c r="P113" s="445"/>
      <c r="Q113" s="446"/>
      <c r="R113" s="274" t="s">
        <v>52</v>
      </c>
      <c r="S113" s="180"/>
      <c r="T113" s="181"/>
      <c r="U113" s="181"/>
      <c r="V113" s="181"/>
      <c r="W113" s="181"/>
    </row>
    <row r="114" spans="1:25" ht="30" customHeight="1" x14ac:dyDescent="0.25">
      <c r="A114" s="180"/>
      <c r="B114" s="447"/>
      <c r="C114" s="448"/>
      <c r="D114" s="448"/>
      <c r="E114" s="448"/>
      <c r="F114" s="448"/>
      <c r="G114" s="448"/>
      <c r="H114" s="448"/>
      <c r="I114" s="448"/>
      <c r="J114" s="448"/>
      <c r="K114" s="448"/>
      <c r="L114" s="448"/>
      <c r="M114" s="448"/>
      <c r="N114" s="448"/>
      <c r="O114" s="448"/>
      <c r="P114" s="448"/>
      <c r="Q114" s="449"/>
      <c r="R114" s="154"/>
      <c r="S114" s="180"/>
      <c r="T114" s="181"/>
      <c r="U114" s="181"/>
      <c r="V114" s="181"/>
      <c r="W114" s="181"/>
    </row>
    <row r="115" spans="1:25" ht="18.600000000000001" customHeight="1" x14ac:dyDescent="0.25">
      <c r="A115" s="180"/>
      <c r="B115" s="411" t="s">
        <v>77</v>
      </c>
      <c r="C115" s="412"/>
      <c r="D115" s="412"/>
      <c r="E115" s="412"/>
      <c r="F115" s="412"/>
      <c r="G115" s="412"/>
      <c r="H115" s="412"/>
      <c r="I115" s="412"/>
      <c r="J115" s="412"/>
      <c r="K115" s="412"/>
      <c r="L115" s="412"/>
      <c r="M115" s="412"/>
      <c r="N115" s="412"/>
      <c r="O115" s="412"/>
      <c r="P115" s="412"/>
      <c r="Q115" s="413"/>
      <c r="R115" s="151">
        <f>ROUND(R114,0)</f>
        <v>0</v>
      </c>
      <c r="S115" s="180"/>
      <c r="T115" s="181"/>
      <c r="U115" s="181"/>
      <c r="V115" s="181"/>
      <c r="W115" s="181"/>
      <c r="Y115" s="129">
        <f>R115</f>
        <v>0</v>
      </c>
    </row>
    <row r="116" spans="1:25" ht="18.600000000000001" customHeight="1" x14ac:dyDescent="0.25">
      <c r="A116" s="180"/>
      <c r="B116" s="298"/>
      <c r="C116" s="299"/>
      <c r="D116" s="299"/>
      <c r="E116" s="299"/>
      <c r="F116" s="299"/>
      <c r="G116" s="299"/>
      <c r="H116" s="299"/>
      <c r="I116" s="299"/>
      <c r="J116" s="299"/>
      <c r="K116" s="299"/>
      <c r="L116" s="299"/>
      <c r="M116" s="299"/>
      <c r="N116" s="299"/>
      <c r="O116" s="299"/>
      <c r="P116" s="299"/>
      <c r="Q116" s="299"/>
      <c r="R116" s="270"/>
      <c r="S116" s="180"/>
      <c r="T116" s="181"/>
      <c r="U116" s="181"/>
      <c r="V116" s="181"/>
      <c r="W116" s="181"/>
      <c r="Y116" s="129"/>
    </row>
    <row r="117" spans="1:25" ht="34.5" customHeight="1" x14ac:dyDescent="0.25">
      <c r="A117" s="180"/>
      <c r="B117" s="432" t="s">
        <v>60</v>
      </c>
      <c r="C117" s="433"/>
      <c r="D117" s="433"/>
      <c r="E117" s="433"/>
      <c r="F117" s="433"/>
      <c r="G117" s="433"/>
      <c r="H117" s="433"/>
      <c r="I117" s="433"/>
      <c r="J117" s="433"/>
      <c r="K117" s="433"/>
      <c r="L117" s="433"/>
      <c r="M117" s="433"/>
      <c r="N117" s="433"/>
      <c r="O117" s="433"/>
      <c r="P117" s="433"/>
      <c r="Q117" s="434"/>
      <c r="R117" s="146">
        <f>SUM(R115+R111+R101+R92+R82+R73+R66+R57+R52+R44+R16)</f>
        <v>0</v>
      </c>
      <c r="S117" s="180"/>
      <c r="T117" s="181"/>
      <c r="U117" s="155"/>
      <c r="V117" s="156"/>
      <c r="W117" s="181"/>
    </row>
    <row r="118" spans="1:25" ht="34.5" customHeight="1" x14ac:dyDescent="0.25">
      <c r="A118" s="180"/>
      <c r="B118" s="432" t="s">
        <v>241</v>
      </c>
      <c r="C118" s="433"/>
      <c r="D118" s="433"/>
      <c r="E118" s="433"/>
      <c r="F118" s="433"/>
      <c r="G118" s="433"/>
      <c r="H118" s="433"/>
      <c r="I118" s="433"/>
      <c r="J118" s="433"/>
      <c r="K118" s="433"/>
      <c r="L118" s="433"/>
      <c r="M118" s="433"/>
      <c r="N118" s="433"/>
      <c r="O118" s="433"/>
      <c r="P118" s="433"/>
      <c r="Q118" s="434"/>
      <c r="R118" s="146">
        <f>R117-E7</f>
        <v>0</v>
      </c>
      <c r="S118" s="180"/>
      <c r="T118" s="181"/>
      <c r="U118" s="155"/>
      <c r="V118" s="156"/>
      <c r="W118" s="181"/>
    </row>
    <row r="119" spans="1:25" ht="15" customHeight="1" x14ac:dyDescent="0.25">
      <c r="A119" s="180"/>
      <c r="B119" s="180"/>
      <c r="C119" s="180"/>
      <c r="D119" s="180"/>
      <c r="E119" s="180"/>
      <c r="F119" s="180"/>
      <c r="G119" s="180"/>
      <c r="H119" s="180"/>
      <c r="I119" s="180"/>
      <c r="J119" s="180"/>
      <c r="K119" s="180"/>
      <c r="L119" s="180"/>
      <c r="M119" s="180"/>
      <c r="N119" s="180"/>
      <c r="O119" s="180"/>
      <c r="P119" s="180"/>
      <c r="Q119" s="180"/>
      <c r="R119" s="180"/>
      <c r="S119" s="180"/>
      <c r="T119" s="181"/>
      <c r="U119" s="155" t="s">
        <v>114</v>
      </c>
      <c r="V119" s="156">
        <f>U92+R101+R60+R64+R52+R16</f>
        <v>0</v>
      </c>
      <c r="W119" s="181"/>
    </row>
    <row r="120" spans="1:25" x14ac:dyDescent="0.2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row>
    <row r="121" spans="1:25" hidden="1" x14ac:dyDescent="0.25"/>
    <row r="122" spans="1:25" hidden="1" x14ac:dyDescent="0.25">
      <c r="C122" s="130" t="s">
        <v>255</v>
      </c>
      <c r="D122" s="130"/>
      <c r="E122" s="131"/>
      <c r="F122" s="132"/>
    </row>
    <row r="123" spans="1:25" hidden="1" x14ac:dyDescent="0.25">
      <c r="C123" s="130" t="s">
        <v>249</v>
      </c>
      <c r="D123" s="130"/>
      <c r="E123" s="131"/>
      <c r="F123" s="137">
        <f>R57</f>
        <v>0</v>
      </c>
    </row>
    <row r="124" spans="1:25" hidden="1" x14ac:dyDescent="0.25">
      <c r="C124" s="130" t="s">
        <v>251</v>
      </c>
      <c r="D124" s="130"/>
      <c r="E124" s="131">
        <f>W69</f>
        <v>0</v>
      </c>
      <c r="F124" s="132">
        <f>IF(E124&gt;25000,(E124-25000),0)</f>
        <v>0</v>
      </c>
    </row>
    <row r="125" spans="1:25" hidden="1" x14ac:dyDescent="0.25">
      <c r="C125" s="130" t="s">
        <v>252</v>
      </c>
      <c r="D125" s="130"/>
      <c r="E125" s="131">
        <f>W70</f>
        <v>0</v>
      </c>
      <c r="F125" s="132">
        <f>IF(E125&gt;25000,(E125-25000),0)</f>
        <v>0</v>
      </c>
    </row>
    <row r="126" spans="1:25" hidden="1" x14ac:dyDescent="0.25">
      <c r="C126" s="130" t="s">
        <v>253</v>
      </c>
      <c r="D126" s="130"/>
      <c r="E126" s="131">
        <f>W71</f>
        <v>0</v>
      </c>
      <c r="F126" s="132">
        <f>IF(E126&gt;25000,(E126-25000),0)</f>
        <v>0</v>
      </c>
    </row>
    <row r="127" spans="1:25" hidden="1" x14ac:dyDescent="0.25">
      <c r="C127" s="130" t="s">
        <v>254</v>
      </c>
      <c r="D127" s="130"/>
      <c r="E127" s="131">
        <f>W72</f>
        <v>0</v>
      </c>
      <c r="F127" s="132">
        <f>IF(E127&gt;25000,(E127-25000),0)</f>
        <v>0</v>
      </c>
    </row>
    <row r="128" spans="1:25" hidden="1" x14ac:dyDescent="0.25">
      <c r="C128" s="130" t="s">
        <v>250</v>
      </c>
      <c r="D128" s="130"/>
      <c r="E128" s="131"/>
      <c r="F128" s="137">
        <f>R115</f>
        <v>0</v>
      </c>
    </row>
    <row r="129" spans="1:40" s="133" customFormat="1" hidden="1" x14ac:dyDescent="0.25">
      <c r="A129" s="51"/>
      <c r="B129" s="51"/>
      <c r="C129" s="51"/>
      <c r="D129" s="51"/>
      <c r="E129" s="138"/>
      <c r="F129" s="81">
        <f>SUM(F123:F128)</f>
        <v>0</v>
      </c>
      <c r="L129" s="134"/>
      <c r="M129" s="135"/>
      <c r="N129" s="135"/>
      <c r="O129" s="134"/>
      <c r="P129" s="136"/>
      <c r="Q129" s="51"/>
      <c r="R129" s="51"/>
      <c r="S129" s="185"/>
      <c r="T129" s="51"/>
      <c r="U129" s="51"/>
      <c r="V129" s="51"/>
      <c r="W129" s="51"/>
      <c r="X129" s="51"/>
      <c r="Y129" s="51"/>
      <c r="Z129" s="51"/>
      <c r="AA129" s="51"/>
      <c r="AB129" s="51"/>
      <c r="AC129" s="51"/>
      <c r="AD129" s="51"/>
      <c r="AE129" s="51"/>
      <c r="AF129" s="51"/>
      <c r="AG129" s="51"/>
      <c r="AH129" s="51"/>
      <c r="AI129" s="51"/>
      <c r="AJ129" s="51"/>
      <c r="AK129" s="51"/>
      <c r="AL129" s="51"/>
      <c r="AM129" s="51"/>
      <c r="AN129" s="51"/>
    </row>
    <row r="130" spans="1:40" hidden="1" x14ac:dyDescent="0.25"/>
    <row r="131" spans="1:40" hidden="1" x14ac:dyDescent="0.25"/>
  </sheetData>
  <sheetProtection algorithmName="SHA-512" hashValue="EizsAkuNprbtrTRrVdkSo/aq0AC+5Kbm/zh/YyZTfes+UCHsm/UtNB0g4AF6awcEBdB8+ROnzP0AxFgCx0Xtmg==" saltValue="VGHbZ0MMgNmk2rsjiZ4gmw==" spinCount="100000" sheet="1" formatCells="0" formatRows="0" insertRows="0" selectLockedCells="1"/>
  <mergeCells count="207">
    <mergeCell ref="B10:R10"/>
    <mergeCell ref="B11:C11"/>
    <mergeCell ref="D11:K11"/>
    <mergeCell ref="B12:C12"/>
    <mergeCell ref="D12:K12"/>
    <mergeCell ref="B13:C13"/>
    <mergeCell ref="D13:K13"/>
    <mergeCell ref="B2:R2"/>
    <mergeCell ref="B5:R5"/>
    <mergeCell ref="B7:D7"/>
    <mergeCell ref="G7:I7"/>
    <mergeCell ref="B18:C18"/>
    <mergeCell ref="D18:K18"/>
    <mergeCell ref="B19:C19"/>
    <mergeCell ref="D19:K19"/>
    <mergeCell ref="B20:C20"/>
    <mergeCell ref="D20:K20"/>
    <mergeCell ref="B14:C14"/>
    <mergeCell ref="D14:K14"/>
    <mergeCell ref="B15:C15"/>
    <mergeCell ref="D15:K15"/>
    <mergeCell ref="B16:O16"/>
    <mergeCell ref="B17:R17"/>
    <mergeCell ref="B24:C24"/>
    <mergeCell ref="D24:K24"/>
    <mergeCell ref="B25:C25"/>
    <mergeCell ref="D25:K25"/>
    <mergeCell ref="B26:C26"/>
    <mergeCell ref="D26:K26"/>
    <mergeCell ref="B21:C21"/>
    <mergeCell ref="D21:K21"/>
    <mergeCell ref="B22:C22"/>
    <mergeCell ref="D22:K22"/>
    <mergeCell ref="B23:C23"/>
    <mergeCell ref="D23:K23"/>
    <mergeCell ref="B30:C30"/>
    <mergeCell ref="D30:K30"/>
    <mergeCell ref="B31:C31"/>
    <mergeCell ref="D31:K31"/>
    <mergeCell ref="B32:C32"/>
    <mergeCell ref="D32:K32"/>
    <mergeCell ref="B27:C27"/>
    <mergeCell ref="D27:K27"/>
    <mergeCell ref="B28:C28"/>
    <mergeCell ref="D28:K28"/>
    <mergeCell ref="B29:C29"/>
    <mergeCell ref="D29:K29"/>
    <mergeCell ref="B36:C36"/>
    <mergeCell ref="D36:K36"/>
    <mergeCell ref="B37:C37"/>
    <mergeCell ref="D37:K37"/>
    <mergeCell ref="B38:C38"/>
    <mergeCell ref="D38:K38"/>
    <mergeCell ref="B33:C33"/>
    <mergeCell ref="D33:K33"/>
    <mergeCell ref="B34:C34"/>
    <mergeCell ref="D34:K34"/>
    <mergeCell ref="B35:C35"/>
    <mergeCell ref="D35:K35"/>
    <mergeCell ref="B42:C42"/>
    <mergeCell ref="D42:K42"/>
    <mergeCell ref="B43:C43"/>
    <mergeCell ref="D43:K43"/>
    <mergeCell ref="B44:O44"/>
    <mergeCell ref="B45:R45"/>
    <mergeCell ref="B39:C39"/>
    <mergeCell ref="D39:K39"/>
    <mergeCell ref="B40:C40"/>
    <mergeCell ref="D40:K40"/>
    <mergeCell ref="B41:C41"/>
    <mergeCell ref="D41:K41"/>
    <mergeCell ref="B49:C49"/>
    <mergeCell ref="D49:K49"/>
    <mergeCell ref="B50:C50"/>
    <mergeCell ref="D50:K50"/>
    <mergeCell ref="B51:C51"/>
    <mergeCell ref="D51:K51"/>
    <mergeCell ref="B46:C46"/>
    <mergeCell ref="D46:K46"/>
    <mergeCell ref="B47:C47"/>
    <mergeCell ref="D47:K47"/>
    <mergeCell ref="B48:C48"/>
    <mergeCell ref="D48:K48"/>
    <mergeCell ref="B56:C56"/>
    <mergeCell ref="D56:P56"/>
    <mergeCell ref="B57:Q57"/>
    <mergeCell ref="B58:R58"/>
    <mergeCell ref="B59:C59"/>
    <mergeCell ref="D59:Q59"/>
    <mergeCell ref="B52:O52"/>
    <mergeCell ref="B53:R53"/>
    <mergeCell ref="B54:C54"/>
    <mergeCell ref="D54:P54"/>
    <mergeCell ref="B55:C55"/>
    <mergeCell ref="D55:P55"/>
    <mergeCell ref="C63:E63"/>
    <mergeCell ref="F63:Q63"/>
    <mergeCell ref="B64:C64"/>
    <mergeCell ref="D64:Q64"/>
    <mergeCell ref="C65:E65"/>
    <mergeCell ref="F65:Q65"/>
    <mergeCell ref="B60:C60"/>
    <mergeCell ref="D60:Q60"/>
    <mergeCell ref="C61:E61"/>
    <mergeCell ref="F61:Q61"/>
    <mergeCell ref="B62:C62"/>
    <mergeCell ref="D62:Q62"/>
    <mergeCell ref="B70:C70"/>
    <mergeCell ref="D70:G70"/>
    <mergeCell ref="H70:O70"/>
    <mergeCell ref="B71:C71"/>
    <mergeCell ref="D71:G71"/>
    <mergeCell ref="H71:O71"/>
    <mergeCell ref="B66:Q66"/>
    <mergeCell ref="B67:R67"/>
    <mergeCell ref="B68:C68"/>
    <mergeCell ref="D68:G68"/>
    <mergeCell ref="H68:O68"/>
    <mergeCell ref="B69:C69"/>
    <mergeCell ref="D69:G69"/>
    <mergeCell ref="H69:O69"/>
    <mergeCell ref="B76:D76"/>
    <mergeCell ref="E76:Q76"/>
    <mergeCell ref="B77:D77"/>
    <mergeCell ref="E77:Q77"/>
    <mergeCell ref="B78:D78"/>
    <mergeCell ref="E78:Q78"/>
    <mergeCell ref="B72:C72"/>
    <mergeCell ref="D72:G72"/>
    <mergeCell ref="H72:O72"/>
    <mergeCell ref="B73:Q73"/>
    <mergeCell ref="B74:R74"/>
    <mergeCell ref="B75:D75"/>
    <mergeCell ref="E75:Q75"/>
    <mergeCell ref="B82:Q82"/>
    <mergeCell ref="B83:R83"/>
    <mergeCell ref="B84:D84"/>
    <mergeCell ref="E84:G84"/>
    <mergeCell ref="H84:O84"/>
    <mergeCell ref="B85:D85"/>
    <mergeCell ref="E85:G85"/>
    <mergeCell ref="H85:O85"/>
    <mergeCell ref="B79:D79"/>
    <mergeCell ref="E79:Q79"/>
    <mergeCell ref="B80:D80"/>
    <mergeCell ref="E80:Q80"/>
    <mergeCell ref="B81:D81"/>
    <mergeCell ref="E81:Q81"/>
    <mergeCell ref="B88:D88"/>
    <mergeCell ref="E88:G88"/>
    <mergeCell ref="H88:O88"/>
    <mergeCell ref="B89:D89"/>
    <mergeCell ref="E89:G89"/>
    <mergeCell ref="H89:O89"/>
    <mergeCell ref="B86:D86"/>
    <mergeCell ref="E86:G86"/>
    <mergeCell ref="H86:O86"/>
    <mergeCell ref="B87:D87"/>
    <mergeCell ref="E87:G87"/>
    <mergeCell ref="H87:O87"/>
    <mergeCell ref="B92:Q92"/>
    <mergeCell ref="B93:R93"/>
    <mergeCell ref="B94:D94"/>
    <mergeCell ref="E94:R94"/>
    <mergeCell ref="B95:D95"/>
    <mergeCell ref="E95:Q95"/>
    <mergeCell ref="B90:D90"/>
    <mergeCell ref="E90:G90"/>
    <mergeCell ref="H90:O90"/>
    <mergeCell ref="B91:D91"/>
    <mergeCell ref="E91:G91"/>
    <mergeCell ref="H91:O91"/>
    <mergeCell ref="E99:Q99"/>
    <mergeCell ref="B100:D100"/>
    <mergeCell ref="E100:Q100"/>
    <mergeCell ref="B101:Q101"/>
    <mergeCell ref="B102:R102"/>
    <mergeCell ref="B96:D96"/>
    <mergeCell ref="E96:Q96"/>
    <mergeCell ref="B97:D97"/>
    <mergeCell ref="E97:Q97"/>
    <mergeCell ref="B98:D98"/>
    <mergeCell ref="E98:Q98"/>
    <mergeCell ref="B117:Q117"/>
    <mergeCell ref="B118:Q118"/>
    <mergeCell ref="B3:R3"/>
    <mergeCell ref="B4:R4"/>
    <mergeCell ref="C111:E111"/>
    <mergeCell ref="I111:Q111"/>
    <mergeCell ref="B112:Q112"/>
    <mergeCell ref="B113:Q113"/>
    <mergeCell ref="B114:Q114"/>
    <mergeCell ref="B115:Q115"/>
    <mergeCell ref="C107:F107"/>
    <mergeCell ref="C108:F108"/>
    <mergeCell ref="C109:F109"/>
    <mergeCell ref="I109:M109"/>
    <mergeCell ref="O109:P109"/>
    <mergeCell ref="D110:F110"/>
    <mergeCell ref="M110:Q110"/>
    <mergeCell ref="C104:G104"/>
    <mergeCell ref="I104:M104"/>
    <mergeCell ref="O104:P104"/>
    <mergeCell ref="I105:M105"/>
    <mergeCell ref="O105:P105"/>
    <mergeCell ref="O106:P106"/>
    <mergeCell ref="B99:D99"/>
  </mergeCells>
  <conditionalFormatting sqref="R118">
    <cfRule type="cellIs" dxfId="42" priority="2" operator="notEqual">
      <formula>0</formula>
    </cfRule>
  </conditionalFormatting>
  <conditionalFormatting sqref="R117">
    <cfRule type="cellIs" dxfId="41" priority="3" operator="notEqual">
      <formula>$E$7</formula>
    </cfRule>
  </conditionalFormatting>
  <printOptions headings="1" gridLines="1"/>
  <pageMargins left="0.25" right="0.25" top="0.25" bottom="0.25" header="0.3" footer="0.3"/>
  <pageSetup paperSize="3" scale="60" fitToHeight="50" orientation="landscape" cellComments="asDisplayed"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5973F6C2-D405-4799-A561-90AF063771C2}">
            <xm:f>'GRANT SUMMARY'!$J$100&lt;0</xm:f>
            <x14:dxf>
              <fill>
                <patternFill>
                  <bgColor rgb="FFFF0000"/>
                </patternFill>
              </fill>
            </x14:dxf>
          </x14:cfRule>
          <xm:sqref>R111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3276B1A-9361-48EA-99D9-205A09DC6AC9}">
          <x14:formula1>
            <xm:f>Cover!$C$21:$C$25</xm:f>
          </x14:formula1>
          <xm:sqref>N47:N51 N12:N15 N19:N43</xm:sqref>
        </x14:dataValidation>
        <x14:dataValidation type="list" allowBlank="1" showInputMessage="1" showErrorMessage="1" xr:uid="{308BB669-98B7-4A1A-B486-C16787EC9A9D}">
          <x14:formula1>
            <xm:f>'DROP-DOWNS'!$U$2:$U$8</xm:f>
          </x14:formula1>
          <xm:sqref>B95:D100</xm:sqref>
        </x14:dataValidation>
        <x14:dataValidation type="list" allowBlank="1" showInputMessage="1" showErrorMessage="1" xr:uid="{6CAA59B1-5C5F-4FE3-B2BA-25C2F97FFE68}">
          <x14:formula1>
            <xm:f>'DROP-DOWNS'!$S$2:$S$6</xm:f>
          </x14:formula1>
          <xm:sqref>B76:C81</xm:sqref>
        </x14:dataValidation>
        <x14:dataValidation type="list" allowBlank="1" showInputMessage="1" showErrorMessage="1" xr:uid="{DD416CD0-B942-4361-95AA-1199B8D07DFC}">
          <x14:formula1>
            <xm:f>'DROP-DOWNS'!$S$12:$S$21</xm:f>
          </x14:formula1>
          <xm:sqref>B85:C87 B89:C91 B88:D88</xm:sqref>
        </x14:dataValidation>
        <x14:dataValidation type="list" allowBlank="1" showInputMessage="1" showErrorMessage="1" xr:uid="{7992E6C3-5899-4FD9-B349-2CBD9AF27ED6}">
          <x14:formula1>
            <xm:f>'DROP-DOWNS'!$J$2:$J$3</xm:f>
          </x14:formula1>
          <xm:sqref>B69:C72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2B019-7586-464A-AAC1-32965F25A267}">
  <sheetPr codeName="Sheet10">
    <tabColor theme="3" tint="0.79998168889431442"/>
  </sheetPr>
  <dimension ref="A1:AN129"/>
  <sheetViews>
    <sheetView showGridLines="0" zoomScaleNormal="100" workbookViewId="0"/>
  </sheetViews>
  <sheetFormatPr defaultColWidth="9.140625" defaultRowHeight="15" x14ac:dyDescent="0.25"/>
  <cols>
    <col min="1" max="1" width="3.42578125" style="51" customWidth="1"/>
    <col min="2" max="2" width="8.140625" style="51" customWidth="1"/>
    <col min="3" max="3" width="8.42578125" style="51" customWidth="1"/>
    <col min="4" max="4" width="11.85546875" style="51" customWidth="1"/>
    <col min="5" max="5" width="11.85546875" style="138" customWidth="1"/>
    <col min="6" max="6" width="11.85546875" style="136" customWidth="1"/>
    <col min="7" max="8" width="11.85546875" style="133" customWidth="1"/>
    <col min="9" max="9" width="12.85546875" style="133" customWidth="1"/>
    <col min="10" max="10" width="11.85546875" style="133" customWidth="1"/>
    <col min="11" max="11" width="6.42578125" style="133" customWidth="1"/>
    <col min="12" max="12" width="9.5703125" style="134" customWidth="1"/>
    <col min="13" max="14" width="9.5703125" style="135" customWidth="1"/>
    <col min="15" max="15" width="9.5703125" style="134" customWidth="1"/>
    <col min="16" max="16" width="12" style="136" customWidth="1"/>
    <col min="17" max="17" width="9.5703125" style="51" customWidth="1"/>
    <col min="18" max="18" width="14" style="51" customWidth="1"/>
    <col min="19" max="19" width="3.42578125" style="185" customWidth="1"/>
    <col min="20" max="20" width="4.28515625" style="51" customWidth="1"/>
    <col min="21" max="21" width="62.28515625" style="51" hidden="1" customWidth="1"/>
    <col min="22" max="22" width="27.5703125" style="51" hidden="1" customWidth="1"/>
    <col min="23" max="23" width="17.28515625" style="51" hidden="1" customWidth="1"/>
    <col min="24" max="24" width="5.85546875" style="51" hidden="1" customWidth="1"/>
    <col min="25" max="25" width="6.85546875" style="51" hidden="1" customWidth="1"/>
    <col min="26" max="26" width="9.140625" style="51" hidden="1" customWidth="1"/>
    <col min="27" max="27" width="10.5703125" style="51" bestFit="1" customWidth="1"/>
    <col min="28" max="16384" width="9.140625" style="51"/>
  </cols>
  <sheetData>
    <row r="1" spans="1:27" x14ac:dyDescent="0.25">
      <c r="A1" s="180"/>
      <c r="B1" s="180"/>
      <c r="C1" s="180"/>
      <c r="D1" s="180"/>
      <c r="E1" s="180"/>
      <c r="F1" s="180"/>
      <c r="G1" s="180"/>
      <c r="H1" s="180"/>
      <c r="I1" s="180"/>
      <c r="J1" s="180"/>
      <c r="K1" s="180"/>
      <c r="L1" s="180"/>
      <c r="M1" s="180"/>
      <c r="N1" s="180"/>
      <c r="O1" s="180"/>
      <c r="P1" s="180"/>
      <c r="Q1" s="180"/>
      <c r="R1" s="180"/>
      <c r="S1" s="180"/>
      <c r="T1" s="181"/>
      <c r="U1" s="181"/>
      <c r="V1" s="181"/>
      <c r="W1" s="181"/>
    </row>
    <row r="2" spans="1:27" ht="29.45" customHeight="1" x14ac:dyDescent="0.25">
      <c r="A2" s="180"/>
      <c r="B2" s="488" t="s">
        <v>536</v>
      </c>
      <c r="C2" s="489"/>
      <c r="D2" s="489"/>
      <c r="E2" s="489"/>
      <c r="F2" s="489"/>
      <c r="G2" s="489"/>
      <c r="H2" s="489"/>
      <c r="I2" s="489"/>
      <c r="J2" s="489"/>
      <c r="K2" s="489"/>
      <c r="L2" s="489"/>
      <c r="M2" s="489"/>
      <c r="N2" s="489"/>
      <c r="O2" s="489"/>
      <c r="P2" s="489"/>
      <c r="Q2" s="489"/>
      <c r="R2" s="490"/>
      <c r="S2" s="180"/>
      <c r="T2" s="181"/>
      <c r="U2" s="181"/>
      <c r="V2" s="181"/>
      <c r="W2" s="181"/>
    </row>
    <row r="3" spans="1:27" ht="29.45" customHeight="1" x14ac:dyDescent="0.25">
      <c r="A3" s="180"/>
      <c r="B3" s="459" t="s">
        <v>592</v>
      </c>
      <c r="C3" s="460"/>
      <c r="D3" s="460"/>
      <c r="E3" s="460"/>
      <c r="F3" s="460"/>
      <c r="G3" s="460"/>
      <c r="H3" s="460"/>
      <c r="I3" s="460"/>
      <c r="J3" s="460"/>
      <c r="K3" s="460"/>
      <c r="L3" s="460"/>
      <c r="M3" s="460"/>
      <c r="N3" s="460"/>
      <c r="O3" s="460"/>
      <c r="P3" s="460"/>
      <c r="Q3" s="460"/>
      <c r="R3" s="461"/>
      <c r="S3" s="180"/>
      <c r="T3" s="181"/>
      <c r="U3" s="181"/>
      <c r="V3" s="181"/>
      <c r="W3" s="181"/>
    </row>
    <row r="4" spans="1:27" ht="8.25" customHeight="1" x14ac:dyDescent="0.25">
      <c r="A4" s="180"/>
      <c r="B4" s="193"/>
      <c r="C4" s="193"/>
      <c r="D4" s="193"/>
      <c r="E4" s="193"/>
      <c r="F4" s="193"/>
      <c r="G4" s="193"/>
      <c r="H4" s="193"/>
      <c r="I4" s="193"/>
      <c r="J4" s="193"/>
      <c r="K4" s="193"/>
      <c r="L4" s="193"/>
      <c r="M4" s="193"/>
      <c r="N4" s="193"/>
      <c r="O4" s="193"/>
      <c r="P4" s="193"/>
      <c r="Q4" s="193"/>
      <c r="R4" s="193"/>
      <c r="S4" s="180"/>
      <c r="T4" s="181"/>
      <c r="U4" s="181"/>
      <c r="V4" s="181"/>
      <c r="W4" s="181"/>
    </row>
    <row r="5" spans="1:27" ht="30" customHeight="1" x14ac:dyDescent="0.25">
      <c r="A5" s="180"/>
      <c r="B5" s="491" t="s">
        <v>230</v>
      </c>
      <c r="C5" s="492"/>
      <c r="D5" s="493"/>
      <c r="E5" s="192">
        <v>0</v>
      </c>
      <c r="F5" s="193"/>
      <c r="G5" s="193"/>
      <c r="H5" s="193"/>
      <c r="I5" s="193"/>
      <c r="J5" s="193"/>
      <c r="K5" s="193"/>
      <c r="L5" s="193"/>
      <c r="M5" s="193"/>
      <c r="N5" s="193"/>
      <c r="O5" s="193"/>
      <c r="P5" s="193"/>
      <c r="Q5" s="193"/>
      <c r="R5" s="193"/>
      <c r="S5" s="180"/>
      <c r="T5" s="181"/>
      <c r="U5" s="181"/>
      <c r="V5" s="181"/>
      <c r="W5" s="181"/>
    </row>
    <row r="6" spans="1:27" ht="8.25" customHeight="1" x14ac:dyDescent="0.25">
      <c r="A6" s="180"/>
      <c r="B6" s="193"/>
      <c r="C6" s="193"/>
      <c r="D6" s="195"/>
      <c r="E6" s="193"/>
      <c r="F6" s="193"/>
      <c r="G6" s="193"/>
      <c r="H6" s="193"/>
      <c r="I6" s="193"/>
      <c r="J6" s="193"/>
      <c r="K6" s="193"/>
      <c r="L6" s="193"/>
      <c r="M6" s="193"/>
      <c r="N6" s="193"/>
      <c r="O6" s="193"/>
      <c r="P6" s="193"/>
      <c r="Q6" s="193"/>
      <c r="R6" s="193"/>
      <c r="S6" s="180"/>
      <c r="T6" s="181"/>
      <c r="U6" s="181"/>
      <c r="V6" s="181"/>
      <c r="W6" s="181"/>
    </row>
    <row r="7" spans="1:27" ht="30" customHeight="1" x14ac:dyDescent="0.25">
      <c r="A7" s="180"/>
      <c r="B7" s="494" t="s">
        <v>516</v>
      </c>
      <c r="C7" s="385"/>
      <c r="D7" s="386"/>
      <c r="E7" s="191"/>
      <c r="F7" s="193"/>
      <c r="G7" s="193"/>
      <c r="H7" s="193"/>
      <c r="I7" s="193"/>
      <c r="J7" s="193"/>
      <c r="K7" s="193"/>
      <c r="L7" s="193"/>
      <c r="M7" s="193"/>
      <c r="N7" s="193"/>
      <c r="O7" s="193"/>
      <c r="P7" s="193"/>
      <c r="Q7" s="193"/>
      <c r="R7" s="193"/>
      <c r="S7" s="180"/>
      <c r="T7" s="181"/>
      <c r="U7" s="181"/>
      <c r="V7" s="181"/>
      <c r="W7" s="181"/>
    </row>
    <row r="8" spans="1:27" ht="8.25" customHeight="1" x14ac:dyDescent="0.25">
      <c r="A8" s="180"/>
      <c r="B8" s="193"/>
      <c r="C8" s="193"/>
      <c r="D8" s="195"/>
      <c r="E8" s="193"/>
      <c r="F8" s="193"/>
      <c r="G8" s="193"/>
      <c r="H8" s="193"/>
      <c r="I8" s="193"/>
      <c r="J8" s="193"/>
      <c r="K8" s="193"/>
      <c r="L8" s="193"/>
      <c r="M8" s="193"/>
      <c r="N8" s="193"/>
      <c r="O8" s="193"/>
      <c r="P8" s="193"/>
      <c r="Q8" s="193"/>
      <c r="R8" s="193"/>
      <c r="S8" s="180"/>
      <c r="T8" s="181"/>
      <c r="U8" s="181"/>
      <c r="V8" s="181"/>
      <c r="W8" s="181"/>
    </row>
    <row r="9" spans="1:27" ht="9" customHeight="1" x14ac:dyDescent="0.25">
      <c r="A9" s="180"/>
      <c r="B9" s="193"/>
      <c r="C9" s="193"/>
      <c r="D9" s="193"/>
      <c r="E9" s="193"/>
      <c r="F9" s="193"/>
      <c r="G9" s="193"/>
      <c r="H9" s="193"/>
      <c r="I9" s="193"/>
      <c r="J9" s="193"/>
      <c r="K9" s="193"/>
      <c r="L9" s="193"/>
      <c r="M9" s="193"/>
      <c r="N9" s="193"/>
      <c r="O9" s="193"/>
      <c r="P9" s="193"/>
      <c r="Q9" s="193"/>
      <c r="R9" s="193"/>
      <c r="S9" s="180"/>
      <c r="T9" s="181"/>
      <c r="U9" s="181"/>
      <c r="V9" s="181"/>
      <c r="W9" s="181"/>
    </row>
    <row r="10" spans="1:27" ht="15.75" customHeight="1" x14ac:dyDescent="0.25">
      <c r="A10" s="180"/>
      <c r="B10" s="462" t="s">
        <v>44</v>
      </c>
      <c r="C10" s="463"/>
      <c r="D10" s="463"/>
      <c r="E10" s="463"/>
      <c r="F10" s="463"/>
      <c r="G10" s="463"/>
      <c r="H10" s="463"/>
      <c r="I10" s="463"/>
      <c r="J10" s="463"/>
      <c r="K10" s="463"/>
      <c r="L10" s="463"/>
      <c r="M10" s="463"/>
      <c r="N10" s="463"/>
      <c r="O10" s="463"/>
      <c r="P10" s="463"/>
      <c r="Q10" s="463"/>
      <c r="R10" s="464"/>
      <c r="S10" s="180"/>
      <c r="T10" s="181"/>
      <c r="U10" s="181"/>
      <c r="V10" s="182" t="s">
        <v>335</v>
      </c>
      <c r="W10" s="181"/>
    </row>
    <row r="11" spans="1:27" ht="39.950000000000003" customHeight="1" x14ac:dyDescent="0.25">
      <c r="A11" s="180"/>
      <c r="B11" s="468" t="s">
        <v>45</v>
      </c>
      <c r="C11" s="469"/>
      <c r="D11" s="468" t="s">
        <v>362</v>
      </c>
      <c r="E11" s="473"/>
      <c r="F11" s="473"/>
      <c r="G11" s="473"/>
      <c r="H11" s="473"/>
      <c r="I11" s="473"/>
      <c r="J11" s="473"/>
      <c r="K11" s="469"/>
      <c r="L11" s="197" t="s">
        <v>46</v>
      </c>
      <c r="M11" s="197" t="s">
        <v>47</v>
      </c>
      <c r="N11" s="197" t="s">
        <v>532</v>
      </c>
      <c r="O11" s="197" t="s">
        <v>4</v>
      </c>
      <c r="P11" s="197" t="s">
        <v>1</v>
      </c>
      <c r="Q11" s="197" t="s">
        <v>102</v>
      </c>
      <c r="R11" s="197" t="s">
        <v>103</v>
      </c>
      <c r="S11" s="180"/>
      <c r="T11" s="181"/>
      <c r="U11" s="181"/>
      <c r="V11" s="182"/>
      <c r="W11" s="181"/>
    </row>
    <row r="12" spans="1:27" s="83" customFormat="1" ht="39.950000000000003" customHeight="1" x14ac:dyDescent="0.25">
      <c r="A12" s="180"/>
      <c r="B12" s="477"/>
      <c r="C12" s="478"/>
      <c r="D12" s="414"/>
      <c r="E12" s="415"/>
      <c r="F12" s="415"/>
      <c r="G12" s="415"/>
      <c r="H12" s="415"/>
      <c r="I12" s="415"/>
      <c r="J12" s="415"/>
      <c r="K12" s="416"/>
      <c r="L12" s="139"/>
      <c r="M12" s="140"/>
      <c r="N12" s="266"/>
      <c r="O12" s="189"/>
      <c r="P12" s="141" t="str">
        <f>IF(N12="","",(L12/N12))</f>
        <v/>
      </c>
      <c r="Q12" s="142">
        <f>O12*R12</f>
        <v>0</v>
      </c>
      <c r="R12" s="143">
        <f>ROUND(L12*M12,2)</f>
        <v>0</v>
      </c>
      <c r="S12" s="180"/>
      <c r="T12" s="181"/>
      <c r="U12" s="181"/>
      <c r="V12" s="182">
        <f>Q12+R12</f>
        <v>0</v>
      </c>
      <c r="W12" s="181"/>
      <c r="AA12" s="128"/>
    </row>
    <row r="13" spans="1:27" s="83" customFormat="1" ht="39.950000000000003" customHeight="1" x14ac:dyDescent="0.25">
      <c r="A13" s="180"/>
      <c r="B13" s="397"/>
      <c r="C13" s="399"/>
      <c r="D13" s="414"/>
      <c r="E13" s="415"/>
      <c r="F13" s="415"/>
      <c r="G13" s="415"/>
      <c r="H13" s="415"/>
      <c r="I13" s="415"/>
      <c r="J13" s="415"/>
      <c r="K13" s="416"/>
      <c r="L13" s="139"/>
      <c r="M13" s="140"/>
      <c r="N13" s="266"/>
      <c r="O13" s="189"/>
      <c r="P13" s="141" t="str">
        <f>IF(N13="","",(L13/N13))</f>
        <v/>
      </c>
      <c r="Q13" s="142">
        <f>O13*R13</f>
        <v>0</v>
      </c>
      <c r="R13" s="143">
        <f t="shared" ref="R13:R15" si="0">ROUND(L13*M13,2)</f>
        <v>0</v>
      </c>
      <c r="S13" s="180"/>
      <c r="T13" s="181"/>
      <c r="U13" s="181"/>
      <c r="V13" s="182">
        <f>Q13+R13</f>
        <v>0</v>
      </c>
      <c r="W13" s="181"/>
      <c r="AA13" s="128"/>
    </row>
    <row r="14" spans="1:27" s="83" customFormat="1" ht="39.950000000000003" customHeight="1" x14ac:dyDescent="0.25">
      <c r="A14" s="180"/>
      <c r="B14" s="397"/>
      <c r="C14" s="399"/>
      <c r="D14" s="414"/>
      <c r="E14" s="415"/>
      <c r="F14" s="415"/>
      <c r="G14" s="415"/>
      <c r="H14" s="415"/>
      <c r="I14" s="415"/>
      <c r="J14" s="415"/>
      <c r="K14" s="416"/>
      <c r="L14" s="139"/>
      <c r="M14" s="140"/>
      <c r="N14" s="266"/>
      <c r="O14" s="189"/>
      <c r="P14" s="141" t="str">
        <f>IF(N14="","",(L14/N14))</f>
        <v/>
      </c>
      <c r="Q14" s="142">
        <f>O14*R14</f>
        <v>0</v>
      </c>
      <c r="R14" s="143">
        <f t="shared" si="0"/>
        <v>0</v>
      </c>
      <c r="S14" s="180"/>
      <c r="T14" s="181"/>
      <c r="U14" s="181"/>
      <c r="V14" s="182">
        <f>Q14+R14</f>
        <v>0</v>
      </c>
      <c r="W14" s="181"/>
      <c r="AA14" s="128"/>
    </row>
    <row r="15" spans="1:27" s="83" customFormat="1" ht="39.950000000000003" customHeight="1" x14ac:dyDescent="0.25">
      <c r="A15" s="180"/>
      <c r="B15" s="397"/>
      <c r="C15" s="399"/>
      <c r="D15" s="414"/>
      <c r="E15" s="415"/>
      <c r="F15" s="415"/>
      <c r="G15" s="415"/>
      <c r="H15" s="415"/>
      <c r="I15" s="415"/>
      <c r="J15" s="415"/>
      <c r="K15" s="416"/>
      <c r="L15" s="139"/>
      <c r="M15" s="140"/>
      <c r="N15" s="266"/>
      <c r="O15" s="189"/>
      <c r="P15" s="141" t="str">
        <f>IF(N15="","",(L15/N15))</f>
        <v/>
      </c>
      <c r="Q15" s="142">
        <f>O15*R15</f>
        <v>0</v>
      </c>
      <c r="R15" s="143">
        <f t="shared" si="0"/>
        <v>0</v>
      </c>
      <c r="S15" s="180"/>
      <c r="T15" s="181"/>
      <c r="U15" s="181"/>
      <c r="V15" s="182">
        <f>Q15+R15</f>
        <v>0</v>
      </c>
      <c r="W15" s="181"/>
      <c r="AA15" s="128"/>
    </row>
    <row r="16" spans="1:27" ht="18.600000000000001" customHeight="1" x14ac:dyDescent="0.25">
      <c r="A16" s="180"/>
      <c r="B16" s="411" t="s">
        <v>221</v>
      </c>
      <c r="C16" s="412"/>
      <c r="D16" s="412"/>
      <c r="E16" s="412"/>
      <c r="F16" s="412"/>
      <c r="G16" s="412"/>
      <c r="H16" s="412"/>
      <c r="I16" s="412"/>
      <c r="J16" s="412"/>
      <c r="K16" s="412"/>
      <c r="L16" s="412"/>
      <c r="M16" s="412"/>
      <c r="N16" s="412"/>
      <c r="O16" s="413"/>
      <c r="P16" s="144">
        <f>SUM(P12:P15)</f>
        <v>0</v>
      </c>
      <c r="Q16" s="145">
        <f>SUM(Q12:Q15)</f>
        <v>0</v>
      </c>
      <c r="R16" s="146">
        <f>ROUND(SUM(R12:R15),0)</f>
        <v>0</v>
      </c>
      <c r="S16" s="180"/>
      <c r="T16" s="181"/>
      <c r="U16" s="181">
        <f>R16+Q16</f>
        <v>0</v>
      </c>
      <c r="V16" s="182"/>
      <c r="W16" s="181"/>
      <c r="X16" s="129"/>
      <c r="Y16" s="129">
        <f>R16</f>
        <v>0</v>
      </c>
    </row>
    <row r="17" spans="1:27" ht="15.75" customHeight="1" x14ac:dyDescent="0.25">
      <c r="A17" s="180"/>
      <c r="B17" s="465" t="s">
        <v>49</v>
      </c>
      <c r="C17" s="466"/>
      <c r="D17" s="466"/>
      <c r="E17" s="466"/>
      <c r="F17" s="466"/>
      <c r="G17" s="466"/>
      <c r="H17" s="466"/>
      <c r="I17" s="466"/>
      <c r="J17" s="466"/>
      <c r="K17" s="466"/>
      <c r="L17" s="466"/>
      <c r="M17" s="466"/>
      <c r="N17" s="466"/>
      <c r="O17" s="466"/>
      <c r="P17" s="466"/>
      <c r="Q17" s="466"/>
      <c r="R17" s="467"/>
      <c r="S17" s="180"/>
      <c r="T17" s="181"/>
      <c r="U17" s="181"/>
      <c r="V17" s="182"/>
      <c r="W17" s="181"/>
    </row>
    <row r="18" spans="1:27" ht="39.950000000000003" customHeight="1" x14ac:dyDescent="0.25">
      <c r="A18" s="180"/>
      <c r="B18" s="424" t="s">
        <v>45</v>
      </c>
      <c r="C18" s="479"/>
      <c r="D18" s="424" t="s">
        <v>363</v>
      </c>
      <c r="E18" s="425"/>
      <c r="F18" s="425"/>
      <c r="G18" s="425"/>
      <c r="H18" s="425"/>
      <c r="I18" s="425"/>
      <c r="J18" s="425"/>
      <c r="K18" s="479"/>
      <c r="L18" s="278" t="s">
        <v>46</v>
      </c>
      <c r="M18" s="278" t="s">
        <v>47</v>
      </c>
      <c r="N18" s="197" t="s">
        <v>532</v>
      </c>
      <c r="O18" s="278" t="s">
        <v>4</v>
      </c>
      <c r="P18" s="278" t="s">
        <v>1</v>
      </c>
      <c r="Q18" s="278" t="s">
        <v>36</v>
      </c>
      <c r="R18" s="278" t="s">
        <v>103</v>
      </c>
      <c r="S18" s="180"/>
      <c r="T18" s="181"/>
      <c r="U18" s="181"/>
      <c r="V18" s="182"/>
      <c r="W18" s="181"/>
    </row>
    <row r="19" spans="1:27" s="83" customFormat="1" ht="39.950000000000003" customHeight="1" x14ac:dyDescent="0.25">
      <c r="A19" s="180"/>
      <c r="B19" s="397"/>
      <c r="C19" s="399"/>
      <c r="D19" s="414"/>
      <c r="E19" s="415"/>
      <c r="F19" s="415"/>
      <c r="G19" s="415"/>
      <c r="H19" s="415"/>
      <c r="I19" s="415"/>
      <c r="J19" s="415"/>
      <c r="K19" s="416"/>
      <c r="L19" s="139"/>
      <c r="M19" s="140"/>
      <c r="N19" s="265"/>
      <c r="O19" s="189"/>
      <c r="P19" s="141" t="str">
        <f t="shared" ref="P19:P43" si="1">IF(N19="","",(L19/N19))</f>
        <v/>
      </c>
      <c r="Q19" s="142">
        <f t="shared" ref="Q19:Q43" si="2">O19*R19</f>
        <v>0</v>
      </c>
      <c r="R19" s="143">
        <f t="shared" ref="R19:R43" si="3">ROUND(L19*M19,2)</f>
        <v>0</v>
      </c>
      <c r="S19" s="180"/>
      <c r="T19" s="181"/>
      <c r="U19" s="181"/>
      <c r="V19" s="182">
        <f t="shared" ref="V19:V43" si="4">Q19+R19</f>
        <v>0</v>
      </c>
      <c r="W19" s="181"/>
    </row>
    <row r="20" spans="1:27" s="83" customFormat="1" ht="39.950000000000003" customHeight="1" x14ac:dyDescent="0.25">
      <c r="A20" s="180"/>
      <c r="B20" s="397"/>
      <c r="C20" s="399"/>
      <c r="D20" s="414"/>
      <c r="E20" s="415"/>
      <c r="F20" s="415"/>
      <c r="G20" s="415"/>
      <c r="H20" s="415"/>
      <c r="I20" s="415"/>
      <c r="J20" s="415"/>
      <c r="K20" s="416"/>
      <c r="L20" s="139"/>
      <c r="M20" s="140"/>
      <c r="N20" s="265"/>
      <c r="O20" s="189"/>
      <c r="P20" s="141" t="str">
        <f t="shared" si="1"/>
        <v/>
      </c>
      <c r="Q20" s="142">
        <f t="shared" si="2"/>
        <v>0</v>
      </c>
      <c r="R20" s="143">
        <f t="shared" si="3"/>
        <v>0</v>
      </c>
      <c r="S20" s="180"/>
      <c r="T20" s="181"/>
      <c r="U20" s="181" t="s">
        <v>231</v>
      </c>
      <c r="V20" s="182">
        <f t="shared" si="4"/>
        <v>0</v>
      </c>
      <c r="W20" s="181"/>
      <c r="AA20" s="128"/>
    </row>
    <row r="21" spans="1:27" s="83" customFormat="1" ht="39.950000000000003" customHeight="1" x14ac:dyDescent="0.25">
      <c r="A21" s="180"/>
      <c r="B21" s="397"/>
      <c r="C21" s="399"/>
      <c r="D21" s="414"/>
      <c r="E21" s="415"/>
      <c r="F21" s="415"/>
      <c r="G21" s="415"/>
      <c r="H21" s="415"/>
      <c r="I21" s="415"/>
      <c r="J21" s="415"/>
      <c r="K21" s="416"/>
      <c r="L21" s="139"/>
      <c r="M21" s="140"/>
      <c r="N21" s="265"/>
      <c r="O21" s="189"/>
      <c r="P21" s="141" t="str">
        <f t="shared" si="1"/>
        <v/>
      </c>
      <c r="Q21" s="142">
        <f t="shared" si="2"/>
        <v>0</v>
      </c>
      <c r="R21" s="143">
        <f t="shared" si="3"/>
        <v>0</v>
      </c>
      <c r="S21" s="180"/>
      <c r="T21" s="181"/>
      <c r="U21" s="181"/>
      <c r="V21" s="182">
        <f t="shared" si="4"/>
        <v>0</v>
      </c>
      <c r="W21" s="181"/>
    </row>
    <row r="22" spans="1:27" s="83" customFormat="1" ht="39.950000000000003" customHeight="1" x14ac:dyDescent="0.25">
      <c r="A22" s="180"/>
      <c r="B22" s="397"/>
      <c r="C22" s="399"/>
      <c r="D22" s="414"/>
      <c r="E22" s="415"/>
      <c r="F22" s="415"/>
      <c r="G22" s="415"/>
      <c r="H22" s="415"/>
      <c r="I22" s="415"/>
      <c r="J22" s="415"/>
      <c r="K22" s="416"/>
      <c r="L22" s="139"/>
      <c r="M22" s="140"/>
      <c r="N22" s="265"/>
      <c r="O22" s="189"/>
      <c r="P22" s="141" t="str">
        <f t="shared" si="1"/>
        <v/>
      </c>
      <c r="Q22" s="142">
        <f t="shared" si="2"/>
        <v>0</v>
      </c>
      <c r="R22" s="143">
        <f t="shared" si="3"/>
        <v>0</v>
      </c>
      <c r="S22" s="180"/>
      <c r="T22" s="181"/>
      <c r="U22" s="181" t="s">
        <v>231</v>
      </c>
      <c r="V22" s="182">
        <f t="shared" si="4"/>
        <v>0</v>
      </c>
      <c r="W22" s="181"/>
      <c r="AA22" s="128"/>
    </row>
    <row r="23" spans="1:27" s="83" customFormat="1" ht="39.950000000000003" customHeight="1" x14ac:dyDescent="0.25">
      <c r="A23" s="180"/>
      <c r="B23" s="397"/>
      <c r="C23" s="399"/>
      <c r="D23" s="414"/>
      <c r="E23" s="415"/>
      <c r="F23" s="415"/>
      <c r="G23" s="415"/>
      <c r="H23" s="415"/>
      <c r="I23" s="415"/>
      <c r="J23" s="415"/>
      <c r="K23" s="416"/>
      <c r="L23" s="139"/>
      <c r="M23" s="140"/>
      <c r="N23" s="265"/>
      <c r="O23" s="189"/>
      <c r="P23" s="141" t="str">
        <f t="shared" si="1"/>
        <v/>
      </c>
      <c r="Q23" s="142">
        <f t="shared" si="2"/>
        <v>0</v>
      </c>
      <c r="R23" s="143">
        <f t="shared" si="3"/>
        <v>0</v>
      </c>
      <c r="S23" s="180"/>
      <c r="T23" s="181"/>
      <c r="U23" s="181"/>
      <c r="V23" s="182">
        <f t="shared" si="4"/>
        <v>0</v>
      </c>
      <c r="W23" s="181"/>
    </row>
    <row r="24" spans="1:27" s="83" customFormat="1" ht="39.950000000000003" customHeight="1" x14ac:dyDescent="0.25">
      <c r="A24" s="180"/>
      <c r="B24" s="397"/>
      <c r="C24" s="399"/>
      <c r="D24" s="414"/>
      <c r="E24" s="415"/>
      <c r="F24" s="415"/>
      <c r="G24" s="415"/>
      <c r="H24" s="415"/>
      <c r="I24" s="415"/>
      <c r="J24" s="415"/>
      <c r="K24" s="416"/>
      <c r="L24" s="139"/>
      <c r="M24" s="140"/>
      <c r="N24" s="265"/>
      <c r="O24" s="189"/>
      <c r="P24" s="141" t="str">
        <f t="shared" si="1"/>
        <v/>
      </c>
      <c r="Q24" s="142">
        <f t="shared" si="2"/>
        <v>0</v>
      </c>
      <c r="R24" s="143">
        <f t="shared" si="3"/>
        <v>0</v>
      </c>
      <c r="S24" s="180"/>
      <c r="T24" s="181"/>
      <c r="U24" s="181" t="s">
        <v>231</v>
      </c>
      <c r="V24" s="182">
        <f t="shared" si="4"/>
        <v>0</v>
      </c>
      <c r="W24" s="181"/>
      <c r="AA24" s="128"/>
    </row>
    <row r="25" spans="1:27" s="83" customFormat="1" ht="39.950000000000003" customHeight="1" x14ac:dyDescent="0.25">
      <c r="A25" s="180"/>
      <c r="B25" s="397"/>
      <c r="C25" s="399"/>
      <c r="D25" s="414"/>
      <c r="E25" s="415"/>
      <c r="F25" s="415"/>
      <c r="G25" s="415"/>
      <c r="H25" s="415"/>
      <c r="I25" s="415"/>
      <c r="J25" s="415"/>
      <c r="K25" s="416"/>
      <c r="L25" s="139"/>
      <c r="M25" s="140"/>
      <c r="N25" s="265"/>
      <c r="O25" s="189"/>
      <c r="P25" s="141" t="str">
        <f t="shared" si="1"/>
        <v/>
      </c>
      <c r="Q25" s="142">
        <f t="shared" si="2"/>
        <v>0</v>
      </c>
      <c r="R25" s="143">
        <f t="shared" si="3"/>
        <v>0</v>
      </c>
      <c r="S25" s="180"/>
      <c r="T25" s="181"/>
      <c r="U25" s="181"/>
      <c r="V25" s="182">
        <f t="shared" si="4"/>
        <v>0</v>
      </c>
      <c r="W25" s="181"/>
    </row>
    <row r="26" spans="1:27" s="83" customFormat="1" ht="39.950000000000003" customHeight="1" x14ac:dyDescent="0.25">
      <c r="A26" s="180"/>
      <c r="B26" s="397"/>
      <c r="C26" s="399"/>
      <c r="D26" s="414"/>
      <c r="E26" s="415"/>
      <c r="F26" s="415"/>
      <c r="G26" s="415"/>
      <c r="H26" s="415"/>
      <c r="I26" s="415"/>
      <c r="J26" s="415"/>
      <c r="K26" s="416"/>
      <c r="L26" s="139"/>
      <c r="M26" s="140"/>
      <c r="N26" s="265"/>
      <c r="O26" s="189"/>
      <c r="P26" s="141" t="str">
        <f t="shared" si="1"/>
        <v/>
      </c>
      <c r="Q26" s="142">
        <f t="shared" si="2"/>
        <v>0</v>
      </c>
      <c r="R26" s="143">
        <f t="shared" si="3"/>
        <v>0</v>
      </c>
      <c r="S26" s="180"/>
      <c r="T26" s="181"/>
      <c r="U26" s="181"/>
      <c r="V26" s="182">
        <f t="shared" si="4"/>
        <v>0</v>
      </c>
      <c r="W26" s="181"/>
    </row>
    <row r="27" spans="1:27" s="83" customFormat="1" ht="39.950000000000003" customHeight="1" x14ac:dyDescent="0.25">
      <c r="A27" s="180"/>
      <c r="B27" s="397"/>
      <c r="C27" s="399"/>
      <c r="D27" s="414"/>
      <c r="E27" s="415"/>
      <c r="F27" s="415"/>
      <c r="G27" s="415"/>
      <c r="H27" s="415"/>
      <c r="I27" s="415"/>
      <c r="J27" s="415"/>
      <c r="K27" s="416"/>
      <c r="L27" s="139"/>
      <c r="M27" s="140"/>
      <c r="N27" s="265"/>
      <c r="O27" s="189"/>
      <c r="P27" s="141" t="str">
        <f t="shared" si="1"/>
        <v/>
      </c>
      <c r="Q27" s="142">
        <f t="shared" si="2"/>
        <v>0</v>
      </c>
      <c r="R27" s="143">
        <f t="shared" si="3"/>
        <v>0</v>
      </c>
      <c r="S27" s="180"/>
      <c r="T27" s="181"/>
      <c r="U27" s="181" t="s">
        <v>231</v>
      </c>
      <c r="V27" s="182">
        <f t="shared" si="4"/>
        <v>0</v>
      </c>
      <c r="W27" s="181"/>
      <c r="AA27" s="128"/>
    </row>
    <row r="28" spans="1:27" s="83" customFormat="1" ht="39.950000000000003" customHeight="1" x14ac:dyDescent="0.25">
      <c r="A28" s="180"/>
      <c r="B28" s="397"/>
      <c r="C28" s="399"/>
      <c r="D28" s="414"/>
      <c r="E28" s="415"/>
      <c r="F28" s="415"/>
      <c r="G28" s="415"/>
      <c r="H28" s="415"/>
      <c r="I28" s="415"/>
      <c r="J28" s="415"/>
      <c r="K28" s="416"/>
      <c r="L28" s="139"/>
      <c r="M28" s="140"/>
      <c r="N28" s="265"/>
      <c r="O28" s="189"/>
      <c r="P28" s="141" t="str">
        <f t="shared" si="1"/>
        <v/>
      </c>
      <c r="Q28" s="142">
        <f t="shared" si="2"/>
        <v>0</v>
      </c>
      <c r="R28" s="143">
        <f t="shared" si="3"/>
        <v>0</v>
      </c>
      <c r="S28" s="180"/>
      <c r="T28" s="181"/>
      <c r="U28" s="181"/>
      <c r="V28" s="182">
        <f t="shared" si="4"/>
        <v>0</v>
      </c>
      <c r="W28" s="181"/>
    </row>
    <row r="29" spans="1:27" s="83" customFormat="1" ht="39.950000000000003" customHeight="1" x14ac:dyDescent="0.25">
      <c r="A29" s="180"/>
      <c r="B29" s="397"/>
      <c r="C29" s="399"/>
      <c r="D29" s="414"/>
      <c r="E29" s="415"/>
      <c r="F29" s="415"/>
      <c r="G29" s="415"/>
      <c r="H29" s="415"/>
      <c r="I29" s="415"/>
      <c r="J29" s="415"/>
      <c r="K29" s="416"/>
      <c r="L29" s="139"/>
      <c r="M29" s="140"/>
      <c r="N29" s="265"/>
      <c r="O29" s="189"/>
      <c r="P29" s="141" t="str">
        <f t="shared" si="1"/>
        <v/>
      </c>
      <c r="Q29" s="142">
        <f t="shared" si="2"/>
        <v>0</v>
      </c>
      <c r="R29" s="143">
        <f t="shared" si="3"/>
        <v>0</v>
      </c>
      <c r="S29" s="180"/>
      <c r="T29" s="181"/>
      <c r="U29" s="181" t="s">
        <v>231</v>
      </c>
      <c r="V29" s="182">
        <f t="shared" si="4"/>
        <v>0</v>
      </c>
      <c r="W29" s="181"/>
      <c r="AA29" s="128"/>
    </row>
    <row r="30" spans="1:27" s="83" customFormat="1" ht="39.950000000000003" customHeight="1" x14ac:dyDescent="0.25">
      <c r="A30" s="180"/>
      <c r="B30" s="397"/>
      <c r="C30" s="399"/>
      <c r="D30" s="414"/>
      <c r="E30" s="415"/>
      <c r="F30" s="415"/>
      <c r="G30" s="415"/>
      <c r="H30" s="415"/>
      <c r="I30" s="415"/>
      <c r="J30" s="415"/>
      <c r="K30" s="416"/>
      <c r="L30" s="139"/>
      <c r="M30" s="140"/>
      <c r="N30" s="265"/>
      <c r="O30" s="189"/>
      <c r="P30" s="141" t="str">
        <f t="shared" si="1"/>
        <v/>
      </c>
      <c r="Q30" s="142">
        <f t="shared" si="2"/>
        <v>0</v>
      </c>
      <c r="R30" s="143">
        <f t="shared" si="3"/>
        <v>0</v>
      </c>
      <c r="S30" s="180"/>
      <c r="T30" s="181"/>
      <c r="U30" s="181"/>
      <c r="V30" s="182">
        <f t="shared" si="4"/>
        <v>0</v>
      </c>
      <c r="W30" s="181"/>
    </row>
    <row r="31" spans="1:27" s="83" customFormat="1" ht="39.950000000000003" customHeight="1" x14ac:dyDescent="0.25">
      <c r="A31" s="180"/>
      <c r="B31" s="397"/>
      <c r="C31" s="399"/>
      <c r="D31" s="414"/>
      <c r="E31" s="415"/>
      <c r="F31" s="415"/>
      <c r="G31" s="415"/>
      <c r="H31" s="415"/>
      <c r="I31" s="415"/>
      <c r="J31" s="415"/>
      <c r="K31" s="416"/>
      <c r="L31" s="139"/>
      <c r="M31" s="140"/>
      <c r="N31" s="265"/>
      <c r="O31" s="189"/>
      <c r="P31" s="141" t="str">
        <f t="shared" si="1"/>
        <v/>
      </c>
      <c r="Q31" s="142">
        <f t="shared" si="2"/>
        <v>0</v>
      </c>
      <c r="R31" s="143">
        <f t="shared" si="3"/>
        <v>0</v>
      </c>
      <c r="S31" s="180"/>
      <c r="T31" s="181"/>
      <c r="U31" s="181" t="s">
        <v>231</v>
      </c>
      <c r="V31" s="182">
        <f t="shared" si="4"/>
        <v>0</v>
      </c>
      <c r="W31" s="181"/>
      <c r="AA31" s="128"/>
    </row>
    <row r="32" spans="1:27" s="83" customFormat="1" ht="39.950000000000003" customHeight="1" x14ac:dyDescent="0.25">
      <c r="A32" s="180"/>
      <c r="B32" s="397"/>
      <c r="C32" s="399"/>
      <c r="D32" s="414"/>
      <c r="E32" s="415"/>
      <c r="F32" s="415"/>
      <c r="G32" s="415"/>
      <c r="H32" s="415"/>
      <c r="I32" s="415"/>
      <c r="J32" s="415"/>
      <c r="K32" s="416"/>
      <c r="L32" s="139"/>
      <c r="M32" s="140"/>
      <c r="N32" s="265"/>
      <c r="O32" s="189"/>
      <c r="P32" s="141" t="str">
        <f t="shared" si="1"/>
        <v/>
      </c>
      <c r="Q32" s="142">
        <f t="shared" si="2"/>
        <v>0</v>
      </c>
      <c r="R32" s="143">
        <f t="shared" si="3"/>
        <v>0</v>
      </c>
      <c r="S32" s="180"/>
      <c r="T32" s="181"/>
      <c r="U32" s="181"/>
      <c r="V32" s="182">
        <f t="shared" si="4"/>
        <v>0</v>
      </c>
      <c r="W32" s="181"/>
    </row>
    <row r="33" spans="1:27" s="83" customFormat="1" ht="39.950000000000003" customHeight="1" x14ac:dyDescent="0.25">
      <c r="A33" s="180"/>
      <c r="B33" s="397"/>
      <c r="C33" s="399"/>
      <c r="D33" s="414"/>
      <c r="E33" s="415"/>
      <c r="F33" s="415"/>
      <c r="G33" s="415"/>
      <c r="H33" s="415"/>
      <c r="I33" s="415"/>
      <c r="J33" s="415"/>
      <c r="K33" s="416"/>
      <c r="L33" s="139"/>
      <c r="M33" s="140"/>
      <c r="N33" s="265"/>
      <c r="O33" s="189"/>
      <c r="P33" s="141" t="str">
        <f t="shared" si="1"/>
        <v/>
      </c>
      <c r="Q33" s="142">
        <f t="shared" si="2"/>
        <v>0</v>
      </c>
      <c r="R33" s="143">
        <f t="shared" si="3"/>
        <v>0</v>
      </c>
      <c r="S33" s="180"/>
      <c r="T33" s="181"/>
      <c r="U33" s="181"/>
      <c r="V33" s="182">
        <f t="shared" si="4"/>
        <v>0</v>
      </c>
      <c r="W33" s="181"/>
    </row>
    <row r="34" spans="1:27" s="83" customFormat="1" ht="39.950000000000003" hidden="1" customHeight="1" x14ac:dyDescent="0.25">
      <c r="A34" s="180"/>
      <c r="B34" s="397"/>
      <c r="C34" s="399"/>
      <c r="D34" s="414"/>
      <c r="E34" s="415"/>
      <c r="F34" s="415"/>
      <c r="G34" s="415"/>
      <c r="H34" s="415"/>
      <c r="I34" s="415"/>
      <c r="J34" s="415"/>
      <c r="K34" s="416"/>
      <c r="L34" s="139"/>
      <c r="M34" s="140"/>
      <c r="N34" s="265"/>
      <c r="O34" s="189"/>
      <c r="P34" s="141" t="str">
        <f t="shared" si="1"/>
        <v/>
      </c>
      <c r="Q34" s="142">
        <f t="shared" si="2"/>
        <v>0</v>
      </c>
      <c r="R34" s="143">
        <f t="shared" si="3"/>
        <v>0</v>
      </c>
      <c r="S34" s="180"/>
      <c r="T34" s="181"/>
      <c r="U34" s="181" t="s">
        <v>231</v>
      </c>
      <c r="V34" s="182">
        <f t="shared" si="4"/>
        <v>0</v>
      </c>
      <c r="W34" s="181"/>
      <c r="AA34" s="128"/>
    </row>
    <row r="35" spans="1:27" s="83" customFormat="1" ht="39.950000000000003" hidden="1" customHeight="1" x14ac:dyDescent="0.25">
      <c r="A35" s="180"/>
      <c r="B35" s="397"/>
      <c r="C35" s="399"/>
      <c r="D35" s="414"/>
      <c r="E35" s="415"/>
      <c r="F35" s="415"/>
      <c r="G35" s="415"/>
      <c r="H35" s="415"/>
      <c r="I35" s="415"/>
      <c r="J35" s="415"/>
      <c r="K35" s="416"/>
      <c r="L35" s="139"/>
      <c r="M35" s="140"/>
      <c r="N35" s="265"/>
      <c r="O35" s="189"/>
      <c r="P35" s="141" t="str">
        <f t="shared" si="1"/>
        <v/>
      </c>
      <c r="Q35" s="142">
        <f t="shared" si="2"/>
        <v>0</v>
      </c>
      <c r="R35" s="143">
        <f t="shared" si="3"/>
        <v>0</v>
      </c>
      <c r="S35" s="180"/>
      <c r="T35" s="181"/>
      <c r="U35" s="181"/>
      <c r="V35" s="182">
        <f t="shared" si="4"/>
        <v>0</v>
      </c>
      <c r="W35" s="181"/>
    </row>
    <row r="36" spans="1:27" s="83" customFormat="1" ht="39.950000000000003" hidden="1" customHeight="1" x14ac:dyDescent="0.25">
      <c r="A36" s="180"/>
      <c r="B36" s="397"/>
      <c r="C36" s="399"/>
      <c r="D36" s="414"/>
      <c r="E36" s="415"/>
      <c r="F36" s="415"/>
      <c r="G36" s="415"/>
      <c r="H36" s="415"/>
      <c r="I36" s="415"/>
      <c r="J36" s="415"/>
      <c r="K36" s="416"/>
      <c r="L36" s="139"/>
      <c r="M36" s="140"/>
      <c r="N36" s="265"/>
      <c r="O36" s="189"/>
      <c r="P36" s="141" t="str">
        <f t="shared" si="1"/>
        <v/>
      </c>
      <c r="Q36" s="142">
        <f t="shared" si="2"/>
        <v>0</v>
      </c>
      <c r="R36" s="143">
        <f t="shared" si="3"/>
        <v>0</v>
      </c>
      <c r="S36" s="180"/>
      <c r="T36" s="181"/>
      <c r="U36" s="181"/>
      <c r="V36" s="182">
        <f t="shared" si="4"/>
        <v>0</v>
      </c>
      <c r="W36" s="181"/>
    </row>
    <row r="37" spans="1:27" s="83" customFormat="1" ht="39.950000000000003" hidden="1" customHeight="1" x14ac:dyDescent="0.25">
      <c r="A37" s="180"/>
      <c r="B37" s="397"/>
      <c r="C37" s="399"/>
      <c r="D37" s="414"/>
      <c r="E37" s="415"/>
      <c r="F37" s="415"/>
      <c r="G37" s="415"/>
      <c r="H37" s="415"/>
      <c r="I37" s="415"/>
      <c r="J37" s="415"/>
      <c r="K37" s="416"/>
      <c r="L37" s="139"/>
      <c r="M37" s="140"/>
      <c r="N37" s="265"/>
      <c r="O37" s="189"/>
      <c r="P37" s="141" t="str">
        <f t="shared" si="1"/>
        <v/>
      </c>
      <c r="Q37" s="142">
        <f t="shared" si="2"/>
        <v>0</v>
      </c>
      <c r="R37" s="143">
        <f t="shared" si="3"/>
        <v>0</v>
      </c>
      <c r="S37" s="180"/>
      <c r="T37" s="181"/>
      <c r="U37" s="181" t="s">
        <v>231</v>
      </c>
      <c r="V37" s="182">
        <f t="shared" si="4"/>
        <v>0</v>
      </c>
      <c r="W37" s="181"/>
      <c r="AA37" s="128"/>
    </row>
    <row r="38" spans="1:27" s="83" customFormat="1" ht="39.950000000000003" hidden="1" customHeight="1" x14ac:dyDescent="0.25">
      <c r="A38" s="180"/>
      <c r="B38" s="397"/>
      <c r="C38" s="399"/>
      <c r="D38" s="414"/>
      <c r="E38" s="415"/>
      <c r="F38" s="415"/>
      <c r="G38" s="415"/>
      <c r="H38" s="415"/>
      <c r="I38" s="415"/>
      <c r="J38" s="415"/>
      <c r="K38" s="416"/>
      <c r="L38" s="139"/>
      <c r="M38" s="140"/>
      <c r="N38" s="265"/>
      <c r="O38" s="189"/>
      <c r="P38" s="141" t="str">
        <f t="shared" si="1"/>
        <v/>
      </c>
      <c r="Q38" s="142">
        <f t="shared" si="2"/>
        <v>0</v>
      </c>
      <c r="R38" s="143">
        <f t="shared" si="3"/>
        <v>0</v>
      </c>
      <c r="S38" s="180"/>
      <c r="T38" s="181"/>
      <c r="U38" s="181"/>
      <c r="V38" s="182">
        <f t="shared" si="4"/>
        <v>0</v>
      </c>
      <c r="W38" s="181"/>
    </row>
    <row r="39" spans="1:27" s="83" customFormat="1" ht="39.950000000000003" hidden="1" customHeight="1" x14ac:dyDescent="0.25">
      <c r="A39" s="180"/>
      <c r="B39" s="397"/>
      <c r="C39" s="399"/>
      <c r="D39" s="414"/>
      <c r="E39" s="415"/>
      <c r="F39" s="415"/>
      <c r="G39" s="415"/>
      <c r="H39" s="415"/>
      <c r="I39" s="415"/>
      <c r="J39" s="415"/>
      <c r="K39" s="416"/>
      <c r="L39" s="139"/>
      <c r="M39" s="140"/>
      <c r="N39" s="265"/>
      <c r="O39" s="189"/>
      <c r="P39" s="141" t="str">
        <f t="shared" si="1"/>
        <v/>
      </c>
      <c r="Q39" s="142">
        <f t="shared" si="2"/>
        <v>0</v>
      </c>
      <c r="R39" s="143">
        <f t="shared" si="3"/>
        <v>0</v>
      </c>
      <c r="S39" s="180"/>
      <c r="T39" s="181"/>
      <c r="U39" s="181" t="s">
        <v>231</v>
      </c>
      <c r="V39" s="182">
        <f t="shared" si="4"/>
        <v>0</v>
      </c>
      <c r="W39" s="181"/>
      <c r="AA39" s="128"/>
    </row>
    <row r="40" spans="1:27" s="83" customFormat="1" ht="39.950000000000003" hidden="1" customHeight="1" x14ac:dyDescent="0.25">
      <c r="A40" s="180"/>
      <c r="B40" s="397"/>
      <c r="C40" s="399"/>
      <c r="D40" s="414"/>
      <c r="E40" s="415"/>
      <c r="F40" s="415"/>
      <c r="G40" s="415"/>
      <c r="H40" s="415"/>
      <c r="I40" s="415"/>
      <c r="J40" s="415"/>
      <c r="K40" s="416"/>
      <c r="L40" s="139"/>
      <c r="M40" s="140"/>
      <c r="N40" s="265"/>
      <c r="O40" s="189"/>
      <c r="P40" s="141" t="str">
        <f t="shared" si="1"/>
        <v/>
      </c>
      <c r="Q40" s="142">
        <f t="shared" si="2"/>
        <v>0</v>
      </c>
      <c r="R40" s="143">
        <f t="shared" si="3"/>
        <v>0</v>
      </c>
      <c r="S40" s="180"/>
      <c r="T40" s="181"/>
      <c r="U40" s="181"/>
      <c r="V40" s="182">
        <f t="shared" si="4"/>
        <v>0</v>
      </c>
      <c r="W40" s="181"/>
    </row>
    <row r="41" spans="1:27" s="83" customFormat="1" ht="39.950000000000003" hidden="1" customHeight="1" x14ac:dyDescent="0.25">
      <c r="A41" s="180"/>
      <c r="B41" s="397"/>
      <c r="C41" s="399"/>
      <c r="D41" s="414"/>
      <c r="E41" s="415"/>
      <c r="F41" s="415"/>
      <c r="G41" s="415"/>
      <c r="H41" s="415"/>
      <c r="I41" s="415"/>
      <c r="J41" s="415"/>
      <c r="K41" s="416"/>
      <c r="L41" s="139"/>
      <c r="M41" s="140"/>
      <c r="N41" s="265"/>
      <c r="O41" s="189"/>
      <c r="P41" s="141" t="str">
        <f t="shared" si="1"/>
        <v/>
      </c>
      <c r="Q41" s="142">
        <f t="shared" si="2"/>
        <v>0</v>
      </c>
      <c r="R41" s="143">
        <f t="shared" si="3"/>
        <v>0</v>
      </c>
      <c r="S41" s="180"/>
      <c r="T41" s="181"/>
      <c r="U41" s="181" t="s">
        <v>231</v>
      </c>
      <c r="V41" s="182">
        <f t="shared" si="4"/>
        <v>0</v>
      </c>
      <c r="W41" s="181"/>
      <c r="AA41" s="128"/>
    </row>
    <row r="42" spans="1:27" s="83" customFormat="1" ht="39.950000000000003" hidden="1" customHeight="1" x14ac:dyDescent="0.25">
      <c r="A42" s="180"/>
      <c r="B42" s="397"/>
      <c r="C42" s="399"/>
      <c r="D42" s="414"/>
      <c r="E42" s="415"/>
      <c r="F42" s="415"/>
      <c r="G42" s="415"/>
      <c r="H42" s="415"/>
      <c r="I42" s="415"/>
      <c r="J42" s="415"/>
      <c r="K42" s="416"/>
      <c r="L42" s="139"/>
      <c r="M42" s="140"/>
      <c r="N42" s="265"/>
      <c r="O42" s="189"/>
      <c r="P42" s="141" t="str">
        <f t="shared" si="1"/>
        <v/>
      </c>
      <c r="Q42" s="142">
        <f t="shared" si="2"/>
        <v>0</v>
      </c>
      <c r="R42" s="143">
        <f t="shared" si="3"/>
        <v>0</v>
      </c>
      <c r="S42" s="180"/>
      <c r="T42" s="181"/>
      <c r="U42" s="181"/>
      <c r="V42" s="182">
        <f t="shared" si="4"/>
        <v>0</v>
      </c>
      <c r="W42" s="181"/>
    </row>
    <row r="43" spans="1:27" s="83" customFormat="1" ht="39.950000000000003" hidden="1" customHeight="1" x14ac:dyDescent="0.25">
      <c r="A43" s="180"/>
      <c r="B43" s="397"/>
      <c r="C43" s="399"/>
      <c r="D43" s="414"/>
      <c r="E43" s="415"/>
      <c r="F43" s="415"/>
      <c r="G43" s="415"/>
      <c r="H43" s="415"/>
      <c r="I43" s="415"/>
      <c r="J43" s="415"/>
      <c r="K43" s="416"/>
      <c r="L43" s="139"/>
      <c r="M43" s="140"/>
      <c r="N43" s="265"/>
      <c r="O43" s="189"/>
      <c r="P43" s="141" t="str">
        <f t="shared" si="1"/>
        <v/>
      </c>
      <c r="Q43" s="142">
        <f t="shared" si="2"/>
        <v>0</v>
      </c>
      <c r="R43" s="143">
        <f t="shared" si="3"/>
        <v>0</v>
      </c>
      <c r="S43" s="180"/>
      <c r="T43" s="181"/>
      <c r="U43" s="181" t="s">
        <v>231</v>
      </c>
      <c r="V43" s="182">
        <f t="shared" si="4"/>
        <v>0</v>
      </c>
      <c r="W43" s="181"/>
      <c r="AA43" s="128"/>
    </row>
    <row r="44" spans="1:27" ht="18.600000000000001" customHeight="1" x14ac:dyDescent="0.25">
      <c r="A44" s="180"/>
      <c r="B44" s="411" t="s">
        <v>221</v>
      </c>
      <c r="C44" s="412"/>
      <c r="D44" s="412"/>
      <c r="E44" s="412"/>
      <c r="F44" s="412"/>
      <c r="G44" s="412"/>
      <c r="H44" s="412"/>
      <c r="I44" s="412"/>
      <c r="J44" s="412"/>
      <c r="K44" s="412"/>
      <c r="L44" s="412"/>
      <c r="M44" s="412"/>
      <c r="N44" s="412"/>
      <c r="O44" s="413"/>
      <c r="P44" s="144">
        <f>SUM(P19:P43)</f>
        <v>0</v>
      </c>
      <c r="Q44" s="143">
        <f>SUM(Q19:Q43)</f>
        <v>0</v>
      </c>
      <c r="R44" s="143">
        <f>ROUND(SUM(R19:R43),0)</f>
        <v>0</v>
      </c>
      <c r="S44" s="180"/>
      <c r="T44" s="181"/>
      <c r="U44" s="181">
        <f>R44+Q44</f>
        <v>0</v>
      </c>
      <c r="V44" s="181"/>
      <c r="W44" s="181"/>
      <c r="X44" s="129"/>
      <c r="Y44" s="129">
        <f>R44</f>
        <v>0</v>
      </c>
    </row>
    <row r="45" spans="1:27" ht="15.75" customHeight="1" x14ac:dyDescent="0.25">
      <c r="A45" s="180"/>
      <c r="B45" s="384" t="s">
        <v>50</v>
      </c>
      <c r="C45" s="385"/>
      <c r="D45" s="385"/>
      <c r="E45" s="385"/>
      <c r="F45" s="385"/>
      <c r="G45" s="385"/>
      <c r="H45" s="385"/>
      <c r="I45" s="385"/>
      <c r="J45" s="385"/>
      <c r="K45" s="385"/>
      <c r="L45" s="385"/>
      <c r="M45" s="385"/>
      <c r="N45" s="385"/>
      <c r="O45" s="385"/>
      <c r="P45" s="385"/>
      <c r="Q45" s="385"/>
      <c r="R45" s="386"/>
      <c r="S45" s="180"/>
      <c r="T45" s="181"/>
      <c r="U45" s="181"/>
      <c r="V45" s="181"/>
      <c r="W45" s="181"/>
    </row>
    <row r="46" spans="1:27" ht="39.950000000000003" customHeight="1" x14ac:dyDescent="0.25">
      <c r="A46" s="180"/>
      <c r="B46" s="424" t="s">
        <v>45</v>
      </c>
      <c r="C46" s="479"/>
      <c r="D46" s="424" t="s">
        <v>364</v>
      </c>
      <c r="E46" s="425"/>
      <c r="F46" s="425"/>
      <c r="G46" s="425"/>
      <c r="H46" s="425"/>
      <c r="I46" s="425"/>
      <c r="J46" s="425"/>
      <c r="K46" s="479"/>
      <c r="L46" s="278" t="s">
        <v>46</v>
      </c>
      <c r="M46" s="278" t="s">
        <v>47</v>
      </c>
      <c r="N46" s="197" t="s">
        <v>532</v>
      </c>
      <c r="O46" s="278" t="s">
        <v>4</v>
      </c>
      <c r="P46" s="278" t="s">
        <v>1</v>
      </c>
      <c r="Q46" s="278" t="s">
        <v>36</v>
      </c>
      <c r="R46" s="278" t="s">
        <v>103</v>
      </c>
      <c r="S46" s="180"/>
      <c r="T46" s="181"/>
      <c r="U46" s="181"/>
      <c r="V46" s="182"/>
      <c r="W46" s="181"/>
    </row>
    <row r="47" spans="1:27" s="83" customFormat="1" ht="39.950000000000003" customHeight="1" x14ac:dyDescent="0.25">
      <c r="A47" s="180"/>
      <c r="B47" s="414"/>
      <c r="C47" s="416"/>
      <c r="D47" s="414"/>
      <c r="E47" s="415"/>
      <c r="F47" s="415"/>
      <c r="G47" s="415"/>
      <c r="H47" s="415"/>
      <c r="I47" s="415"/>
      <c r="J47" s="415"/>
      <c r="K47" s="416"/>
      <c r="L47" s="139"/>
      <c r="M47" s="140"/>
      <c r="N47" s="265"/>
      <c r="O47" s="189"/>
      <c r="P47" s="141" t="str">
        <f>IF(N47="","",(L47/N47))</f>
        <v/>
      </c>
      <c r="Q47" s="142">
        <f>O47*R47</f>
        <v>0</v>
      </c>
      <c r="R47" s="143">
        <f t="shared" ref="R47:R51" si="5">ROUND(L47*M47,2)</f>
        <v>0</v>
      </c>
      <c r="S47" s="180"/>
      <c r="T47" s="181"/>
      <c r="U47" s="181"/>
      <c r="V47" s="182">
        <f>Q47+R47</f>
        <v>0</v>
      </c>
      <c r="W47" s="181"/>
    </row>
    <row r="48" spans="1:27" s="83" customFormat="1" ht="39.950000000000003" customHeight="1" x14ac:dyDescent="0.25">
      <c r="A48" s="180"/>
      <c r="B48" s="414"/>
      <c r="C48" s="416"/>
      <c r="D48" s="414"/>
      <c r="E48" s="415"/>
      <c r="F48" s="415"/>
      <c r="G48" s="415"/>
      <c r="H48" s="415"/>
      <c r="I48" s="415"/>
      <c r="J48" s="415"/>
      <c r="K48" s="416"/>
      <c r="L48" s="147"/>
      <c r="M48" s="148"/>
      <c r="N48" s="265"/>
      <c r="O48" s="189"/>
      <c r="P48" s="141" t="str">
        <f>IF(N48="","",(L48/N48))</f>
        <v/>
      </c>
      <c r="Q48" s="142">
        <f>O48*R48</f>
        <v>0</v>
      </c>
      <c r="R48" s="143">
        <f t="shared" si="5"/>
        <v>0</v>
      </c>
      <c r="S48" s="180"/>
      <c r="T48" s="181"/>
      <c r="U48" s="181"/>
      <c r="V48" s="182">
        <f>Q48+R48</f>
        <v>0</v>
      </c>
      <c r="W48" s="181"/>
    </row>
    <row r="49" spans="1:25" s="83" customFormat="1" ht="39.950000000000003" hidden="1" customHeight="1" x14ac:dyDescent="0.25">
      <c r="A49" s="180"/>
      <c r="B49" s="414"/>
      <c r="C49" s="416"/>
      <c r="D49" s="414"/>
      <c r="E49" s="415"/>
      <c r="F49" s="415"/>
      <c r="G49" s="415"/>
      <c r="H49" s="415"/>
      <c r="I49" s="415"/>
      <c r="J49" s="415"/>
      <c r="K49" s="416"/>
      <c r="L49" s="147"/>
      <c r="M49" s="148"/>
      <c r="N49" s="265"/>
      <c r="O49" s="189"/>
      <c r="P49" s="141" t="str">
        <f>IF(N49="","",(L49/N49))</f>
        <v/>
      </c>
      <c r="Q49" s="142">
        <f>O49*R49</f>
        <v>0</v>
      </c>
      <c r="R49" s="143">
        <f t="shared" si="5"/>
        <v>0</v>
      </c>
      <c r="S49" s="180"/>
      <c r="T49" s="181"/>
      <c r="U49" s="181"/>
      <c r="V49" s="182">
        <f>Q49+R49</f>
        <v>0</v>
      </c>
      <c r="W49" s="181"/>
    </row>
    <row r="50" spans="1:25" s="83" customFormat="1" ht="39.950000000000003" hidden="1" customHeight="1" x14ac:dyDescent="0.25">
      <c r="A50" s="180"/>
      <c r="B50" s="414"/>
      <c r="C50" s="416"/>
      <c r="D50" s="414"/>
      <c r="E50" s="415"/>
      <c r="F50" s="415"/>
      <c r="G50" s="415"/>
      <c r="H50" s="415"/>
      <c r="I50" s="415"/>
      <c r="J50" s="415"/>
      <c r="K50" s="416"/>
      <c r="L50" s="147"/>
      <c r="M50" s="148"/>
      <c r="N50" s="265"/>
      <c r="O50" s="189"/>
      <c r="P50" s="141" t="str">
        <f>IF(N50="","",(L50/N50))</f>
        <v/>
      </c>
      <c r="Q50" s="142">
        <f>O50*R50</f>
        <v>0</v>
      </c>
      <c r="R50" s="143">
        <f t="shared" si="5"/>
        <v>0</v>
      </c>
      <c r="S50" s="180"/>
      <c r="T50" s="181"/>
      <c r="U50" s="181"/>
      <c r="V50" s="182">
        <f>Q50+R50</f>
        <v>0</v>
      </c>
      <c r="W50" s="181"/>
    </row>
    <row r="51" spans="1:25" s="83" customFormat="1" ht="39.950000000000003" hidden="1" customHeight="1" x14ac:dyDescent="0.25">
      <c r="A51" s="180"/>
      <c r="B51" s="414"/>
      <c r="C51" s="416"/>
      <c r="D51" s="414"/>
      <c r="E51" s="415"/>
      <c r="F51" s="415"/>
      <c r="G51" s="415"/>
      <c r="H51" s="415"/>
      <c r="I51" s="415"/>
      <c r="J51" s="415"/>
      <c r="K51" s="416"/>
      <c r="L51" s="147"/>
      <c r="M51" s="148"/>
      <c r="N51" s="265"/>
      <c r="O51" s="189"/>
      <c r="P51" s="141" t="str">
        <f>IF(N51="","",(L51/N51))</f>
        <v/>
      </c>
      <c r="Q51" s="142">
        <f>O51*R51</f>
        <v>0</v>
      </c>
      <c r="R51" s="143">
        <f t="shared" si="5"/>
        <v>0</v>
      </c>
      <c r="S51" s="180"/>
      <c r="T51" s="181"/>
      <c r="U51" s="181"/>
      <c r="V51" s="182">
        <f>Q51+R51</f>
        <v>0</v>
      </c>
      <c r="W51" s="181"/>
    </row>
    <row r="52" spans="1:25" ht="18.600000000000001" customHeight="1" x14ac:dyDescent="0.25">
      <c r="A52" s="180"/>
      <c r="B52" s="411" t="s">
        <v>221</v>
      </c>
      <c r="C52" s="412"/>
      <c r="D52" s="412"/>
      <c r="E52" s="412"/>
      <c r="F52" s="412"/>
      <c r="G52" s="412"/>
      <c r="H52" s="412"/>
      <c r="I52" s="412"/>
      <c r="J52" s="412"/>
      <c r="K52" s="412"/>
      <c r="L52" s="412"/>
      <c r="M52" s="412"/>
      <c r="N52" s="412"/>
      <c r="O52" s="413"/>
      <c r="P52" s="144">
        <f>SUM(P47:P51)</f>
        <v>0</v>
      </c>
      <c r="Q52" s="143">
        <f>SUM(Q47:Q51)</f>
        <v>0</v>
      </c>
      <c r="R52" s="143">
        <f>ROUND(SUM(R47:R51),0)</f>
        <v>0</v>
      </c>
      <c r="S52" s="180"/>
      <c r="T52" s="181"/>
      <c r="U52" s="181">
        <f>R52+Q52</f>
        <v>0</v>
      </c>
      <c r="V52" s="181"/>
      <c r="W52" s="181"/>
      <c r="X52" s="129"/>
      <c r="Y52" s="129">
        <f>R52</f>
        <v>0</v>
      </c>
    </row>
    <row r="53" spans="1:25" ht="15.75" customHeight="1" x14ac:dyDescent="0.25">
      <c r="A53" s="180"/>
      <c r="B53" s="384" t="s">
        <v>61</v>
      </c>
      <c r="C53" s="385"/>
      <c r="D53" s="385"/>
      <c r="E53" s="385"/>
      <c r="F53" s="385"/>
      <c r="G53" s="385"/>
      <c r="H53" s="385"/>
      <c r="I53" s="385"/>
      <c r="J53" s="385"/>
      <c r="K53" s="385"/>
      <c r="L53" s="385"/>
      <c r="M53" s="385"/>
      <c r="N53" s="385"/>
      <c r="O53" s="385"/>
      <c r="P53" s="385"/>
      <c r="Q53" s="385"/>
      <c r="R53" s="386"/>
      <c r="S53" s="180"/>
      <c r="T53" s="181"/>
      <c r="U53" s="181"/>
      <c r="V53" s="181"/>
      <c r="W53" s="181"/>
    </row>
    <row r="54" spans="1:25" ht="39.950000000000003" customHeight="1" x14ac:dyDescent="0.25">
      <c r="A54" s="180"/>
      <c r="B54" s="426" t="s">
        <v>70</v>
      </c>
      <c r="C54" s="426"/>
      <c r="D54" s="424" t="s">
        <v>69</v>
      </c>
      <c r="E54" s="425"/>
      <c r="F54" s="425"/>
      <c r="G54" s="425"/>
      <c r="H54" s="425"/>
      <c r="I54" s="425"/>
      <c r="J54" s="425"/>
      <c r="K54" s="425"/>
      <c r="L54" s="425"/>
      <c r="M54" s="425"/>
      <c r="N54" s="425"/>
      <c r="O54" s="425"/>
      <c r="P54" s="425"/>
      <c r="Q54" s="273"/>
      <c r="R54" s="278" t="s">
        <v>48</v>
      </c>
      <c r="S54" s="180"/>
      <c r="T54" s="181"/>
      <c r="U54" s="181"/>
      <c r="V54" s="181"/>
      <c r="W54" s="181"/>
    </row>
    <row r="55" spans="1:25" s="83" customFormat="1" ht="39.950000000000003" customHeight="1" x14ac:dyDescent="0.25">
      <c r="A55" s="180"/>
      <c r="B55" s="388"/>
      <c r="C55" s="388"/>
      <c r="D55" s="414"/>
      <c r="E55" s="415"/>
      <c r="F55" s="415"/>
      <c r="G55" s="415"/>
      <c r="H55" s="415"/>
      <c r="I55" s="415"/>
      <c r="J55" s="415"/>
      <c r="K55" s="415"/>
      <c r="L55" s="415"/>
      <c r="M55" s="415"/>
      <c r="N55" s="415"/>
      <c r="O55" s="415"/>
      <c r="P55" s="415"/>
      <c r="Q55" s="267"/>
      <c r="R55" s="149"/>
      <c r="S55" s="180"/>
      <c r="T55" s="181"/>
      <c r="U55" s="181"/>
      <c r="V55" s="181"/>
      <c r="W55" s="181"/>
    </row>
    <row r="56" spans="1:25" s="83" customFormat="1" ht="39.950000000000003" customHeight="1" x14ac:dyDescent="0.25">
      <c r="A56" s="180"/>
      <c r="B56" s="388"/>
      <c r="C56" s="388"/>
      <c r="D56" s="414"/>
      <c r="E56" s="415"/>
      <c r="F56" s="415"/>
      <c r="G56" s="415"/>
      <c r="H56" s="415"/>
      <c r="I56" s="415"/>
      <c r="J56" s="415"/>
      <c r="K56" s="415"/>
      <c r="L56" s="415"/>
      <c r="M56" s="415"/>
      <c r="N56" s="415"/>
      <c r="O56" s="415"/>
      <c r="P56" s="415"/>
      <c r="Q56" s="267"/>
      <c r="R56" s="149"/>
      <c r="S56" s="180"/>
      <c r="T56" s="181"/>
      <c r="U56" s="181"/>
      <c r="V56" s="181"/>
      <c r="W56" s="181"/>
    </row>
    <row r="57" spans="1:25" ht="18.600000000000001" customHeight="1" x14ac:dyDescent="0.25">
      <c r="A57" s="180"/>
      <c r="B57" s="381" t="s">
        <v>53</v>
      </c>
      <c r="C57" s="382"/>
      <c r="D57" s="382"/>
      <c r="E57" s="382"/>
      <c r="F57" s="382"/>
      <c r="G57" s="382"/>
      <c r="H57" s="382"/>
      <c r="I57" s="382"/>
      <c r="J57" s="382"/>
      <c r="K57" s="382"/>
      <c r="L57" s="382"/>
      <c r="M57" s="382"/>
      <c r="N57" s="382"/>
      <c r="O57" s="382"/>
      <c r="P57" s="382"/>
      <c r="Q57" s="383"/>
      <c r="R57" s="67">
        <f>ROUND(R55+R56,0)</f>
        <v>0</v>
      </c>
      <c r="S57" s="180"/>
      <c r="T57" s="181"/>
      <c r="U57" s="181"/>
      <c r="V57" s="181"/>
      <c r="W57" s="181"/>
      <c r="Y57" s="129">
        <f>R57</f>
        <v>0</v>
      </c>
    </row>
    <row r="58" spans="1:25" ht="15.75" customHeight="1" x14ac:dyDescent="0.25">
      <c r="A58" s="180"/>
      <c r="B58" s="384" t="s">
        <v>62</v>
      </c>
      <c r="C58" s="385"/>
      <c r="D58" s="385"/>
      <c r="E58" s="385"/>
      <c r="F58" s="385"/>
      <c r="G58" s="385"/>
      <c r="H58" s="385"/>
      <c r="I58" s="385"/>
      <c r="J58" s="385"/>
      <c r="K58" s="385"/>
      <c r="L58" s="385"/>
      <c r="M58" s="385"/>
      <c r="N58" s="385"/>
      <c r="O58" s="385"/>
      <c r="P58" s="385"/>
      <c r="Q58" s="385"/>
      <c r="R58" s="386"/>
      <c r="S58" s="180"/>
      <c r="T58" s="181"/>
      <c r="U58" s="181"/>
      <c r="V58" s="181"/>
      <c r="W58" s="181"/>
    </row>
    <row r="59" spans="1:25" ht="39.950000000000003" customHeight="1" x14ac:dyDescent="0.25">
      <c r="A59" s="180"/>
      <c r="B59" s="401"/>
      <c r="C59" s="402"/>
      <c r="D59" s="402" t="s">
        <v>51</v>
      </c>
      <c r="E59" s="402"/>
      <c r="F59" s="402"/>
      <c r="G59" s="402"/>
      <c r="H59" s="402"/>
      <c r="I59" s="402"/>
      <c r="J59" s="402"/>
      <c r="K59" s="402"/>
      <c r="L59" s="402"/>
      <c r="M59" s="402"/>
      <c r="N59" s="402"/>
      <c r="O59" s="402"/>
      <c r="P59" s="402"/>
      <c r="Q59" s="403"/>
      <c r="R59" s="278" t="s">
        <v>52</v>
      </c>
      <c r="S59" s="180"/>
      <c r="T59" s="181"/>
      <c r="U59" s="181"/>
      <c r="V59" s="181"/>
      <c r="W59" s="181"/>
    </row>
    <row r="60" spans="1:25" s="83" customFormat="1" ht="39.950000000000003" customHeight="1" x14ac:dyDescent="0.25">
      <c r="A60" s="180"/>
      <c r="B60" s="404" t="s">
        <v>71</v>
      </c>
      <c r="C60" s="404"/>
      <c r="D60" s="388"/>
      <c r="E60" s="388"/>
      <c r="F60" s="388"/>
      <c r="G60" s="388"/>
      <c r="H60" s="388"/>
      <c r="I60" s="388"/>
      <c r="J60" s="388"/>
      <c r="K60" s="388"/>
      <c r="L60" s="388"/>
      <c r="M60" s="388"/>
      <c r="N60" s="388"/>
      <c r="O60" s="388"/>
      <c r="P60" s="388"/>
      <c r="Q60" s="388"/>
      <c r="R60" s="200">
        <f>Q16</f>
        <v>0</v>
      </c>
      <c r="S60" s="180"/>
      <c r="T60" s="181"/>
      <c r="U60" s="181"/>
      <c r="V60" s="181"/>
      <c r="W60" s="181"/>
    </row>
    <row r="61" spans="1:25" s="83" customFormat="1" ht="39.950000000000003" customHeight="1" x14ac:dyDescent="0.25">
      <c r="A61" s="180"/>
      <c r="B61" s="277"/>
      <c r="C61" s="408" t="s">
        <v>263</v>
      </c>
      <c r="D61" s="409"/>
      <c r="E61" s="410"/>
      <c r="F61" s="405"/>
      <c r="G61" s="406"/>
      <c r="H61" s="406"/>
      <c r="I61" s="406"/>
      <c r="J61" s="406"/>
      <c r="K61" s="406"/>
      <c r="L61" s="406"/>
      <c r="M61" s="406"/>
      <c r="N61" s="406"/>
      <c r="O61" s="406"/>
      <c r="P61" s="406"/>
      <c r="Q61" s="407"/>
      <c r="R61" s="149"/>
      <c r="S61" s="180"/>
      <c r="T61" s="181"/>
      <c r="U61" s="181"/>
      <c r="V61" s="181"/>
      <c r="W61" s="181"/>
    </row>
    <row r="62" spans="1:25" s="83" customFormat="1" ht="39.950000000000003" customHeight="1" x14ac:dyDescent="0.25">
      <c r="A62" s="180"/>
      <c r="B62" s="408" t="s">
        <v>72</v>
      </c>
      <c r="C62" s="410"/>
      <c r="D62" s="414"/>
      <c r="E62" s="415"/>
      <c r="F62" s="415"/>
      <c r="G62" s="415"/>
      <c r="H62" s="415"/>
      <c r="I62" s="415"/>
      <c r="J62" s="415"/>
      <c r="K62" s="415"/>
      <c r="L62" s="415"/>
      <c r="M62" s="415"/>
      <c r="N62" s="415"/>
      <c r="O62" s="415"/>
      <c r="P62" s="415"/>
      <c r="Q62" s="416"/>
      <c r="R62" s="200">
        <f>Q44</f>
        <v>0</v>
      </c>
      <c r="S62" s="180"/>
      <c r="T62" s="181"/>
      <c r="U62" s="181"/>
      <c r="V62" s="181"/>
      <c r="W62" s="181"/>
    </row>
    <row r="63" spans="1:25" s="83" customFormat="1" ht="39.950000000000003" customHeight="1" x14ac:dyDescent="0.25">
      <c r="A63" s="180"/>
      <c r="B63" s="277"/>
      <c r="C63" s="408" t="s">
        <v>264</v>
      </c>
      <c r="D63" s="409"/>
      <c r="E63" s="410"/>
      <c r="F63" s="405"/>
      <c r="G63" s="406"/>
      <c r="H63" s="406"/>
      <c r="I63" s="406"/>
      <c r="J63" s="406"/>
      <c r="K63" s="406"/>
      <c r="L63" s="406"/>
      <c r="M63" s="406"/>
      <c r="N63" s="406"/>
      <c r="O63" s="406"/>
      <c r="P63" s="406"/>
      <c r="Q63" s="407"/>
      <c r="R63" s="149"/>
      <c r="S63" s="180"/>
      <c r="T63" s="181"/>
      <c r="U63" s="181"/>
      <c r="V63" s="181"/>
      <c r="W63" s="181"/>
    </row>
    <row r="64" spans="1:25" s="83" customFormat="1" ht="39.950000000000003" customHeight="1" x14ac:dyDescent="0.25">
      <c r="A64" s="180"/>
      <c r="B64" s="404" t="s">
        <v>73</v>
      </c>
      <c r="C64" s="404"/>
      <c r="D64" s="388"/>
      <c r="E64" s="388"/>
      <c r="F64" s="388"/>
      <c r="G64" s="388"/>
      <c r="H64" s="388"/>
      <c r="I64" s="388"/>
      <c r="J64" s="388"/>
      <c r="K64" s="388"/>
      <c r="L64" s="388"/>
      <c r="M64" s="388"/>
      <c r="N64" s="388"/>
      <c r="O64" s="388"/>
      <c r="P64" s="388"/>
      <c r="Q64" s="388"/>
      <c r="R64" s="200">
        <f>Q52</f>
        <v>0</v>
      </c>
      <c r="S64" s="180"/>
      <c r="T64" s="181"/>
      <c r="U64" s="181"/>
      <c r="V64" s="181"/>
      <c r="W64" s="181"/>
    </row>
    <row r="65" spans="1:40" s="83" customFormat="1" ht="39.950000000000003" customHeight="1" x14ac:dyDescent="0.25">
      <c r="A65" s="180"/>
      <c r="B65" s="277"/>
      <c r="C65" s="408" t="s">
        <v>265</v>
      </c>
      <c r="D65" s="409"/>
      <c r="E65" s="410"/>
      <c r="F65" s="405"/>
      <c r="G65" s="406"/>
      <c r="H65" s="406"/>
      <c r="I65" s="406"/>
      <c r="J65" s="406"/>
      <c r="K65" s="406"/>
      <c r="L65" s="406"/>
      <c r="M65" s="406"/>
      <c r="N65" s="406"/>
      <c r="O65" s="406"/>
      <c r="P65" s="406"/>
      <c r="Q65" s="407"/>
      <c r="R65" s="149"/>
      <c r="S65" s="180"/>
      <c r="T65" s="181"/>
      <c r="U65" s="181"/>
      <c r="V65" s="181"/>
      <c r="W65" s="181"/>
    </row>
    <row r="66" spans="1:40" ht="18.600000000000001" customHeight="1" x14ac:dyDescent="0.25">
      <c r="A66" s="180"/>
      <c r="B66" s="411" t="s">
        <v>55</v>
      </c>
      <c r="C66" s="412"/>
      <c r="D66" s="412"/>
      <c r="E66" s="412"/>
      <c r="F66" s="412"/>
      <c r="G66" s="412"/>
      <c r="H66" s="412"/>
      <c r="I66" s="412"/>
      <c r="J66" s="412"/>
      <c r="K66" s="412"/>
      <c r="L66" s="412"/>
      <c r="M66" s="412"/>
      <c r="N66" s="412"/>
      <c r="O66" s="412"/>
      <c r="P66" s="412"/>
      <c r="Q66" s="413"/>
      <c r="R66" s="201">
        <f>IF(Cover!C28="Yes", ROUNDUP(SUM(R60:R65),0),ROUND(SUM(R60:R65),0))</f>
        <v>0</v>
      </c>
      <c r="S66" s="180"/>
      <c r="T66" s="181"/>
      <c r="U66" s="181"/>
      <c r="V66" s="181"/>
      <c r="W66" s="181"/>
      <c r="Y66" s="129">
        <f>R66</f>
        <v>0</v>
      </c>
      <c r="Z66" s="83"/>
      <c r="AA66" s="83"/>
      <c r="AB66" s="83"/>
      <c r="AC66" s="83"/>
      <c r="AD66" s="83"/>
      <c r="AE66" s="83"/>
      <c r="AF66" s="83"/>
      <c r="AG66" s="83"/>
      <c r="AH66" s="83"/>
      <c r="AI66" s="83"/>
      <c r="AJ66" s="83"/>
      <c r="AK66" s="83"/>
      <c r="AL66" s="83"/>
      <c r="AM66" s="83"/>
      <c r="AN66" s="83"/>
    </row>
    <row r="67" spans="1:40" ht="15.75" customHeight="1" x14ac:dyDescent="0.25">
      <c r="A67" s="180"/>
      <c r="B67" s="465" t="s">
        <v>63</v>
      </c>
      <c r="C67" s="466"/>
      <c r="D67" s="466"/>
      <c r="E67" s="466"/>
      <c r="F67" s="466"/>
      <c r="G67" s="466"/>
      <c r="H67" s="466"/>
      <c r="I67" s="466"/>
      <c r="J67" s="466"/>
      <c r="K67" s="466"/>
      <c r="L67" s="466"/>
      <c r="M67" s="466"/>
      <c r="N67" s="466"/>
      <c r="O67" s="466"/>
      <c r="P67" s="466"/>
      <c r="Q67" s="466"/>
      <c r="R67" s="467"/>
      <c r="S67" s="180"/>
      <c r="T67" s="181"/>
      <c r="U67" s="181"/>
      <c r="V67" s="181"/>
      <c r="W67" s="181"/>
      <c r="Z67" s="83"/>
      <c r="AA67" s="83"/>
      <c r="AB67" s="83"/>
      <c r="AC67" s="83"/>
      <c r="AD67" s="83"/>
      <c r="AE67" s="83"/>
      <c r="AF67" s="83"/>
      <c r="AG67" s="83"/>
      <c r="AH67" s="83"/>
      <c r="AI67" s="83"/>
      <c r="AJ67" s="83"/>
      <c r="AK67" s="83"/>
      <c r="AL67" s="83"/>
      <c r="AM67" s="83"/>
      <c r="AN67" s="83"/>
    </row>
    <row r="68" spans="1:40" ht="39.950000000000003" customHeight="1" x14ac:dyDescent="0.25">
      <c r="A68" s="180"/>
      <c r="B68" s="483" t="s">
        <v>513</v>
      </c>
      <c r="C68" s="484"/>
      <c r="D68" s="427" t="s">
        <v>533</v>
      </c>
      <c r="E68" s="428"/>
      <c r="F68" s="428"/>
      <c r="G68" s="429"/>
      <c r="H68" s="428" t="s">
        <v>515</v>
      </c>
      <c r="I68" s="428"/>
      <c r="J68" s="428"/>
      <c r="K68" s="428"/>
      <c r="L68" s="428"/>
      <c r="M68" s="428"/>
      <c r="N68" s="428"/>
      <c r="O68" s="429"/>
      <c r="P68" s="69" t="s">
        <v>283</v>
      </c>
      <c r="Q68" s="123" t="s">
        <v>54</v>
      </c>
      <c r="R68" s="123" t="s">
        <v>48</v>
      </c>
      <c r="S68" s="180"/>
      <c r="T68" s="181"/>
      <c r="U68" s="181"/>
      <c r="V68" s="181"/>
      <c r="W68" s="181"/>
      <c r="Z68" s="83"/>
      <c r="AA68" s="83"/>
      <c r="AB68" s="83"/>
      <c r="AC68" s="83"/>
      <c r="AD68" s="83"/>
      <c r="AE68" s="83"/>
      <c r="AF68" s="83"/>
      <c r="AG68" s="83"/>
      <c r="AH68" s="83"/>
      <c r="AI68" s="83"/>
      <c r="AJ68" s="83"/>
      <c r="AK68" s="83"/>
      <c r="AL68" s="83"/>
      <c r="AM68" s="83"/>
      <c r="AN68" s="83"/>
    </row>
    <row r="69" spans="1:40" ht="39.950000000000003" customHeight="1" x14ac:dyDescent="0.25">
      <c r="A69" s="180"/>
      <c r="B69" s="485"/>
      <c r="C69" s="485"/>
      <c r="D69" s="487" t="str">
        <f>IF(B69="","Select Contractor or Sub Awardee in Column B","")</f>
        <v>Select Contractor or Sub Awardee in Column B</v>
      </c>
      <c r="E69" s="487"/>
      <c r="F69" s="487"/>
      <c r="G69" s="487"/>
      <c r="H69" s="400" t="str">
        <f>IF(B69="","Select Contractor or Sub Awardee in column B to continue",0)</f>
        <v>Select Contractor or Sub Awardee in column B to continue</v>
      </c>
      <c r="I69" s="400"/>
      <c r="J69" s="400"/>
      <c r="K69" s="400"/>
      <c r="L69" s="400"/>
      <c r="M69" s="400"/>
      <c r="N69" s="400"/>
      <c r="O69" s="400"/>
      <c r="P69" s="122"/>
      <c r="Q69" s="68"/>
      <c r="R69" s="124">
        <f>ROUND(Q69*P69,2)</f>
        <v>0</v>
      </c>
      <c r="S69" s="180"/>
      <c r="T69" s="181"/>
      <c r="U69" s="182" t="str">
        <f>IF(B69="","",IF(D69="","",R69))</f>
        <v/>
      </c>
      <c r="V69" s="182" t="str">
        <f>IF(B69="","",IF(D69="","",D69))</f>
        <v/>
      </c>
      <c r="W69" s="182">
        <f>IF(B69="Contractor",0,R69)</f>
        <v>0</v>
      </c>
    </row>
    <row r="70" spans="1:40" ht="39.950000000000003" customHeight="1" x14ac:dyDescent="0.25">
      <c r="A70" s="180"/>
      <c r="B70" s="485"/>
      <c r="C70" s="485"/>
      <c r="D70" s="487" t="str">
        <f>IF(B70="","Select Contractor or Sub Awardee in Column B","")</f>
        <v>Select Contractor or Sub Awardee in Column B</v>
      </c>
      <c r="E70" s="487"/>
      <c r="F70" s="487"/>
      <c r="G70" s="487"/>
      <c r="H70" s="400" t="str">
        <f>IF(B70="","Select Contractor or Sub Awardee in column B to continue",0)</f>
        <v>Select Contractor or Sub Awardee in column B to continue</v>
      </c>
      <c r="I70" s="400"/>
      <c r="J70" s="400"/>
      <c r="K70" s="400"/>
      <c r="L70" s="400"/>
      <c r="M70" s="400"/>
      <c r="N70" s="400"/>
      <c r="O70" s="400"/>
      <c r="P70" s="122"/>
      <c r="Q70" s="68"/>
      <c r="R70" s="124">
        <f t="shared" ref="R70:R72" si="6">ROUND(Q70*P70,2)</f>
        <v>0</v>
      </c>
      <c r="S70" s="180"/>
      <c r="T70" s="181"/>
      <c r="U70" s="182" t="str">
        <f>IF(B70="","",IF(D70="","",R70))</f>
        <v/>
      </c>
      <c r="V70" s="182" t="str">
        <f>IF(B70="","",IF(D70="","",D70))</f>
        <v/>
      </c>
      <c r="W70" s="182">
        <f>IF(B70="Contractor",0,R70)</f>
        <v>0</v>
      </c>
      <c r="X70" s="182"/>
    </row>
    <row r="71" spans="1:40" ht="39.950000000000003" customHeight="1" x14ac:dyDescent="0.25">
      <c r="A71" s="180"/>
      <c r="B71" s="395"/>
      <c r="C71" s="396"/>
      <c r="D71" s="487" t="str">
        <f>IF(B71="","Select Contractor or Sub Awardee in Column B","")</f>
        <v>Select Contractor or Sub Awardee in Column B</v>
      </c>
      <c r="E71" s="487"/>
      <c r="F71" s="487"/>
      <c r="G71" s="487"/>
      <c r="H71" s="400" t="str">
        <f>IF(B71="","Select Contractor or Sub Awardee in column B to continue",0)</f>
        <v>Select Contractor or Sub Awardee in column B to continue</v>
      </c>
      <c r="I71" s="400"/>
      <c r="J71" s="400"/>
      <c r="K71" s="400"/>
      <c r="L71" s="400"/>
      <c r="M71" s="400"/>
      <c r="N71" s="400"/>
      <c r="O71" s="400"/>
      <c r="P71" s="122"/>
      <c r="Q71" s="68"/>
      <c r="R71" s="124">
        <f t="shared" si="6"/>
        <v>0</v>
      </c>
      <c r="S71" s="180"/>
      <c r="T71" s="181"/>
      <c r="U71" s="182" t="str">
        <f>IF(B71="","",IF(D71="","",R71))</f>
        <v/>
      </c>
      <c r="V71" s="182" t="str">
        <f>IF(B71="","",IF(D71="","",D71))</f>
        <v/>
      </c>
      <c r="W71" s="182">
        <f>IF(B71="Contractor",0,R71)</f>
        <v>0</v>
      </c>
    </row>
    <row r="72" spans="1:40" ht="39.950000000000003" customHeight="1" x14ac:dyDescent="0.25">
      <c r="A72" s="180"/>
      <c r="B72" s="395"/>
      <c r="C72" s="396"/>
      <c r="D72" s="487" t="str">
        <f>IF(B72="","Select Contractor or Sub Awardee in Column B","")</f>
        <v>Select Contractor or Sub Awardee in Column B</v>
      </c>
      <c r="E72" s="487"/>
      <c r="F72" s="487"/>
      <c r="G72" s="487"/>
      <c r="H72" s="400" t="str">
        <f>IF(B72="","Select Contractor or Sub Awardee in column B to continue",0)</f>
        <v>Select Contractor or Sub Awardee in column B to continue</v>
      </c>
      <c r="I72" s="400"/>
      <c r="J72" s="400"/>
      <c r="K72" s="400"/>
      <c r="L72" s="400"/>
      <c r="M72" s="400"/>
      <c r="N72" s="400"/>
      <c r="O72" s="400"/>
      <c r="P72" s="122"/>
      <c r="Q72" s="68"/>
      <c r="R72" s="124">
        <f t="shared" si="6"/>
        <v>0</v>
      </c>
      <c r="S72" s="180"/>
      <c r="T72" s="181"/>
      <c r="U72" s="182" t="str">
        <f>IF(B72="","",IF(D72="","",R72))</f>
        <v/>
      </c>
      <c r="V72" s="182" t="str">
        <f>IF(B72="","",IF(D72="","",D72))</f>
        <v/>
      </c>
      <c r="W72" s="182">
        <f>IF(B72="Contractor",0,R72)</f>
        <v>0</v>
      </c>
    </row>
    <row r="73" spans="1:40" ht="18.600000000000001" customHeight="1" x14ac:dyDescent="0.25">
      <c r="A73" s="180"/>
      <c r="B73" s="480" t="s">
        <v>57</v>
      </c>
      <c r="C73" s="481"/>
      <c r="D73" s="481"/>
      <c r="E73" s="481"/>
      <c r="F73" s="481"/>
      <c r="G73" s="481"/>
      <c r="H73" s="481"/>
      <c r="I73" s="481"/>
      <c r="J73" s="481"/>
      <c r="K73" s="481"/>
      <c r="L73" s="481"/>
      <c r="M73" s="481"/>
      <c r="N73" s="481"/>
      <c r="O73" s="481"/>
      <c r="P73" s="481"/>
      <c r="Q73" s="482"/>
      <c r="R73" s="77">
        <f>ROUND(SUM(R69:R72),0)</f>
        <v>0</v>
      </c>
      <c r="S73" s="180"/>
      <c r="T73" s="181"/>
      <c r="U73" s="182">
        <f>SUM(U69:U72)</f>
        <v>0</v>
      </c>
      <c r="V73" s="181"/>
      <c r="W73" s="181"/>
      <c r="Y73" s="129">
        <f>R73</f>
        <v>0</v>
      </c>
    </row>
    <row r="74" spans="1:40" ht="15.75" customHeight="1" x14ac:dyDescent="0.25">
      <c r="A74" s="180"/>
      <c r="B74" s="465" t="s">
        <v>64</v>
      </c>
      <c r="C74" s="466"/>
      <c r="D74" s="466"/>
      <c r="E74" s="466"/>
      <c r="F74" s="466"/>
      <c r="G74" s="466"/>
      <c r="H74" s="466"/>
      <c r="I74" s="466"/>
      <c r="J74" s="466"/>
      <c r="K74" s="466"/>
      <c r="L74" s="466"/>
      <c r="M74" s="466"/>
      <c r="N74" s="466"/>
      <c r="O74" s="466"/>
      <c r="P74" s="466"/>
      <c r="Q74" s="466"/>
      <c r="R74" s="467"/>
      <c r="S74" s="180"/>
      <c r="T74" s="181"/>
      <c r="U74" s="181"/>
      <c r="V74" s="181"/>
      <c r="W74" s="181"/>
    </row>
    <row r="75" spans="1:40" ht="39.950000000000003" customHeight="1" x14ac:dyDescent="0.25">
      <c r="A75" s="180"/>
      <c r="B75" s="440" t="s">
        <v>341</v>
      </c>
      <c r="C75" s="441"/>
      <c r="D75" s="442"/>
      <c r="E75" s="440" t="s">
        <v>56</v>
      </c>
      <c r="F75" s="441"/>
      <c r="G75" s="441"/>
      <c r="H75" s="441"/>
      <c r="I75" s="441"/>
      <c r="J75" s="441"/>
      <c r="K75" s="441"/>
      <c r="L75" s="441"/>
      <c r="M75" s="441"/>
      <c r="N75" s="441"/>
      <c r="O75" s="441"/>
      <c r="P75" s="441"/>
      <c r="Q75" s="442"/>
      <c r="R75" s="278" t="s">
        <v>48</v>
      </c>
      <c r="S75" s="180"/>
      <c r="T75" s="181"/>
      <c r="U75" s="181"/>
      <c r="V75" s="181"/>
      <c r="W75" s="181"/>
    </row>
    <row r="76" spans="1:40" ht="39.950000000000003" customHeight="1" x14ac:dyDescent="0.25">
      <c r="A76" s="180"/>
      <c r="B76" s="387"/>
      <c r="C76" s="387"/>
      <c r="D76" s="387"/>
      <c r="E76" s="388" t="str">
        <f t="shared" ref="E76:E81" si="7">IF(B76="","Select Supply Category in Column B",0)</f>
        <v>Select Supply Category in Column B</v>
      </c>
      <c r="F76" s="388"/>
      <c r="G76" s="388"/>
      <c r="H76" s="388"/>
      <c r="I76" s="388"/>
      <c r="J76" s="388"/>
      <c r="K76" s="388"/>
      <c r="L76" s="388"/>
      <c r="M76" s="388"/>
      <c r="N76" s="388"/>
      <c r="O76" s="388"/>
      <c r="P76" s="388"/>
      <c r="Q76" s="388"/>
      <c r="R76" s="150"/>
      <c r="S76" s="180"/>
      <c r="T76" s="181"/>
      <c r="U76" s="181"/>
      <c r="V76" s="181"/>
      <c r="W76" s="181"/>
    </row>
    <row r="77" spans="1:40" ht="39.950000000000003" customHeight="1" x14ac:dyDescent="0.25">
      <c r="A77" s="180"/>
      <c r="B77" s="387"/>
      <c r="C77" s="387"/>
      <c r="D77" s="387"/>
      <c r="E77" s="388" t="str">
        <f t="shared" si="7"/>
        <v>Select Supply Category in Column B</v>
      </c>
      <c r="F77" s="388"/>
      <c r="G77" s="388"/>
      <c r="H77" s="388"/>
      <c r="I77" s="388"/>
      <c r="J77" s="388"/>
      <c r="K77" s="388"/>
      <c r="L77" s="388"/>
      <c r="M77" s="388"/>
      <c r="N77" s="388"/>
      <c r="O77" s="388"/>
      <c r="P77" s="388"/>
      <c r="Q77" s="388"/>
      <c r="R77" s="150"/>
      <c r="S77" s="180"/>
      <c r="T77" s="181"/>
      <c r="U77" s="181"/>
      <c r="V77" s="181"/>
      <c r="W77" s="181"/>
    </row>
    <row r="78" spans="1:40" ht="39.950000000000003" customHeight="1" x14ac:dyDescent="0.25">
      <c r="A78" s="180"/>
      <c r="B78" s="387"/>
      <c r="C78" s="387"/>
      <c r="D78" s="387"/>
      <c r="E78" s="388" t="str">
        <f t="shared" si="7"/>
        <v>Select Supply Category in Column B</v>
      </c>
      <c r="F78" s="388"/>
      <c r="G78" s="388"/>
      <c r="H78" s="388"/>
      <c r="I78" s="388"/>
      <c r="J78" s="388"/>
      <c r="K78" s="388"/>
      <c r="L78" s="388"/>
      <c r="M78" s="388"/>
      <c r="N78" s="388"/>
      <c r="O78" s="388"/>
      <c r="P78" s="388"/>
      <c r="Q78" s="388"/>
      <c r="R78" s="150"/>
      <c r="S78" s="180"/>
      <c r="T78" s="181"/>
      <c r="U78" s="181"/>
      <c r="V78" s="181"/>
      <c r="W78" s="181"/>
    </row>
    <row r="79" spans="1:40" ht="39.950000000000003" customHeight="1" x14ac:dyDescent="0.25">
      <c r="A79" s="180"/>
      <c r="B79" s="387"/>
      <c r="C79" s="387"/>
      <c r="D79" s="387"/>
      <c r="E79" s="388" t="str">
        <f t="shared" si="7"/>
        <v>Select Supply Category in Column B</v>
      </c>
      <c r="F79" s="388"/>
      <c r="G79" s="388"/>
      <c r="H79" s="388"/>
      <c r="I79" s="388"/>
      <c r="J79" s="388"/>
      <c r="K79" s="388"/>
      <c r="L79" s="388"/>
      <c r="M79" s="388"/>
      <c r="N79" s="388"/>
      <c r="O79" s="388"/>
      <c r="P79" s="388"/>
      <c r="Q79" s="388"/>
      <c r="R79" s="150"/>
      <c r="S79" s="180"/>
      <c r="T79" s="181"/>
      <c r="U79" s="181"/>
      <c r="V79" s="181"/>
      <c r="W79" s="181"/>
    </row>
    <row r="80" spans="1:40" ht="39.950000000000003" customHeight="1" x14ac:dyDescent="0.25">
      <c r="A80" s="180"/>
      <c r="B80" s="387"/>
      <c r="C80" s="387"/>
      <c r="D80" s="387"/>
      <c r="E80" s="388" t="str">
        <f t="shared" si="7"/>
        <v>Select Supply Category in Column B</v>
      </c>
      <c r="F80" s="388"/>
      <c r="G80" s="388"/>
      <c r="H80" s="388"/>
      <c r="I80" s="388"/>
      <c r="J80" s="388"/>
      <c r="K80" s="388"/>
      <c r="L80" s="388"/>
      <c r="M80" s="388"/>
      <c r="N80" s="388"/>
      <c r="O80" s="388"/>
      <c r="P80" s="388"/>
      <c r="Q80" s="388"/>
      <c r="R80" s="150"/>
      <c r="S80" s="180"/>
      <c r="T80" s="181"/>
      <c r="U80" s="181"/>
      <c r="V80" s="181"/>
      <c r="W80" s="181"/>
    </row>
    <row r="81" spans="1:25" ht="39.950000000000003" customHeight="1" x14ac:dyDescent="0.25">
      <c r="A81" s="180"/>
      <c r="B81" s="387"/>
      <c r="C81" s="387"/>
      <c r="D81" s="387"/>
      <c r="E81" s="388" t="str">
        <f t="shared" si="7"/>
        <v>Select Supply Category in Column B</v>
      </c>
      <c r="F81" s="388"/>
      <c r="G81" s="388"/>
      <c r="H81" s="388"/>
      <c r="I81" s="388"/>
      <c r="J81" s="388"/>
      <c r="K81" s="388"/>
      <c r="L81" s="388"/>
      <c r="M81" s="388"/>
      <c r="N81" s="388"/>
      <c r="O81" s="388"/>
      <c r="P81" s="388"/>
      <c r="Q81" s="388"/>
      <c r="R81" s="150"/>
      <c r="S81" s="180"/>
      <c r="T81" s="181"/>
      <c r="U81" s="181"/>
      <c r="V81" s="181"/>
      <c r="W81" s="181"/>
    </row>
    <row r="82" spans="1:25" ht="18" customHeight="1" x14ac:dyDescent="0.25">
      <c r="A82" s="180"/>
      <c r="B82" s="411" t="s">
        <v>58</v>
      </c>
      <c r="C82" s="412"/>
      <c r="D82" s="412"/>
      <c r="E82" s="412"/>
      <c r="F82" s="412"/>
      <c r="G82" s="412"/>
      <c r="H82" s="412"/>
      <c r="I82" s="412"/>
      <c r="J82" s="412"/>
      <c r="K82" s="412"/>
      <c r="L82" s="412"/>
      <c r="M82" s="412"/>
      <c r="N82" s="412"/>
      <c r="O82" s="412"/>
      <c r="P82" s="412"/>
      <c r="Q82" s="413"/>
      <c r="R82" s="151">
        <f>ROUND(SUM(R76:R81),0)</f>
        <v>0</v>
      </c>
      <c r="S82" s="180"/>
      <c r="T82" s="181"/>
      <c r="U82" s="181"/>
      <c r="V82" s="181"/>
      <c r="W82" s="181"/>
      <c r="Y82" s="129">
        <f>R82</f>
        <v>0</v>
      </c>
    </row>
    <row r="83" spans="1:25" ht="15.75" customHeight="1" x14ac:dyDescent="0.25">
      <c r="A83" s="180"/>
      <c r="B83" s="384" t="s">
        <v>65</v>
      </c>
      <c r="C83" s="385"/>
      <c r="D83" s="385"/>
      <c r="E83" s="385"/>
      <c r="F83" s="385"/>
      <c r="G83" s="385"/>
      <c r="H83" s="385"/>
      <c r="I83" s="385"/>
      <c r="J83" s="385"/>
      <c r="K83" s="385"/>
      <c r="L83" s="385"/>
      <c r="M83" s="385"/>
      <c r="N83" s="385"/>
      <c r="O83" s="385"/>
      <c r="P83" s="385"/>
      <c r="Q83" s="385"/>
      <c r="R83" s="386"/>
      <c r="S83" s="180"/>
      <c r="T83" s="181"/>
      <c r="U83" s="181"/>
      <c r="V83" s="181"/>
      <c r="W83" s="181"/>
    </row>
    <row r="84" spans="1:25" s="83" customFormat="1" ht="39.950000000000003" customHeight="1" x14ac:dyDescent="0.25">
      <c r="A84" s="180"/>
      <c r="B84" s="392" t="s">
        <v>341</v>
      </c>
      <c r="C84" s="393"/>
      <c r="D84" s="394"/>
      <c r="E84" s="486" t="s">
        <v>226</v>
      </c>
      <c r="F84" s="486"/>
      <c r="G84" s="486"/>
      <c r="H84" s="486" t="s">
        <v>227</v>
      </c>
      <c r="I84" s="486"/>
      <c r="J84" s="486"/>
      <c r="K84" s="486"/>
      <c r="L84" s="486"/>
      <c r="M84" s="486"/>
      <c r="N84" s="486"/>
      <c r="O84" s="486"/>
      <c r="P84" s="179" t="s">
        <v>360</v>
      </c>
      <c r="Q84" s="179" t="s">
        <v>115</v>
      </c>
      <c r="R84" s="74" t="s">
        <v>52</v>
      </c>
      <c r="S84" s="180"/>
      <c r="T84" s="181"/>
      <c r="U84" s="181"/>
      <c r="V84" s="181"/>
      <c r="W84" s="181"/>
    </row>
    <row r="85" spans="1:25" s="83" customFormat="1" ht="39.950000000000003" customHeight="1" x14ac:dyDescent="0.25">
      <c r="A85" s="180"/>
      <c r="B85" s="417"/>
      <c r="C85" s="418"/>
      <c r="D85" s="419"/>
      <c r="E85" s="389" t="str">
        <f t="shared" ref="E85:E91" si="8">IF(B85="","Select Category in Column B",0)</f>
        <v>Select Category in Column B</v>
      </c>
      <c r="F85" s="390"/>
      <c r="G85" s="391"/>
      <c r="H85" s="389" t="str">
        <f t="shared" ref="H85:H91" si="9">IF(B85="","Select Category in Column B",0)</f>
        <v>Select Category in Column B</v>
      </c>
      <c r="I85" s="390"/>
      <c r="J85" s="390"/>
      <c r="K85" s="390"/>
      <c r="L85" s="390"/>
      <c r="M85" s="390"/>
      <c r="N85" s="390"/>
      <c r="O85" s="391"/>
      <c r="P85" s="186"/>
      <c r="Q85" s="190"/>
      <c r="R85" s="77">
        <f>ROUND(Q85*P85,2)</f>
        <v>0</v>
      </c>
      <c r="S85" s="180"/>
      <c r="T85" s="181"/>
      <c r="U85" s="182">
        <f>IF(OR(B85='DROP-DOWNS'!$S$18,B85='DROP-DOWNS'!$S$19,B85='DROP-DOWNS'!$S$20,B85='DROP-DOWNS'!$S$21),R85,0)</f>
        <v>0</v>
      </c>
      <c r="V85" s="177"/>
      <c r="W85" s="181"/>
    </row>
    <row r="86" spans="1:25" s="83" customFormat="1" ht="39.950000000000003" customHeight="1" x14ac:dyDescent="0.25">
      <c r="A86" s="180"/>
      <c r="B86" s="417"/>
      <c r="C86" s="418"/>
      <c r="D86" s="419"/>
      <c r="E86" s="389" t="str">
        <f t="shared" si="8"/>
        <v>Select Category in Column B</v>
      </c>
      <c r="F86" s="390"/>
      <c r="G86" s="391"/>
      <c r="H86" s="389" t="str">
        <f t="shared" si="9"/>
        <v>Select Category in Column B</v>
      </c>
      <c r="I86" s="390"/>
      <c r="J86" s="390"/>
      <c r="K86" s="390"/>
      <c r="L86" s="390"/>
      <c r="M86" s="390"/>
      <c r="N86" s="390"/>
      <c r="O86" s="391"/>
      <c r="P86" s="186"/>
      <c r="Q86" s="190"/>
      <c r="R86" s="77">
        <f t="shared" ref="R86:R88" si="10">ROUND(Q86*P86,2)</f>
        <v>0</v>
      </c>
      <c r="S86" s="180"/>
      <c r="T86" s="181"/>
      <c r="U86" s="182">
        <f>IF(OR(B86='DROP-DOWNS'!$S$18,B86='DROP-DOWNS'!$S$19,B86='DROP-DOWNS'!$S$20,B86='DROP-DOWNS'!$S$21),R86,0)</f>
        <v>0</v>
      </c>
      <c r="V86" s="177"/>
      <c r="W86" s="181"/>
    </row>
    <row r="87" spans="1:25" s="83" customFormat="1" ht="39.950000000000003" customHeight="1" x14ac:dyDescent="0.25">
      <c r="A87" s="180"/>
      <c r="B87" s="417"/>
      <c r="C87" s="418"/>
      <c r="D87" s="419"/>
      <c r="E87" s="389" t="str">
        <f t="shared" si="8"/>
        <v>Select Category in Column B</v>
      </c>
      <c r="F87" s="390"/>
      <c r="G87" s="391"/>
      <c r="H87" s="389" t="str">
        <f t="shared" si="9"/>
        <v>Select Category in Column B</v>
      </c>
      <c r="I87" s="390"/>
      <c r="J87" s="390"/>
      <c r="K87" s="390"/>
      <c r="L87" s="390"/>
      <c r="M87" s="390"/>
      <c r="N87" s="390"/>
      <c r="O87" s="391"/>
      <c r="P87" s="165"/>
      <c r="Q87" s="190"/>
      <c r="R87" s="77">
        <f t="shared" si="10"/>
        <v>0</v>
      </c>
      <c r="S87" s="180"/>
      <c r="T87" s="181"/>
      <c r="U87" s="182">
        <f>IF(OR(B87='DROP-DOWNS'!$S$18,B87='DROP-DOWNS'!$S$19,B87='DROP-DOWNS'!$S$20,B87='DROP-DOWNS'!$S$21),R87,0)</f>
        <v>0</v>
      </c>
      <c r="V87" s="177"/>
      <c r="W87" s="181"/>
    </row>
    <row r="88" spans="1:25" s="83" customFormat="1" ht="39.950000000000003" customHeight="1" x14ac:dyDescent="0.25">
      <c r="A88" s="180"/>
      <c r="B88" s="417"/>
      <c r="C88" s="418"/>
      <c r="D88" s="419"/>
      <c r="E88" s="389" t="str">
        <f t="shared" si="8"/>
        <v>Select Category in Column B</v>
      </c>
      <c r="F88" s="390"/>
      <c r="G88" s="391"/>
      <c r="H88" s="389" t="str">
        <f t="shared" si="9"/>
        <v>Select Category in Column B</v>
      </c>
      <c r="I88" s="390"/>
      <c r="J88" s="390"/>
      <c r="K88" s="390"/>
      <c r="L88" s="390"/>
      <c r="M88" s="390"/>
      <c r="N88" s="390"/>
      <c r="O88" s="391"/>
      <c r="P88" s="165"/>
      <c r="Q88" s="190"/>
      <c r="R88" s="77">
        <f t="shared" si="10"/>
        <v>0</v>
      </c>
      <c r="S88" s="180"/>
      <c r="T88" s="181"/>
      <c r="U88" s="182">
        <f>IF(OR(B88='DROP-DOWNS'!$S$18,B88='DROP-DOWNS'!$S$19,B88='DROP-DOWNS'!$S$20,B88='DROP-DOWNS'!$S$21),R88,0)</f>
        <v>0</v>
      </c>
      <c r="V88" s="177"/>
      <c r="W88" s="181"/>
    </row>
    <row r="89" spans="1:25" s="83" customFormat="1" ht="39.950000000000003" hidden="1" customHeight="1" x14ac:dyDescent="0.25">
      <c r="A89" s="180"/>
      <c r="B89" s="417"/>
      <c r="C89" s="418"/>
      <c r="D89" s="419"/>
      <c r="E89" s="389" t="str">
        <f t="shared" si="8"/>
        <v>Select Category in Column B</v>
      </c>
      <c r="F89" s="390"/>
      <c r="G89" s="391"/>
      <c r="H89" s="389" t="str">
        <f t="shared" si="9"/>
        <v>Select Category in Column B</v>
      </c>
      <c r="I89" s="390"/>
      <c r="J89" s="390"/>
      <c r="K89" s="390"/>
      <c r="L89" s="390"/>
      <c r="M89" s="390"/>
      <c r="N89" s="390"/>
      <c r="O89" s="391"/>
      <c r="P89" s="186"/>
      <c r="Q89" s="190"/>
      <c r="R89" s="77">
        <f t="shared" ref="R89:R91" si="11">ROUND(Q89*P89,0)</f>
        <v>0</v>
      </c>
      <c r="S89" s="180"/>
      <c r="T89" s="181"/>
      <c r="U89" s="182">
        <f>IF(OR(B89='DROP-DOWNS'!S18,B89='DROP-DOWNS'!S19,B89='DROP-DOWNS'!S20,B89='DROP-DOWNS'!S21),R89,0)</f>
        <v>0</v>
      </c>
      <c r="V89" s="177"/>
      <c r="W89" s="181"/>
    </row>
    <row r="90" spans="1:25" s="83" customFormat="1" ht="39.950000000000003" hidden="1" customHeight="1" x14ac:dyDescent="0.25">
      <c r="A90" s="180"/>
      <c r="B90" s="417"/>
      <c r="C90" s="418"/>
      <c r="D90" s="419"/>
      <c r="E90" s="389" t="str">
        <f t="shared" si="8"/>
        <v>Select Category in Column B</v>
      </c>
      <c r="F90" s="390"/>
      <c r="G90" s="391"/>
      <c r="H90" s="389" t="str">
        <f t="shared" si="9"/>
        <v>Select Category in Column B</v>
      </c>
      <c r="I90" s="390"/>
      <c r="J90" s="390"/>
      <c r="K90" s="390"/>
      <c r="L90" s="390"/>
      <c r="M90" s="390"/>
      <c r="N90" s="390"/>
      <c r="O90" s="391"/>
      <c r="P90" s="165"/>
      <c r="Q90" s="190"/>
      <c r="R90" s="77">
        <f t="shared" si="11"/>
        <v>0</v>
      </c>
      <c r="S90" s="180"/>
      <c r="T90" s="181"/>
      <c r="U90" s="182">
        <f>IF(OR(B90='DROP-DOWNS'!S18,B90='DROP-DOWNS'!S19,B90='DROP-DOWNS'!S20,B90='DROP-DOWNS'!S21),R90,0)</f>
        <v>0</v>
      </c>
      <c r="V90" s="177"/>
      <c r="W90" s="181"/>
    </row>
    <row r="91" spans="1:25" s="83" customFormat="1" ht="39.950000000000003" hidden="1" customHeight="1" x14ac:dyDescent="0.25">
      <c r="A91" s="180"/>
      <c r="B91" s="417"/>
      <c r="C91" s="418"/>
      <c r="D91" s="419" t="str">
        <f>IF(B91="","Select Travel Category in Column B.",0)</f>
        <v>Select Travel Category in Column B.</v>
      </c>
      <c r="E91" s="389" t="str">
        <f t="shared" si="8"/>
        <v>Select Category in Column B</v>
      </c>
      <c r="F91" s="390"/>
      <c r="G91" s="391"/>
      <c r="H91" s="389" t="str">
        <f t="shared" si="9"/>
        <v>Select Category in Column B</v>
      </c>
      <c r="I91" s="390"/>
      <c r="J91" s="390"/>
      <c r="K91" s="390"/>
      <c r="L91" s="390"/>
      <c r="M91" s="390"/>
      <c r="N91" s="390"/>
      <c r="O91" s="391"/>
      <c r="P91" s="165"/>
      <c r="Q91" s="190"/>
      <c r="R91" s="77">
        <f t="shared" si="11"/>
        <v>0</v>
      </c>
      <c r="S91" s="180"/>
      <c r="T91" s="181"/>
      <c r="U91" s="182">
        <f>IF(OR(B91='DROP-DOWNS'!S18,B91='DROP-DOWNS'!S19,B91='DROP-DOWNS'!S20,B91='DROP-DOWNS'!S21),R91,0)</f>
        <v>0</v>
      </c>
      <c r="V91" s="177"/>
      <c r="W91" s="181"/>
    </row>
    <row r="92" spans="1:25" ht="18" customHeight="1" x14ac:dyDescent="0.25">
      <c r="A92" s="180"/>
      <c r="B92" s="411" t="s">
        <v>59</v>
      </c>
      <c r="C92" s="412"/>
      <c r="D92" s="412"/>
      <c r="E92" s="412"/>
      <c r="F92" s="412"/>
      <c r="G92" s="412"/>
      <c r="H92" s="412"/>
      <c r="I92" s="412"/>
      <c r="J92" s="412"/>
      <c r="K92" s="412"/>
      <c r="L92" s="412"/>
      <c r="M92" s="412"/>
      <c r="N92" s="412"/>
      <c r="O92" s="412"/>
      <c r="P92" s="412"/>
      <c r="Q92" s="413"/>
      <c r="R92" s="151">
        <f>ROUND(SUM(R85:R91),0)</f>
        <v>0</v>
      </c>
      <c r="S92" s="180"/>
      <c r="T92" s="181"/>
      <c r="U92" s="152">
        <f>SUM(U85:U91)</f>
        <v>0</v>
      </c>
      <c r="V92" s="177"/>
      <c r="W92" s="181"/>
      <c r="Y92" s="129">
        <f>R92</f>
        <v>0</v>
      </c>
    </row>
    <row r="93" spans="1:25" ht="15.75" customHeight="1" x14ac:dyDescent="0.25">
      <c r="A93" s="180"/>
      <c r="B93" s="384" t="s">
        <v>66</v>
      </c>
      <c r="C93" s="385"/>
      <c r="D93" s="385"/>
      <c r="E93" s="385"/>
      <c r="F93" s="385"/>
      <c r="G93" s="385"/>
      <c r="H93" s="385"/>
      <c r="I93" s="385"/>
      <c r="J93" s="385"/>
      <c r="K93" s="385"/>
      <c r="L93" s="385"/>
      <c r="M93" s="385"/>
      <c r="N93" s="385"/>
      <c r="O93" s="385"/>
      <c r="P93" s="385"/>
      <c r="Q93" s="385"/>
      <c r="R93" s="386"/>
      <c r="S93" s="180"/>
      <c r="T93" s="181"/>
      <c r="U93" s="181"/>
      <c r="V93" s="178"/>
      <c r="W93" s="181"/>
    </row>
    <row r="94" spans="1:25" ht="39.950000000000003" customHeight="1" x14ac:dyDescent="0.25">
      <c r="A94" s="180"/>
      <c r="B94" s="437" t="s">
        <v>74</v>
      </c>
      <c r="C94" s="438"/>
      <c r="D94" s="439"/>
      <c r="E94" s="437" t="s">
        <v>361</v>
      </c>
      <c r="F94" s="438"/>
      <c r="G94" s="438"/>
      <c r="H94" s="438"/>
      <c r="I94" s="438"/>
      <c r="J94" s="438"/>
      <c r="K94" s="438"/>
      <c r="L94" s="438"/>
      <c r="M94" s="438"/>
      <c r="N94" s="438"/>
      <c r="O94" s="438"/>
      <c r="P94" s="438"/>
      <c r="Q94" s="438"/>
      <c r="R94" s="439"/>
      <c r="S94" s="180"/>
      <c r="T94" s="181"/>
      <c r="U94" s="181"/>
      <c r="V94" s="178"/>
      <c r="W94" s="181"/>
    </row>
    <row r="95" spans="1:25" ht="39.950000000000003" customHeight="1" x14ac:dyDescent="0.25">
      <c r="A95" s="180"/>
      <c r="B95" s="387"/>
      <c r="C95" s="387"/>
      <c r="D95" s="387"/>
      <c r="E95" s="388" t="str">
        <f t="shared" ref="E95:E100" si="12">IF(B95="","Select Category in Column B",0)</f>
        <v>Select Category in Column B</v>
      </c>
      <c r="F95" s="388"/>
      <c r="G95" s="388"/>
      <c r="H95" s="388"/>
      <c r="I95" s="388"/>
      <c r="J95" s="388"/>
      <c r="K95" s="388"/>
      <c r="L95" s="388"/>
      <c r="M95" s="388"/>
      <c r="N95" s="388"/>
      <c r="O95" s="388"/>
      <c r="P95" s="388"/>
      <c r="Q95" s="388"/>
      <c r="R95" s="150"/>
      <c r="S95" s="180"/>
      <c r="T95" s="181"/>
      <c r="U95" s="181"/>
      <c r="V95" s="177"/>
      <c r="W95" s="181"/>
    </row>
    <row r="96" spans="1:25" ht="39.950000000000003" customHeight="1" x14ac:dyDescent="0.25">
      <c r="A96" s="180"/>
      <c r="B96" s="387"/>
      <c r="C96" s="387"/>
      <c r="D96" s="387"/>
      <c r="E96" s="388" t="str">
        <f t="shared" si="12"/>
        <v>Select Category in Column B</v>
      </c>
      <c r="F96" s="388"/>
      <c r="G96" s="388"/>
      <c r="H96" s="388"/>
      <c r="I96" s="388"/>
      <c r="J96" s="388"/>
      <c r="K96" s="388"/>
      <c r="L96" s="388"/>
      <c r="M96" s="388"/>
      <c r="N96" s="388"/>
      <c r="O96" s="388"/>
      <c r="P96" s="388"/>
      <c r="Q96" s="388"/>
      <c r="R96" s="150"/>
      <c r="S96" s="180"/>
      <c r="T96" s="181"/>
      <c r="U96" s="181"/>
      <c r="V96" s="177"/>
      <c r="W96" s="181"/>
    </row>
    <row r="97" spans="1:25" ht="39.950000000000003" customHeight="1" x14ac:dyDescent="0.25">
      <c r="A97" s="180"/>
      <c r="B97" s="387"/>
      <c r="C97" s="387"/>
      <c r="D97" s="387"/>
      <c r="E97" s="388" t="str">
        <f t="shared" si="12"/>
        <v>Select Category in Column B</v>
      </c>
      <c r="F97" s="388"/>
      <c r="G97" s="388"/>
      <c r="H97" s="388"/>
      <c r="I97" s="388"/>
      <c r="J97" s="388"/>
      <c r="K97" s="388"/>
      <c r="L97" s="388"/>
      <c r="M97" s="388"/>
      <c r="N97" s="388"/>
      <c r="O97" s="388"/>
      <c r="P97" s="388"/>
      <c r="Q97" s="388"/>
      <c r="R97" s="150"/>
      <c r="S97" s="180"/>
      <c r="T97" s="181"/>
      <c r="U97" s="181"/>
      <c r="V97" s="178"/>
      <c r="W97" s="181"/>
    </row>
    <row r="98" spans="1:25" ht="39.950000000000003" customHeight="1" x14ac:dyDescent="0.25">
      <c r="A98" s="180"/>
      <c r="B98" s="387"/>
      <c r="C98" s="387"/>
      <c r="D98" s="387"/>
      <c r="E98" s="388" t="str">
        <f t="shared" si="12"/>
        <v>Select Category in Column B</v>
      </c>
      <c r="F98" s="388"/>
      <c r="G98" s="388"/>
      <c r="H98" s="388"/>
      <c r="I98" s="388"/>
      <c r="J98" s="388"/>
      <c r="K98" s="388"/>
      <c r="L98" s="388"/>
      <c r="M98" s="388"/>
      <c r="N98" s="388"/>
      <c r="O98" s="388"/>
      <c r="P98" s="388"/>
      <c r="Q98" s="388"/>
      <c r="R98" s="150"/>
      <c r="S98" s="180"/>
      <c r="T98" s="181"/>
      <c r="U98" s="181"/>
      <c r="V98" s="181"/>
      <c r="W98" s="181"/>
    </row>
    <row r="99" spans="1:25" ht="39.950000000000003" customHeight="1" x14ac:dyDescent="0.25">
      <c r="A99" s="180"/>
      <c r="B99" s="387"/>
      <c r="C99" s="387"/>
      <c r="D99" s="387"/>
      <c r="E99" s="388" t="str">
        <f t="shared" si="12"/>
        <v>Select Category in Column B</v>
      </c>
      <c r="F99" s="388"/>
      <c r="G99" s="388"/>
      <c r="H99" s="388"/>
      <c r="I99" s="388"/>
      <c r="J99" s="388"/>
      <c r="K99" s="388"/>
      <c r="L99" s="388"/>
      <c r="M99" s="388"/>
      <c r="N99" s="388"/>
      <c r="O99" s="388"/>
      <c r="P99" s="388"/>
      <c r="Q99" s="388"/>
      <c r="R99" s="150"/>
      <c r="S99" s="180"/>
      <c r="T99" s="181"/>
      <c r="U99" s="181"/>
      <c r="V99" s="181"/>
      <c r="W99" s="181"/>
    </row>
    <row r="100" spans="1:25" ht="39.950000000000003" customHeight="1" x14ac:dyDescent="0.25">
      <c r="A100" s="180"/>
      <c r="B100" s="387"/>
      <c r="C100" s="387"/>
      <c r="D100" s="387"/>
      <c r="E100" s="388" t="str">
        <f t="shared" si="12"/>
        <v>Select Category in Column B</v>
      </c>
      <c r="F100" s="388"/>
      <c r="G100" s="388"/>
      <c r="H100" s="388"/>
      <c r="I100" s="388"/>
      <c r="J100" s="388"/>
      <c r="K100" s="388"/>
      <c r="L100" s="388"/>
      <c r="M100" s="388"/>
      <c r="N100" s="388"/>
      <c r="O100" s="388"/>
      <c r="P100" s="388"/>
      <c r="Q100" s="388"/>
      <c r="R100" s="150"/>
      <c r="S100" s="180"/>
      <c r="T100" s="181"/>
      <c r="U100" s="181"/>
      <c r="V100" s="181"/>
      <c r="W100" s="181"/>
    </row>
    <row r="101" spans="1:25" ht="19.350000000000001" customHeight="1" x14ac:dyDescent="0.25">
      <c r="A101" s="180"/>
      <c r="B101" s="411" t="s">
        <v>75</v>
      </c>
      <c r="C101" s="412"/>
      <c r="D101" s="412"/>
      <c r="E101" s="412"/>
      <c r="F101" s="412"/>
      <c r="G101" s="412"/>
      <c r="H101" s="412"/>
      <c r="I101" s="412"/>
      <c r="J101" s="412"/>
      <c r="K101" s="412"/>
      <c r="L101" s="412"/>
      <c r="M101" s="412"/>
      <c r="N101" s="412"/>
      <c r="O101" s="412"/>
      <c r="P101" s="412"/>
      <c r="Q101" s="413"/>
      <c r="R101" s="151">
        <f>ROUND(SUM(R95:R100),0)</f>
        <v>0</v>
      </c>
      <c r="S101" s="180"/>
      <c r="T101" s="181"/>
      <c r="U101" s="181"/>
      <c r="V101" s="181"/>
      <c r="W101" s="181"/>
      <c r="Y101" s="129">
        <f>R101</f>
        <v>0</v>
      </c>
    </row>
    <row r="102" spans="1:25" ht="15.75" customHeight="1" x14ac:dyDescent="0.25">
      <c r="A102" s="180"/>
      <c r="B102" s="422" t="s">
        <v>67</v>
      </c>
      <c r="C102" s="423"/>
      <c r="D102" s="423"/>
      <c r="E102" s="423"/>
      <c r="F102" s="423"/>
      <c r="G102" s="423"/>
      <c r="H102" s="423"/>
      <c r="I102" s="423"/>
      <c r="J102" s="423"/>
      <c r="K102" s="423"/>
      <c r="L102" s="423"/>
      <c r="M102" s="423"/>
      <c r="N102" s="423"/>
      <c r="O102" s="423"/>
      <c r="P102" s="423"/>
      <c r="Q102" s="423"/>
      <c r="R102" s="386"/>
      <c r="S102" s="180"/>
      <c r="T102" s="181"/>
      <c r="U102" s="181"/>
      <c r="V102" s="181"/>
      <c r="W102" s="181"/>
      <c r="X102" s="181"/>
    </row>
    <row r="103" spans="1:25" ht="15.75" customHeight="1" x14ac:dyDescent="0.25">
      <c r="A103" s="180"/>
      <c r="B103" s="250"/>
      <c r="C103" s="251"/>
      <c r="D103" s="251"/>
      <c r="E103" s="251"/>
      <c r="F103" s="251"/>
      <c r="G103" s="251"/>
      <c r="H103" s="251"/>
      <c r="I103" s="251"/>
      <c r="J103" s="251"/>
      <c r="K103" s="251"/>
      <c r="L103" s="251"/>
      <c r="M103" s="251"/>
      <c r="N103" s="251"/>
      <c r="O103" s="251"/>
      <c r="P103" s="251"/>
      <c r="Q103" s="252"/>
      <c r="R103" s="253"/>
      <c r="S103" s="180"/>
      <c r="T103" s="181"/>
      <c r="U103" s="181"/>
      <c r="V103" s="181"/>
      <c r="W103" s="181"/>
      <c r="X103" s="181"/>
    </row>
    <row r="104" spans="1:25" ht="15.6" customHeight="1" x14ac:dyDescent="0.25">
      <c r="A104" s="180"/>
      <c r="B104" s="254"/>
      <c r="C104" s="450" t="s">
        <v>256</v>
      </c>
      <c r="D104" s="450"/>
      <c r="E104" s="450"/>
      <c r="F104" s="450"/>
      <c r="G104" s="450"/>
      <c r="H104" s="272"/>
      <c r="I104" s="451" t="s">
        <v>284</v>
      </c>
      <c r="J104" s="452"/>
      <c r="K104" s="452"/>
      <c r="L104" s="452"/>
      <c r="M104" s="452"/>
      <c r="N104" s="275"/>
      <c r="O104" s="453" t="str">
        <f>IF(E7="", "Enter IDC Rate Above",E7)</f>
        <v>Enter IDC Rate Above</v>
      </c>
      <c r="P104" s="454"/>
      <c r="Q104" s="255"/>
      <c r="R104" s="256"/>
      <c r="S104" s="180"/>
      <c r="T104" s="181"/>
      <c r="U104" s="184" t="str">
        <f>O104</f>
        <v>Enter IDC Rate Above</v>
      </c>
      <c r="V104" s="181"/>
      <c r="W104" s="181"/>
      <c r="X104" s="181"/>
    </row>
    <row r="105" spans="1:25" ht="14.1" hidden="1" customHeight="1" x14ac:dyDescent="0.25">
      <c r="A105" s="180"/>
      <c r="B105" s="254"/>
      <c r="C105" s="251"/>
      <c r="D105" s="251"/>
      <c r="E105" s="251"/>
      <c r="F105" s="251"/>
      <c r="G105" s="251"/>
      <c r="H105" s="272"/>
      <c r="I105" s="455" t="s">
        <v>112</v>
      </c>
      <c r="J105" s="435"/>
      <c r="K105" s="435"/>
      <c r="L105" s="435"/>
      <c r="M105" s="435"/>
      <c r="N105" s="271"/>
      <c r="O105" s="443">
        <f>(R101+R92+R82+R73+R66+R57+R52+R44+R16)-F129</f>
        <v>0</v>
      </c>
      <c r="P105" s="421"/>
      <c r="Q105" s="255"/>
      <c r="R105" s="256"/>
      <c r="S105" s="180"/>
      <c r="T105" s="181"/>
      <c r="U105" s="181"/>
      <c r="V105" s="181"/>
      <c r="W105" s="181"/>
      <c r="X105" s="181"/>
    </row>
    <row r="106" spans="1:25" ht="14.1" hidden="1" customHeight="1" x14ac:dyDescent="0.25">
      <c r="A106" s="180"/>
      <c r="B106" s="254" t="s">
        <v>113</v>
      </c>
      <c r="C106" s="257"/>
      <c r="D106" s="257"/>
      <c r="E106" s="257"/>
      <c r="F106" s="257"/>
      <c r="G106" s="258"/>
      <c r="H106" s="272"/>
      <c r="I106" s="276"/>
      <c r="J106" s="271"/>
      <c r="K106" s="271"/>
      <c r="L106" s="271"/>
      <c r="M106" s="271"/>
      <c r="N106" s="271"/>
      <c r="O106" s="420" t="e">
        <f>(O104+1)*O105</f>
        <v>#VALUE!</v>
      </c>
      <c r="P106" s="421"/>
      <c r="Q106" s="255"/>
      <c r="R106" s="256"/>
      <c r="S106" s="180"/>
      <c r="T106" s="181"/>
      <c r="U106" s="181"/>
      <c r="V106" s="181"/>
      <c r="W106" s="181"/>
      <c r="X106" s="181"/>
    </row>
    <row r="107" spans="1:25" ht="15.75" customHeight="1" x14ac:dyDescent="0.25">
      <c r="A107" s="180"/>
      <c r="B107" s="254"/>
      <c r="C107" s="450" t="s">
        <v>249</v>
      </c>
      <c r="D107" s="450"/>
      <c r="E107" s="450"/>
      <c r="F107" s="450"/>
      <c r="G107" s="259">
        <f>F123</f>
        <v>0</v>
      </c>
      <c r="H107" s="272"/>
      <c r="I107" s="251"/>
      <c r="J107" s="251"/>
      <c r="K107" s="251"/>
      <c r="L107" s="251"/>
      <c r="M107" s="251"/>
      <c r="N107" s="251"/>
      <c r="O107" s="251"/>
      <c r="P107" s="251"/>
      <c r="Q107" s="255"/>
      <c r="R107" s="256"/>
      <c r="S107" s="180"/>
      <c r="T107" s="181"/>
      <c r="U107" s="181"/>
      <c r="V107" s="181"/>
      <c r="W107" s="181"/>
      <c r="X107" s="181"/>
    </row>
    <row r="108" spans="1:25" ht="15.75" customHeight="1" x14ac:dyDescent="0.25">
      <c r="A108" s="180"/>
      <c r="B108" s="254"/>
      <c r="C108" s="450" t="s">
        <v>517</v>
      </c>
      <c r="D108" s="450"/>
      <c r="E108" s="450"/>
      <c r="F108" s="450"/>
      <c r="G108" s="259">
        <f>F124+F125+F126+F127</f>
        <v>0</v>
      </c>
      <c r="H108" s="272"/>
      <c r="I108" s="260"/>
      <c r="J108" s="260"/>
      <c r="K108" s="260"/>
      <c r="L108" s="260"/>
      <c r="M108" s="260"/>
      <c r="N108" s="260"/>
      <c r="O108" s="260"/>
      <c r="P108" s="260"/>
      <c r="Q108" s="255"/>
      <c r="R108" s="256"/>
      <c r="S108" s="180"/>
      <c r="T108" s="181"/>
      <c r="U108" s="181"/>
      <c r="V108" s="181"/>
      <c r="W108" s="181"/>
      <c r="X108" s="181"/>
    </row>
    <row r="109" spans="1:25" ht="15.75" customHeight="1" x14ac:dyDescent="0.25">
      <c r="A109" s="180"/>
      <c r="B109" s="254"/>
      <c r="C109" s="450" t="s">
        <v>250</v>
      </c>
      <c r="D109" s="450"/>
      <c r="E109" s="450"/>
      <c r="F109" s="450"/>
      <c r="G109" s="259">
        <f>R115</f>
        <v>0</v>
      </c>
      <c r="H109" s="272"/>
      <c r="I109" s="451" t="s">
        <v>111</v>
      </c>
      <c r="J109" s="452"/>
      <c r="K109" s="452"/>
      <c r="L109" s="452"/>
      <c r="M109" s="452"/>
      <c r="N109" s="275"/>
      <c r="O109" s="430">
        <f>'GRANT SUMMARY'!J100</f>
        <v>0</v>
      </c>
      <c r="P109" s="431"/>
      <c r="Q109" s="255"/>
      <c r="R109" s="256"/>
      <c r="S109" s="180"/>
      <c r="T109" s="181"/>
      <c r="U109" s="181"/>
      <c r="V109" s="181"/>
      <c r="W109" s="181"/>
      <c r="X109" s="181"/>
    </row>
    <row r="110" spans="1:25" ht="16.5" customHeight="1" x14ac:dyDescent="0.25">
      <c r="A110" s="180"/>
      <c r="B110" s="254"/>
      <c r="C110" s="272"/>
      <c r="D110" s="435"/>
      <c r="E110" s="435"/>
      <c r="F110" s="435"/>
      <c r="G110" s="272"/>
      <c r="H110" s="272"/>
      <c r="I110" s="272"/>
      <c r="J110" s="272"/>
      <c r="K110" s="272"/>
      <c r="L110" s="272"/>
      <c r="M110" s="436"/>
      <c r="N110" s="436"/>
      <c r="O110" s="436"/>
      <c r="P110" s="436"/>
      <c r="Q110" s="436"/>
      <c r="R110" s="261" t="s">
        <v>52</v>
      </c>
      <c r="S110" s="180"/>
      <c r="T110" s="181"/>
      <c r="U110" s="181"/>
      <c r="V110" s="181"/>
      <c r="W110" s="181"/>
      <c r="X110" s="181"/>
    </row>
    <row r="111" spans="1:25" x14ac:dyDescent="0.25">
      <c r="A111" s="180"/>
      <c r="B111" s="268"/>
      <c r="C111" s="412"/>
      <c r="D111" s="412"/>
      <c r="E111" s="412"/>
      <c r="F111" s="269"/>
      <c r="G111" s="269"/>
      <c r="H111" s="269"/>
      <c r="I111" s="412" t="s">
        <v>257</v>
      </c>
      <c r="J111" s="412"/>
      <c r="K111" s="412"/>
      <c r="L111" s="412"/>
      <c r="M111" s="412"/>
      <c r="N111" s="412"/>
      <c r="O111" s="412"/>
      <c r="P111" s="412"/>
      <c r="Q111" s="413"/>
      <c r="R111" s="153"/>
      <c r="S111" s="180"/>
      <c r="T111" s="181"/>
      <c r="U111" s="181"/>
      <c r="V111" s="181"/>
      <c r="W111" s="181"/>
      <c r="X111" s="181"/>
      <c r="Y111" s="129">
        <f>R111</f>
        <v>0</v>
      </c>
    </row>
    <row r="112" spans="1:25" ht="15.75" customHeight="1" x14ac:dyDescent="0.25">
      <c r="A112" s="180"/>
      <c r="B112" s="422" t="s">
        <v>68</v>
      </c>
      <c r="C112" s="423"/>
      <c r="D112" s="423"/>
      <c r="E112" s="423"/>
      <c r="F112" s="423"/>
      <c r="G112" s="423"/>
      <c r="H112" s="423"/>
      <c r="I112" s="423"/>
      <c r="J112" s="423"/>
      <c r="K112" s="423"/>
      <c r="L112" s="423"/>
      <c r="M112" s="423"/>
      <c r="N112" s="423"/>
      <c r="O112" s="423"/>
      <c r="P112" s="423"/>
      <c r="Q112" s="423"/>
      <c r="R112" s="270"/>
      <c r="S112" s="180"/>
      <c r="T112" s="181"/>
      <c r="U112" s="181"/>
      <c r="V112" s="181"/>
      <c r="W112" s="181"/>
    </row>
    <row r="113" spans="1:25" s="83" customFormat="1" ht="39.950000000000003" customHeight="1" x14ac:dyDescent="0.25">
      <c r="A113" s="180"/>
      <c r="B113" s="444" t="s">
        <v>76</v>
      </c>
      <c r="C113" s="445"/>
      <c r="D113" s="445"/>
      <c r="E113" s="445"/>
      <c r="F113" s="445"/>
      <c r="G113" s="445"/>
      <c r="H113" s="445"/>
      <c r="I113" s="445"/>
      <c r="J113" s="445"/>
      <c r="K113" s="445"/>
      <c r="L113" s="445"/>
      <c r="M113" s="445"/>
      <c r="N113" s="445"/>
      <c r="O113" s="445"/>
      <c r="P113" s="445"/>
      <c r="Q113" s="446"/>
      <c r="R113" s="274" t="s">
        <v>52</v>
      </c>
      <c r="S113" s="180"/>
      <c r="T113" s="181"/>
      <c r="U113" s="181"/>
      <c r="V113" s="181"/>
      <c r="W113" s="181"/>
    </row>
    <row r="114" spans="1:25" ht="30" customHeight="1" x14ac:dyDescent="0.25">
      <c r="A114" s="180"/>
      <c r="B114" s="447"/>
      <c r="C114" s="448"/>
      <c r="D114" s="448"/>
      <c r="E114" s="448"/>
      <c r="F114" s="448"/>
      <c r="G114" s="448"/>
      <c r="H114" s="448"/>
      <c r="I114" s="448"/>
      <c r="J114" s="448"/>
      <c r="K114" s="448"/>
      <c r="L114" s="448"/>
      <c r="M114" s="448"/>
      <c r="N114" s="448"/>
      <c r="O114" s="448"/>
      <c r="P114" s="448"/>
      <c r="Q114" s="449"/>
      <c r="R114" s="154"/>
      <c r="S114" s="180"/>
      <c r="T114" s="181"/>
      <c r="U114" s="181"/>
      <c r="V114" s="181"/>
      <c r="W114" s="181"/>
    </row>
    <row r="115" spans="1:25" ht="18.600000000000001" customHeight="1" x14ac:dyDescent="0.25">
      <c r="A115" s="180"/>
      <c r="B115" s="411" t="s">
        <v>77</v>
      </c>
      <c r="C115" s="412"/>
      <c r="D115" s="412"/>
      <c r="E115" s="412"/>
      <c r="F115" s="412"/>
      <c r="G115" s="412"/>
      <c r="H115" s="412"/>
      <c r="I115" s="412"/>
      <c r="J115" s="412"/>
      <c r="K115" s="412"/>
      <c r="L115" s="412"/>
      <c r="M115" s="412"/>
      <c r="N115" s="412"/>
      <c r="O115" s="412"/>
      <c r="P115" s="412"/>
      <c r="Q115" s="413"/>
      <c r="R115" s="151">
        <f>ROUND(R114,0)</f>
        <v>0</v>
      </c>
      <c r="S115" s="180"/>
      <c r="T115" s="181"/>
      <c r="U115" s="181"/>
      <c r="V115" s="181"/>
      <c r="W115" s="181"/>
      <c r="Y115" s="129">
        <f>R115</f>
        <v>0</v>
      </c>
    </row>
    <row r="116" spans="1:25" ht="18.600000000000001" customHeight="1" x14ac:dyDescent="0.25">
      <c r="A116" s="180"/>
      <c r="B116" s="422"/>
      <c r="C116" s="423"/>
      <c r="D116" s="423"/>
      <c r="E116" s="423"/>
      <c r="F116" s="423"/>
      <c r="G116" s="423"/>
      <c r="H116" s="423"/>
      <c r="I116" s="423"/>
      <c r="J116" s="423"/>
      <c r="K116" s="423"/>
      <c r="L116" s="423"/>
      <c r="M116" s="423"/>
      <c r="N116" s="423"/>
      <c r="O116" s="423"/>
      <c r="P116" s="423"/>
      <c r="Q116" s="423"/>
      <c r="R116" s="270"/>
      <c r="S116" s="180"/>
      <c r="T116" s="181"/>
      <c r="U116" s="181"/>
      <c r="V116" s="181"/>
      <c r="W116" s="181"/>
      <c r="Y116" s="129"/>
    </row>
    <row r="117" spans="1:25" ht="34.5" customHeight="1" x14ac:dyDescent="0.25">
      <c r="A117" s="180"/>
      <c r="B117" s="432" t="s">
        <v>60</v>
      </c>
      <c r="C117" s="433"/>
      <c r="D117" s="433"/>
      <c r="E117" s="433"/>
      <c r="F117" s="433"/>
      <c r="G117" s="433"/>
      <c r="H117" s="433"/>
      <c r="I117" s="433"/>
      <c r="J117" s="433"/>
      <c r="K117" s="433"/>
      <c r="L117" s="433"/>
      <c r="M117" s="433"/>
      <c r="N117" s="433"/>
      <c r="O117" s="433"/>
      <c r="P117" s="433"/>
      <c r="Q117" s="434"/>
      <c r="R117" s="146">
        <f>SUM(R115+R111+R101+R92+R82+R73+R66+R57+R52+R44+R16)</f>
        <v>0</v>
      </c>
      <c r="S117" s="180"/>
      <c r="T117" s="181"/>
      <c r="U117" s="155"/>
      <c r="V117" s="156"/>
      <c r="W117" s="181"/>
    </row>
    <row r="118" spans="1:25" ht="34.5" customHeight="1" x14ac:dyDescent="0.25">
      <c r="A118" s="180"/>
      <c r="B118" s="432" t="s">
        <v>241</v>
      </c>
      <c r="C118" s="433"/>
      <c r="D118" s="433"/>
      <c r="E118" s="433"/>
      <c r="F118" s="433"/>
      <c r="G118" s="433"/>
      <c r="H118" s="433"/>
      <c r="I118" s="433"/>
      <c r="J118" s="433"/>
      <c r="K118" s="433"/>
      <c r="L118" s="433"/>
      <c r="M118" s="433"/>
      <c r="N118" s="433"/>
      <c r="O118" s="433"/>
      <c r="P118" s="433"/>
      <c r="Q118" s="434"/>
      <c r="R118" s="146">
        <f>R117-E5</f>
        <v>0</v>
      </c>
      <c r="S118" s="180"/>
      <c r="T118" s="181"/>
      <c r="U118" s="155"/>
      <c r="V118" s="156"/>
      <c r="W118" s="181"/>
    </row>
    <row r="119" spans="1:25" ht="15" customHeight="1" x14ac:dyDescent="0.25">
      <c r="A119" s="180"/>
      <c r="B119" s="180"/>
      <c r="C119" s="180"/>
      <c r="D119" s="180"/>
      <c r="E119" s="180"/>
      <c r="F119" s="180"/>
      <c r="G119" s="180"/>
      <c r="H119" s="180"/>
      <c r="I119" s="180"/>
      <c r="J119" s="180"/>
      <c r="K119" s="180"/>
      <c r="L119" s="180"/>
      <c r="M119" s="180"/>
      <c r="N119" s="180"/>
      <c r="O119" s="180"/>
      <c r="P119" s="180"/>
      <c r="Q119" s="180"/>
      <c r="R119" s="180"/>
      <c r="S119" s="180"/>
      <c r="T119" s="181"/>
      <c r="U119" s="155" t="s">
        <v>114</v>
      </c>
      <c r="V119" s="156">
        <f>U92+R101+R60+R64+R52+R16</f>
        <v>0</v>
      </c>
      <c r="W119" s="181"/>
    </row>
    <row r="120" spans="1:25" x14ac:dyDescent="0.2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row>
    <row r="121" spans="1:25" hidden="1" x14ac:dyDescent="0.25"/>
    <row r="122" spans="1:25" hidden="1" x14ac:dyDescent="0.25">
      <c r="C122" s="130" t="s">
        <v>255</v>
      </c>
      <c r="D122" s="130"/>
      <c r="E122" s="131"/>
      <c r="F122" s="132"/>
    </row>
    <row r="123" spans="1:25" hidden="1" x14ac:dyDescent="0.25">
      <c r="C123" s="130" t="s">
        <v>249</v>
      </c>
      <c r="D123" s="130"/>
      <c r="E123" s="131"/>
      <c r="F123" s="137">
        <f>R57</f>
        <v>0</v>
      </c>
    </row>
    <row r="124" spans="1:25" hidden="1" x14ac:dyDescent="0.25">
      <c r="C124" s="130" t="s">
        <v>251</v>
      </c>
      <c r="D124" s="130"/>
      <c r="E124" s="131">
        <f>W69</f>
        <v>0</v>
      </c>
      <c r="F124" s="132">
        <f>IF(E124&gt;25000,(E124-25000),0)</f>
        <v>0</v>
      </c>
    </row>
    <row r="125" spans="1:25" hidden="1" x14ac:dyDescent="0.25">
      <c r="C125" s="130" t="s">
        <v>252</v>
      </c>
      <c r="D125" s="130"/>
      <c r="E125" s="131">
        <f>W70</f>
        <v>0</v>
      </c>
      <c r="F125" s="132">
        <f>IF(E125&gt;25000,(E125-25000),0)</f>
        <v>0</v>
      </c>
    </row>
    <row r="126" spans="1:25" hidden="1" x14ac:dyDescent="0.25">
      <c r="C126" s="130" t="s">
        <v>253</v>
      </c>
      <c r="D126" s="130"/>
      <c r="E126" s="131">
        <f>W71</f>
        <v>0</v>
      </c>
      <c r="F126" s="132">
        <f>IF(E126&gt;25000,(E126-25000),0)</f>
        <v>0</v>
      </c>
    </row>
    <row r="127" spans="1:25" hidden="1" x14ac:dyDescent="0.25">
      <c r="C127" s="130" t="s">
        <v>254</v>
      </c>
      <c r="D127" s="130"/>
      <c r="E127" s="131">
        <f>W72</f>
        <v>0</v>
      </c>
      <c r="F127" s="132">
        <f>IF(E127&gt;25000,(E127-25000),0)</f>
        <v>0</v>
      </c>
    </row>
    <row r="128" spans="1:25" hidden="1" x14ac:dyDescent="0.25">
      <c r="C128" s="130" t="s">
        <v>250</v>
      </c>
      <c r="D128" s="130"/>
      <c r="E128" s="131"/>
      <c r="F128" s="137">
        <f>R115</f>
        <v>0</v>
      </c>
    </row>
    <row r="129" spans="6:6" hidden="1" x14ac:dyDescent="0.25">
      <c r="F129" s="81">
        <f>SUM(F123:F128)</f>
        <v>0</v>
      </c>
    </row>
  </sheetData>
  <sheetProtection algorithmName="SHA-512" hashValue="/v/LDGzG52rgq6Dz48Afo39C2CwWXSdGt9jDXBDPoSOCAxuy5ssKDaINnQtPRr6ifSwS5FoppIZ1sH/+c5pgQg==" saltValue="nGwEMt6quHalv/RzfjMgKQ==" spinCount="100000" sheet="1" formatCells="0" formatRows="0" insertRows="0" selectLockedCells="1"/>
  <mergeCells count="206">
    <mergeCell ref="B11:C11"/>
    <mergeCell ref="D11:K11"/>
    <mergeCell ref="B12:C12"/>
    <mergeCell ref="D12:K12"/>
    <mergeCell ref="B13:C13"/>
    <mergeCell ref="D13:K13"/>
    <mergeCell ref="B2:R2"/>
    <mergeCell ref="B3:R3"/>
    <mergeCell ref="B5:D5"/>
    <mergeCell ref="B7:D7"/>
    <mergeCell ref="B10:R10"/>
    <mergeCell ref="B18:C18"/>
    <mergeCell ref="D18:K18"/>
    <mergeCell ref="B19:C19"/>
    <mergeCell ref="D19:K19"/>
    <mergeCell ref="B20:C20"/>
    <mergeCell ref="D20:K20"/>
    <mergeCell ref="B14:C14"/>
    <mergeCell ref="D14:K14"/>
    <mergeCell ref="B15:C15"/>
    <mergeCell ref="D15:K15"/>
    <mergeCell ref="B16:O16"/>
    <mergeCell ref="B17:R17"/>
    <mergeCell ref="B24:C24"/>
    <mergeCell ref="D24:K24"/>
    <mergeCell ref="B25:C25"/>
    <mergeCell ref="D25:K25"/>
    <mergeCell ref="B26:C26"/>
    <mergeCell ref="D26:K26"/>
    <mergeCell ref="B21:C21"/>
    <mergeCell ref="D21:K21"/>
    <mergeCell ref="B22:C22"/>
    <mergeCell ref="D22:K22"/>
    <mergeCell ref="B23:C23"/>
    <mergeCell ref="D23:K23"/>
    <mergeCell ref="B30:C30"/>
    <mergeCell ref="D30:K30"/>
    <mergeCell ref="B31:C31"/>
    <mergeCell ref="D31:K31"/>
    <mergeCell ref="B32:C32"/>
    <mergeCell ref="D32:K32"/>
    <mergeCell ref="B27:C27"/>
    <mergeCell ref="D27:K27"/>
    <mergeCell ref="B28:C28"/>
    <mergeCell ref="D28:K28"/>
    <mergeCell ref="B29:C29"/>
    <mergeCell ref="D29:K29"/>
    <mergeCell ref="B36:C36"/>
    <mergeCell ref="D36:K36"/>
    <mergeCell ref="B37:C37"/>
    <mergeCell ref="D37:K37"/>
    <mergeCell ref="B38:C38"/>
    <mergeCell ref="D38:K38"/>
    <mergeCell ref="B33:C33"/>
    <mergeCell ref="D33:K33"/>
    <mergeCell ref="B34:C34"/>
    <mergeCell ref="D34:K34"/>
    <mergeCell ref="B35:C35"/>
    <mergeCell ref="D35:K35"/>
    <mergeCell ref="B42:C42"/>
    <mergeCell ref="D42:K42"/>
    <mergeCell ref="B43:C43"/>
    <mergeCell ref="D43:K43"/>
    <mergeCell ref="B44:O44"/>
    <mergeCell ref="B45:R45"/>
    <mergeCell ref="B39:C39"/>
    <mergeCell ref="D39:K39"/>
    <mergeCell ref="B40:C40"/>
    <mergeCell ref="D40:K40"/>
    <mergeCell ref="B41:C41"/>
    <mergeCell ref="D41:K41"/>
    <mergeCell ref="B49:C49"/>
    <mergeCell ref="D49:K49"/>
    <mergeCell ref="B50:C50"/>
    <mergeCell ref="D50:K50"/>
    <mergeCell ref="B51:C51"/>
    <mergeCell ref="D51:K51"/>
    <mergeCell ref="B46:C46"/>
    <mergeCell ref="D46:K46"/>
    <mergeCell ref="B47:C47"/>
    <mergeCell ref="D47:K47"/>
    <mergeCell ref="B48:C48"/>
    <mergeCell ref="D48:K48"/>
    <mergeCell ref="B56:C56"/>
    <mergeCell ref="D56:P56"/>
    <mergeCell ref="B57:Q57"/>
    <mergeCell ref="B58:R58"/>
    <mergeCell ref="B59:C59"/>
    <mergeCell ref="D59:Q59"/>
    <mergeCell ref="B52:O52"/>
    <mergeCell ref="B53:R53"/>
    <mergeCell ref="B54:C54"/>
    <mergeCell ref="D54:P54"/>
    <mergeCell ref="B55:C55"/>
    <mergeCell ref="D55:P55"/>
    <mergeCell ref="C63:E63"/>
    <mergeCell ref="F63:Q63"/>
    <mergeCell ref="B64:C64"/>
    <mergeCell ref="D64:Q64"/>
    <mergeCell ref="C65:E65"/>
    <mergeCell ref="F65:Q65"/>
    <mergeCell ref="B60:C60"/>
    <mergeCell ref="D60:Q60"/>
    <mergeCell ref="C61:E61"/>
    <mergeCell ref="F61:Q61"/>
    <mergeCell ref="B62:C62"/>
    <mergeCell ref="D62:Q62"/>
    <mergeCell ref="B70:C70"/>
    <mergeCell ref="D70:G70"/>
    <mergeCell ref="H70:O70"/>
    <mergeCell ref="B71:C71"/>
    <mergeCell ref="D71:G71"/>
    <mergeCell ref="H71:O71"/>
    <mergeCell ref="B66:Q66"/>
    <mergeCell ref="B67:R67"/>
    <mergeCell ref="B68:C68"/>
    <mergeCell ref="D68:G68"/>
    <mergeCell ref="H68:O68"/>
    <mergeCell ref="B69:C69"/>
    <mergeCell ref="D69:G69"/>
    <mergeCell ref="H69:O69"/>
    <mergeCell ref="B76:D76"/>
    <mergeCell ref="E76:Q76"/>
    <mergeCell ref="B77:D77"/>
    <mergeCell ref="E77:Q77"/>
    <mergeCell ref="B78:D78"/>
    <mergeCell ref="E78:Q78"/>
    <mergeCell ref="B72:C72"/>
    <mergeCell ref="D72:G72"/>
    <mergeCell ref="H72:O72"/>
    <mergeCell ref="B73:Q73"/>
    <mergeCell ref="B74:R74"/>
    <mergeCell ref="B75:D75"/>
    <mergeCell ref="E75:Q75"/>
    <mergeCell ref="B82:Q82"/>
    <mergeCell ref="B83:R83"/>
    <mergeCell ref="B84:D84"/>
    <mergeCell ref="E84:G84"/>
    <mergeCell ref="H84:O84"/>
    <mergeCell ref="B85:D85"/>
    <mergeCell ref="E85:G85"/>
    <mergeCell ref="H85:O85"/>
    <mergeCell ref="B79:D79"/>
    <mergeCell ref="E79:Q79"/>
    <mergeCell ref="B80:D80"/>
    <mergeCell ref="E80:Q80"/>
    <mergeCell ref="B81:D81"/>
    <mergeCell ref="E81:Q81"/>
    <mergeCell ref="B88:D88"/>
    <mergeCell ref="E88:G88"/>
    <mergeCell ref="H88:O88"/>
    <mergeCell ref="B89:D89"/>
    <mergeCell ref="E89:G89"/>
    <mergeCell ref="H89:O89"/>
    <mergeCell ref="B86:D86"/>
    <mergeCell ref="E86:G86"/>
    <mergeCell ref="H86:O86"/>
    <mergeCell ref="B87:D87"/>
    <mergeCell ref="E87:G87"/>
    <mergeCell ref="H87:O87"/>
    <mergeCell ref="B92:Q92"/>
    <mergeCell ref="B93:R93"/>
    <mergeCell ref="B94:D94"/>
    <mergeCell ref="E94:R94"/>
    <mergeCell ref="B95:D95"/>
    <mergeCell ref="E95:Q95"/>
    <mergeCell ref="B90:D90"/>
    <mergeCell ref="E90:G90"/>
    <mergeCell ref="H90:O90"/>
    <mergeCell ref="B91:D91"/>
    <mergeCell ref="E91:G91"/>
    <mergeCell ref="H91:O91"/>
    <mergeCell ref="B99:D99"/>
    <mergeCell ref="E99:Q99"/>
    <mergeCell ref="B100:D100"/>
    <mergeCell ref="E100:Q100"/>
    <mergeCell ref="B101:Q101"/>
    <mergeCell ref="B102:R102"/>
    <mergeCell ref="B96:D96"/>
    <mergeCell ref="E96:Q96"/>
    <mergeCell ref="B97:D97"/>
    <mergeCell ref="E97:Q97"/>
    <mergeCell ref="B98:D98"/>
    <mergeCell ref="E98:Q98"/>
    <mergeCell ref="C107:F107"/>
    <mergeCell ref="C108:F108"/>
    <mergeCell ref="C109:F109"/>
    <mergeCell ref="I109:M109"/>
    <mergeCell ref="O109:P109"/>
    <mergeCell ref="D110:F110"/>
    <mergeCell ref="M110:Q110"/>
    <mergeCell ref="C104:G104"/>
    <mergeCell ref="I104:M104"/>
    <mergeCell ref="O104:P104"/>
    <mergeCell ref="I105:M105"/>
    <mergeCell ref="O105:P105"/>
    <mergeCell ref="O106:P106"/>
    <mergeCell ref="B116:Q116"/>
    <mergeCell ref="B117:Q117"/>
    <mergeCell ref="B118:Q118"/>
    <mergeCell ref="C111:E111"/>
    <mergeCell ref="I111:Q111"/>
    <mergeCell ref="B112:Q112"/>
    <mergeCell ref="B113:Q113"/>
    <mergeCell ref="B114:Q114"/>
    <mergeCell ref="B115:Q115"/>
  </mergeCells>
  <conditionalFormatting sqref="R118">
    <cfRule type="cellIs" dxfId="39" priority="2" operator="notEqual">
      <formula>0</formula>
    </cfRule>
  </conditionalFormatting>
  <conditionalFormatting sqref="R117">
    <cfRule type="cellIs" dxfId="38" priority="3" operator="notEqual">
      <formula>$E$5</formula>
    </cfRule>
  </conditionalFormatting>
  <printOptions headings="1" gridLines="1"/>
  <pageMargins left="0.25" right="0.25" top="0.25" bottom="0.25" header="0.3" footer="0.3"/>
  <pageSetup paperSize="3" scale="60" fitToHeight="50" orientation="landscape" cellComments="asDisplayed"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3750D4A8-5869-4E4C-B687-1EBD16F7431E}">
            <xm:f>'GRANT SUMMARY'!$J$100&lt;0</xm:f>
            <x14:dxf>
              <fill>
                <patternFill>
                  <bgColor rgb="FFFF0000"/>
                </patternFill>
              </fill>
            </x14:dxf>
          </x14:cfRule>
          <xm:sqref>R111</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2E388C31-ED9F-4BA4-95F5-D1B099BC23ED}">
          <x14:formula1>
            <xm:f>'MassSTEP Budget'!$W$68:$W$72</xm:f>
          </x14:formula1>
          <xm:sqref>E5</xm:sqref>
        </x14:dataValidation>
        <x14:dataValidation type="list" allowBlank="1" showInputMessage="1" showErrorMessage="1" xr:uid="{3558BE88-A3BF-4F3C-9266-63F4C579D6EA}">
          <x14:formula1>
            <xm:f>'MassSTEP Budget'!$V$68:$V$72</xm:f>
          </x14:formula1>
          <xm:sqref>B2:R2</xm:sqref>
        </x14:dataValidation>
        <x14:dataValidation type="list" allowBlank="1" showInputMessage="1" showErrorMessage="1" xr:uid="{845DE6C4-49B6-4D61-9691-E4A2DB96DDA7}">
          <x14:formula1>
            <xm:f>'DROP-DOWNS'!$J$2:$J$3</xm:f>
          </x14:formula1>
          <xm:sqref>B69:C72</xm:sqref>
        </x14:dataValidation>
        <x14:dataValidation type="list" allowBlank="1" showInputMessage="1" showErrorMessage="1" xr:uid="{E23B4D59-501E-47F9-86C5-4904AE06878A}">
          <x14:formula1>
            <xm:f>'DROP-DOWNS'!$S$12:$S$21</xm:f>
          </x14:formula1>
          <xm:sqref>B85:C87 B89:C91 B88:D88</xm:sqref>
        </x14:dataValidation>
        <x14:dataValidation type="list" allowBlank="1" showInputMessage="1" showErrorMessage="1" xr:uid="{BC7B5C59-A16D-4755-B7E8-332A69DFC298}">
          <x14:formula1>
            <xm:f>'DROP-DOWNS'!$S$2:$S$6</xm:f>
          </x14:formula1>
          <xm:sqref>B76:C81</xm:sqref>
        </x14:dataValidation>
        <x14:dataValidation type="list" allowBlank="1" showInputMessage="1" showErrorMessage="1" xr:uid="{9CC2A75D-CF0E-49D3-978D-E93EF6A36A01}">
          <x14:formula1>
            <xm:f>'DROP-DOWNS'!$U$2:$U$8</xm:f>
          </x14:formula1>
          <xm:sqref>B95:D100</xm:sqref>
        </x14:dataValidation>
        <x14:dataValidation type="list" allowBlank="1" showInputMessage="1" showErrorMessage="1" xr:uid="{34E60724-1331-4AB5-A1DF-21E704E56CDF}">
          <x14:formula1>
            <xm:f>Cover!$C$21:$C$25</xm:f>
          </x14:formula1>
          <xm:sqref>N47:N51 N19:N43 N12:N15</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275A7-0F95-43E1-9FA4-4F613F2E34A0}">
  <sheetPr codeName="Sheet11">
    <tabColor theme="3" tint="0.79998168889431442"/>
  </sheetPr>
  <dimension ref="A1:AN129"/>
  <sheetViews>
    <sheetView showGridLines="0" topLeftCell="A104" zoomScale="90" zoomScaleNormal="90" workbookViewId="0">
      <selection activeCell="S117" sqref="S117"/>
    </sheetView>
  </sheetViews>
  <sheetFormatPr defaultColWidth="9.140625" defaultRowHeight="15" x14ac:dyDescent="0.25"/>
  <cols>
    <col min="1" max="1" width="3.42578125" style="51" customWidth="1"/>
    <col min="2" max="2" width="8.140625" style="51" customWidth="1"/>
    <col min="3" max="3" width="8.42578125" style="51" customWidth="1"/>
    <col min="4" max="4" width="11.85546875" style="51" customWidth="1"/>
    <col min="5" max="5" width="11.85546875" style="138" customWidth="1"/>
    <col min="6" max="6" width="11.85546875" style="136" customWidth="1"/>
    <col min="7" max="8" width="11.85546875" style="133" customWidth="1"/>
    <col min="9" max="9" width="12.85546875" style="133" customWidth="1"/>
    <col min="10" max="10" width="11.85546875" style="133" customWidth="1"/>
    <col min="11" max="11" width="6.42578125" style="133" customWidth="1"/>
    <col min="12" max="12" width="9.5703125" style="134" customWidth="1"/>
    <col min="13" max="14" width="9.5703125" style="135" customWidth="1"/>
    <col min="15" max="15" width="9.5703125" style="134" customWidth="1"/>
    <col min="16" max="16" width="9.5703125" style="136" customWidth="1"/>
    <col min="17" max="17" width="9.5703125" style="51" customWidth="1"/>
    <col min="18" max="18" width="14" style="51" customWidth="1"/>
    <col min="19" max="19" width="3.42578125" style="185" customWidth="1"/>
    <col min="20" max="20" width="4.28515625" style="51" customWidth="1"/>
    <col min="21" max="21" width="15.7109375" style="51" hidden="1" customWidth="1"/>
    <col min="22" max="22" width="27.5703125" style="51" hidden="1" customWidth="1"/>
    <col min="23" max="23" width="17.28515625" style="51" hidden="1" customWidth="1"/>
    <col min="24" max="24" width="9.140625" style="51" hidden="1" customWidth="1"/>
    <col min="25" max="25" width="10.5703125" style="51" hidden="1" customWidth="1"/>
    <col min="26" max="26" width="9.140625" style="51" hidden="1" customWidth="1"/>
    <col min="27" max="27" width="10.5703125" style="51" bestFit="1" customWidth="1"/>
    <col min="28" max="16384" width="9.140625" style="51"/>
  </cols>
  <sheetData>
    <row r="1" spans="1:27" x14ac:dyDescent="0.25">
      <c r="A1" s="180"/>
      <c r="B1" s="180"/>
      <c r="C1" s="180"/>
      <c r="D1" s="180"/>
      <c r="E1" s="180"/>
      <c r="F1" s="180"/>
      <c r="G1" s="180"/>
      <c r="H1" s="180"/>
      <c r="I1" s="180"/>
      <c r="J1" s="180"/>
      <c r="K1" s="180"/>
      <c r="L1" s="180"/>
      <c r="M1" s="180"/>
      <c r="N1" s="180"/>
      <c r="O1" s="180"/>
      <c r="P1" s="180"/>
      <c r="Q1" s="180"/>
      <c r="R1" s="180"/>
      <c r="S1" s="180"/>
      <c r="T1" s="181"/>
      <c r="U1" s="181"/>
      <c r="V1" s="181"/>
      <c r="W1" s="181"/>
    </row>
    <row r="2" spans="1:27" ht="29.45" customHeight="1" x14ac:dyDescent="0.25">
      <c r="A2" s="180"/>
      <c r="B2" s="488" t="s">
        <v>536</v>
      </c>
      <c r="C2" s="489"/>
      <c r="D2" s="489"/>
      <c r="E2" s="489"/>
      <c r="F2" s="489"/>
      <c r="G2" s="489"/>
      <c r="H2" s="489"/>
      <c r="I2" s="489"/>
      <c r="J2" s="489"/>
      <c r="K2" s="489"/>
      <c r="L2" s="489"/>
      <c r="M2" s="489"/>
      <c r="N2" s="489"/>
      <c r="O2" s="489"/>
      <c r="P2" s="489"/>
      <c r="Q2" s="489"/>
      <c r="R2" s="490"/>
      <c r="S2" s="180"/>
      <c r="T2" s="181"/>
      <c r="U2" s="181"/>
      <c r="V2" s="181"/>
      <c r="W2" s="181"/>
    </row>
    <row r="3" spans="1:27" ht="29.45" customHeight="1" x14ac:dyDescent="0.25">
      <c r="A3" s="180"/>
      <c r="B3" s="459" t="s">
        <v>592</v>
      </c>
      <c r="C3" s="460"/>
      <c r="D3" s="460"/>
      <c r="E3" s="460"/>
      <c r="F3" s="460"/>
      <c r="G3" s="460"/>
      <c r="H3" s="460"/>
      <c r="I3" s="460"/>
      <c r="J3" s="460"/>
      <c r="K3" s="460"/>
      <c r="L3" s="460"/>
      <c r="M3" s="460"/>
      <c r="N3" s="460"/>
      <c r="O3" s="460"/>
      <c r="P3" s="460"/>
      <c r="Q3" s="460"/>
      <c r="R3" s="461"/>
      <c r="S3" s="180"/>
      <c r="T3" s="181"/>
      <c r="U3" s="181"/>
      <c r="V3" s="181"/>
      <c r="W3" s="181"/>
    </row>
    <row r="4" spans="1:27" ht="8.25" customHeight="1" x14ac:dyDescent="0.25">
      <c r="A4" s="180"/>
      <c r="B4" s="193"/>
      <c r="C4" s="193"/>
      <c r="D4" s="193"/>
      <c r="E4" s="193"/>
      <c r="F4" s="193"/>
      <c r="G4" s="193"/>
      <c r="H4" s="193"/>
      <c r="I4" s="193"/>
      <c r="J4" s="193"/>
      <c r="K4" s="193"/>
      <c r="L4" s="193"/>
      <c r="M4" s="193"/>
      <c r="N4" s="193"/>
      <c r="O4" s="193"/>
      <c r="P4" s="193"/>
      <c r="Q4" s="193"/>
      <c r="R4" s="193"/>
      <c r="S4" s="180"/>
      <c r="T4" s="181"/>
      <c r="U4" s="181"/>
      <c r="V4" s="181"/>
      <c r="W4" s="181"/>
    </row>
    <row r="5" spans="1:27" ht="30" customHeight="1" x14ac:dyDescent="0.25">
      <c r="A5" s="180"/>
      <c r="B5" s="491" t="s">
        <v>230</v>
      </c>
      <c r="C5" s="492"/>
      <c r="D5" s="493"/>
      <c r="E5" s="192" t="s">
        <v>537</v>
      </c>
      <c r="F5" s="193"/>
      <c r="G5" s="193"/>
      <c r="H5" s="193"/>
      <c r="I5" s="193"/>
      <c r="J5" s="193"/>
      <c r="K5" s="193"/>
      <c r="L5" s="193"/>
      <c r="M5" s="193"/>
      <c r="N5" s="193"/>
      <c r="O5" s="193"/>
      <c r="P5" s="193"/>
      <c r="Q5" s="193"/>
      <c r="R5" s="193"/>
      <c r="S5" s="180"/>
      <c r="T5" s="181"/>
      <c r="U5" s="181"/>
      <c r="V5" s="181"/>
      <c r="W5" s="181"/>
    </row>
    <row r="6" spans="1:27" ht="8.25" customHeight="1" x14ac:dyDescent="0.25">
      <c r="A6" s="180"/>
      <c r="B6" s="193"/>
      <c r="C6" s="193"/>
      <c r="D6" s="195"/>
      <c r="E6" s="193"/>
      <c r="F6" s="193"/>
      <c r="G6" s="193"/>
      <c r="H6" s="193"/>
      <c r="I6" s="193"/>
      <c r="J6" s="193"/>
      <c r="K6" s="193"/>
      <c r="L6" s="193"/>
      <c r="M6" s="193"/>
      <c r="N6" s="193"/>
      <c r="O6" s="193"/>
      <c r="P6" s="193"/>
      <c r="Q6" s="193"/>
      <c r="R6" s="193"/>
      <c r="S6" s="180"/>
      <c r="T6" s="181"/>
      <c r="U6" s="181"/>
      <c r="V6" s="181"/>
      <c r="W6" s="181"/>
    </row>
    <row r="7" spans="1:27" ht="30" customHeight="1" x14ac:dyDescent="0.25">
      <c r="A7" s="180"/>
      <c r="B7" s="494" t="s">
        <v>516</v>
      </c>
      <c r="C7" s="385"/>
      <c r="D7" s="386"/>
      <c r="E7" s="191"/>
      <c r="F7" s="193"/>
      <c r="G7" s="193"/>
      <c r="H7" s="193"/>
      <c r="I7" s="193"/>
      <c r="J7" s="193"/>
      <c r="K7" s="193"/>
      <c r="L7" s="193"/>
      <c r="M7" s="193"/>
      <c r="N7" s="193"/>
      <c r="O7" s="193"/>
      <c r="P7" s="193"/>
      <c r="Q7" s="193"/>
      <c r="R7" s="193"/>
      <c r="S7" s="180"/>
      <c r="T7" s="181"/>
      <c r="U7" s="181"/>
      <c r="V7" s="181"/>
      <c r="W7" s="181"/>
    </row>
    <row r="8" spans="1:27" ht="8.25" customHeight="1" x14ac:dyDescent="0.25">
      <c r="A8" s="180"/>
      <c r="B8" s="193"/>
      <c r="C8" s="193"/>
      <c r="D8" s="195"/>
      <c r="E8" s="193"/>
      <c r="F8" s="193"/>
      <c r="G8" s="193"/>
      <c r="H8" s="193"/>
      <c r="I8" s="193"/>
      <c r="J8" s="193"/>
      <c r="K8" s="193"/>
      <c r="L8" s="193"/>
      <c r="M8" s="193"/>
      <c r="N8" s="193"/>
      <c r="O8" s="193"/>
      <c r="P8" s="193"/>
      <c r="Q8" s="193"/>
      <c r="R8" s="193"/>
      <c r="S8" s="180"/>
      <c r="T8" s="181"/>
      <c r="U8" s="181"/>
      <c r="V8" s="181"/>
      <c r="W8" s="181"/>
    </row>
    <row r="9" spans="1:27" ht="9" customHeight="1" x14ac:dyDescent="0.25">
      <c r="A9" s="180"/>
      <c r="B9" s="193"/>
      <c r="C9" s="193"/>
      <c r="D9" s="193"/>
      <c r="E9" s="193"/>
      <c r="F9" s="193"/>
      <c r="G9" s="193"/>
      <c r="H9" s="193"/>
      <c r="I9" s="193"/>
      <c r="J9" s="193"/>
      <c r="K9" s="193"/>
      <c r="L9" s="193"/>
      <c r="M9" s="193"/>
      <c r="N9" s="193"/>
      <c r="O9" s="193"/>
      <c r="P9" s="193"/>
      <c r="Q9" s="193"/>
      <c r="R9" s="193"/>
      <c r="S9" s="180"/>
      <c r="T9" s="181"/>
      <c r="U9" s="181"/>
      <c r="V9" s="181"/>
      <c r="W9" s="181"/>
    </row>
    <row r="10" spans="1:27" ht="15.75" customHeight="1" x14ac:dyDescent="0.25">
      <c r="A10" s="180"/>
      <c r="B10" s="462" t="s">
        <v>44</v>
      </c>
      <c r="C10" s="463"/>
      <c r="D10" s="463"/>
      <c r="E10" s="463"/>
      <c r="F10" s="463"/>
      <c r="G10" s="463"/>
      <c r="H10" s="463"/>
      <c r="I10" s="463"/>
      <c r="J10" s="463"/>
      <c r="K10" s="463"/>
      <c r="L10" s="463"/>
      <c r="M10" s="463"/>
      <c r="N10" s="463"/>
      <c r="O10" s="463"/>
      <c r="P10" s="463"/>
      <c r="Q10" s="463"/>
      <c r="R10" s="464"/>
      <c r="S10" s="180"/>
      <c r="T10" s="181"/>
      <c r="U10" s="181"/>
      <c r="V10" s="182" t="s">
        <v>335</v>
      </c>
      <c r="W10" s="181"/>
    </row>
    <row r="11" spans="1:27" ht="39.950000000000003" customHeight="1" x14ac:dyDescent="0.25">
      <c r="A11" s="180"/>
      <c r="B11" s="468" t="s">
        <v>45</v>
      </c>
      <c r="C11" s="469"/>
      <c r="D11" s="468" t="s">
        <v>362</v>
      </c>
      <c r="E11" s="473"/>
      <c r="F11" s="473"/>
      <c r="G11" s="473"/>
      <c r="H11" s="473"/>
      <c r="I11" s="473"/>
      <c r="J11" s="473"/>
      <c r="K11" s="469"/>
      <c r="L11" s="197" t="s">
        <v>46</v>
      </c>
      <c r="M11" s="197" t="s">
        <v>47</v>
      </c>
      <c r="N11" s="197" t="s">
        <v>532</v>
      </c>
      <c r="O11" s="197" t="s">
        <v>4</v>
      </c>
      <c r="P11" s="197" t="s">
        <v>1</v>
      </c>
      <c r="Q11" s="197" t="s">
        <v>102</v>
      </c>
      <c r="R11" s="197" t="s">
        <v>103</v>
      </c>
      <c r="S11" s="180"/>
      <c r="T11" s="181"/>
      <c r="U11" s="181"/>
      <c r="V11" s="182"/>
      <c r="W11" s="181"/>
    </row>
    <row r="12" spans="1:27" s="83" customFormat="1" ht="39.950000000000003" customHeight="1" x14ac:dyDescent="0.25">
      <c r="A12" s="180"/>
      <c r="B12" s="477"/>
      <c r="C12" s="478"/>
      <c r="D12" s="414"/>
      <c r="E12" s="415"/>
      <c r="F12" s="415"/>
      <c r="G12" s="415"/>
      <c r="H12" s="415"/>
      <c r="I12" s="415"/>
      <c r="J12" s="415"/>
      <c r="K12" s="416"/>
      <c r="L12" s="139"/>
      <c r="M12" s="140"/>
      <c r="N12" s="266"/>
      <c r="O12" s="189"/>
      <c r="P12" s="141" t="str">
        <f>IF(N12="","",(L12/N12))</f>
        <v/>
      </c>
      <c r="Q12" s="142">
        <f>O12*R12</f>
        <v>0</v>
      </c>
      <c r="R12" s="143">
        <f>ROUND(L12*M12,2)</f>
        <v>0</v>
      </c>
      <c r="S12" s="180"/>
      <c r="T12" s="181"/>
      <c r="U12" s="181"/>
      <c r="V12" s="182">
        <f>Q12+R12</f>
        <v>0</v>
      </c>
      <c r="W12" s="181"/>
      <c r="AA12" s="128"/>
    </row>
    <row r="13" spans="1:27" s="83" customFormat="1" ht="39.950000000000003" customHeight="1" x14ac:dyDescent="0.25">
      <c r="A13" s="180"/>
      <c r="B13" s="397"/>
      <c r="C13" s="399"/>
      <c r="D13" s="414"/>
      <c r="E13" s="415"/>
      <c r="F13" s="415"/>
      <c r="G13" s="415"/>
      <c r="H13" s="415"/>
      <c r="I13" s="415"/>
      <c r="J13" s="415"/>
      <c r="K13" s="416"/>
      <c r="L13" s="139"/>
      <c r="M13" s="140"/>
      <c r="N13" s="266"/>
      <c r="O13" s="189"/>
      <c r="P13" s="141" t="str">
        <f>IF(N13="","",(L13/N13))</f>
        <v/>
      </c>
      <c r="Q13" s="142">
        <f>O13*R13</f>
        <v>0</v>
      </c>
      <c r="R13" s="143">
        <f t="shared" ref="R13:R15" si="0">ROUND(L13*M13,2)</f>
        <v>0</v>
      </c>
      <c r="S13" s="180"/>
      <c r="T13" s="181"/>
      <c r="U13" s="181"/>
      <c r="V13" s="182">
        <f>Q13+R13</f>
        <v>0</v>
      </c>
      <c r="W13" s="181"/>
      <c r="AA13" s="128"/>
    </row>
    <row r="14" spans="1:27" s="83" customFormat="1" ht="39.950000000000003" customHeight="1" x14ac:dyDescent="0.25">
      <c r="A14" s="180"/>
      <c r="B14" s="397"/>
      <c r="C14" s="399"/>
      <c r="D14" s="414"/>
      <c r="E14" s="415"/>
      <c r="F14" s="415"/>
      <c r="G14" s="415"/>
      <c r="H14" s="415"/>
      <c r="I14" s="415"/>
      <c r="J14" s="415"/>
      <c r="K14" s="416"/>
      <c r="L14" s="139"/>
      <c r="M14" s="140"/>
      <c r="N14" s="266"/>
      <c r="O14" s="189"/>
      <c r="P14" s="141" t="str">
        <f>IF(N14="","",(L14/N14))</f>
        <v/>
      </c>
      <c r="Q14" s="142">
        <f>O14*R14</f>
        <v>0</v>
      </c>
      <c r="R14" s="143">
        <f t="shared" si="0"/>
        <v>0</v>
      </c>
      <c r="S14" s="180"/>
      <c r="T14" s="181"/>
      <c r="U14" s="181"/>
      <c r="V14" s="182">
        <f>Q14+R14</f>
        <v>0</v>
      </c>
      <c r="W14" s="181"/>
      <c r="AA14" s="128"/>
    </row>
    <row r="15" spans="1:27" s="83" customFormat="1" ht="39.950000000000003" customHeight="1" x14ac:dyDescent="0.25">
      <c r="A15" s="180"/>
      <c r="B15" s="397"/>
      <c r="C15" s="399"/>
      <c r="D15" s="414"/>
      <c r="E15" s="415"/>
      <c r="F15" s="415"/>
      <c r="G15" s="415"/>
      <c r="H15" s="415"/>
      <c r="I15" s="415"/>
      <c r="J15" s="415"/>
      <c r="K15" s="416"/>
      <c r="L15" s="139"/>
      <c r="M15" s="140"/>
      <c r="N15" s="266"/>
      <c r="O15" s="189"/>
      <c r="P15" s="141" t="str">
        <f>IF(N15="","",(L15/N15))</f>
        <v/>
      </c>
      <c r="Q15" s="142">
        <f>O15*R15</f>
        <v>0</v>
      </c>
      <c r="R15" s="143">
        <f t="shared" si="0"/>
        <v>0</v>
      </c>
      <c r="S15" s="180"/>
      <c r="T15" s="181"/>
      <c r="U15" s="181"/>
      <c r="V15" s="182">
        <f>Q15+R15</f>
        <v>0</v>
      </c>
      <c r="W15" s="181"/>
      <c r="AA15" s="128"/>
    </row>
    <row r="16" spans="1:27" ht="18.600000000000001" customHeight="1" x14ac:dyDescent="0.25">
      <c r="A16" s="180"/>
      <c r="B16" s="411" t="s">
        <v>221</v>
      </c>
      <c r="C16" s="412"/>
      <c r="D16" s="412"/>
      <c r="E16" s="412"/>
      <c r="F16" s="412"/>
      <c r="G16" s="412"/>
      <c r="H16" s="412"/>
      <c r="I16" s="412"/>
      <c r="J16" s="412"/>
      <c r="K16" s="412"/>
      <c r="L16" s="412"/>
      <c r="M16" s="412"/>
      <c r="N16" s="412"/>
      <c r="O16" s="413"/>
      <c r="P16" s="144">
        <f>SUM(P12:P15)</f>
        <v>0</v>
      </c>
      <c r="Q16" s="145">
        <f>SUM(Q12:Q15)</f>
        <v>0</v>
      </c>
      <c r="R16" s="146">
        <f>ROUND(SUM(R12:R15),0)</f>
        <v>0</v>
      </c>
      <c r="S16" s="180"/>
      <c r="T16" s="181"/>
      <c r="U16" s="181">
        <f>R16+Q16</f>
        <v>0</v>
      </c>
      <c r="V16" s="182"/>
      <c r="W16" s="181"/>
      <c r="X16" s="129"/>
      <c r="Y16" s="129">
        <f>R16</f>
        <v>0</v>
      </c>
    </row>
    <row r="17" spans="1:27" ht="15.75" customHeight="1" x14ac:dyDescent="0.25">
      <c r="A17" s="180"/>
      <c r="B17" s="465" t="s">
        <v>49</v>
      </c>
      <c r="C17" s="466"/>
      <c r="D17" s="466"/>
      <c r="E17" s="466"/>
      <c r="F17" s="466"/>
      <c r="G17" s="466"/>
      <c r="H17" s="466"/>
      <c r="I17" s="466"/>
      <c r="J17" s="466"/>
      <c r="K17" s="466"/>
      <c r="L17" s="466"/>
      <c r="M17" s="466"/>
      <c r="N17" s="466"/>
      <c r="O17" s="466"/>
      <c r="P17" s="466"/>
      <c r="Q17" s="466"/>
      <c r="R17" s="467"/>
      <c r="S17" s="180"/>
      <c r="T17" s="181"/>
      <c r="U17" s="181"/>
      <c r="V17" s="182"/>
      <c r="W17" s="181"/>
    </row>
    <row r="18" spans="1:27" ht="39.950000000000003" customHeight="1" x14ac:dyDescent="0.25">
      <c r="A18" s="180"/>
      <c r="B18" s="424" t="s">
        <v>45</v>
      </c>
      <c r="C18" s="479"/>
      <c r="D18" s="424" t="s">
        <v>363</v>
      </c>
      <c r="E18" s="425"/>
      <c r="F18" s="425"/>
      <c r="G18" s="425"/>
      <c r="H18" s="425"/>
      <c r="I18" s="425"/>
      <c r="J18" s="425"/>
      <c r="K18" s="479"/>
      <c r="L18" s="285" t="s">
        <v>46</v>
      </c>
      <c r="M18" s="285" t="s">
        <v>47</v>
      </c>
      <c r="N18" s="197" t="s">
        <v>532</v>
      </c>
      <c r="O18" s="285" t="s">
        <v>4</v>
      </c>
      <c r="P18" s="285" t="s">
        <v>1</v>
      </c>
      <c r="Q18" s="285" t="s">
        <v>36</v>
      </c>
      <c r="R18" s="285" t="s">
        <v>103</v>
      </c>
      <c r="S18" s="180"/>
      <c r="T18" s="181"/>
      <c r="U18" s="181"/>
      <c r="V18" s="182"/>
      <c r="W18" s="181"/>
    </row>
    <row r="19" spans="1:27" s="83" customFormat="1" ht="39.950000000000003" customHeight="1" x14ac:dyDescent="0.25">
      <c r="A19" s="180"/>
      <c r="B19" s="397"/>
      <c r="C19" s="399"/>
      <c r="D19" s="414"/>
      <c r="E19" s="415"/>
      <c r="F19" s="415"/>
      <c r="G19" s="415"/>
      <c r="H19" s="415"/>
      <c r="I19" s="415"/>
      <c r="J19" s="415"/>
      <c r="K19" s="416"/>
      <c r="L19" s="139"/>
      <c r="M19" s="140"/>
      <c r="N19" s="265"/>
      <c r="O19" s="189"/>
      <c r="P19" s="141" t="str">
        <f t="shared" ref="P19:P43" si="1">IF(N19="","",(L19/N19))</f>
        <v/>
      </c>
      <c r="Q19" s="142">
        <f t="shared" ref="Q19:Q43" si="2">O19*R19</f>
        <v>0</v>
      </c>
      <c r="R19" s="143">
        <f t="shared" ref="R19:R43" si="3">ROUND(L19*M19,2)</f>
        <v>0</v>
      </c>
      <c r="S19" s="180"/>
      <c r="T19" s="181"/>
      <c r="U19" s="181"/>
      <c r="V19" s="182">
        <f t="shared" ref="V19:V43" si="4">Q19+R19</f>
        <v>0</v>
      </c>
      <c r="W19" s="181"/>
    </row>
    <row r="20" spans="1:27" s="83" customFormat="1" ht="39.950000000000003" customHeight="1" x14ac:dyDescent="0.25">
      <c r="A20" s="180"/>
      <c r="B20" s="397"/>
      <c r="C20" s="399"/>
      <c r="D20" s="414"/>
      <c r="E20" s="415"/>
      <c r="F20" s="415"/>
      <c r="G20" s="415"/>
      <c r="H20" s="415"/>
      <c r="I20" s="415"/>
      <c r="J20" s="415"/>
      <c r="K20" s="416"/>
      <c r="L20" s="139"/>
      <c r="M20" s="140"/>
      <c r="N20" s="265"/>
      <c r="O20" s="189"/>
      <c r="P20" s="141" t="str">
        <f t="shared" si="1"/>
        <v/>
      </c>
      <c r="Q20" s="142">
        <f t="shared" si="2"/>
        <v>0</v>
      </c>
      <c r="R20" s="143">
        <f t="shared" si="3"/>
        <v>0</v>
      </c>
      <c r="S20" s="180"/>
      <c r="T20" s="181"/>
      <c r="U20" s="181" t="s">
        <v>231</v>
      </c>
      <c r="V20" s="182">
        <f t="shared" si="4"/>
        <v>0</v>
      </c>
      <c r="W20" s="181"/>
      <c r="AA20" s="128"/>
    </row>
    <row r="21" spans="1:27" s="83" customFormat="1" ht="39.950000000000003" customHeight="1" x14ac:dyDescent="0.25">
      <c r="A21" s="180"/>
      <c r="B21" s="397"/>
      <c r="C21" s="399"/>
      <c r="D21" s="414"/>
      <c r="E21" s="415"/>
      <c r="F21" s="415"/>
      <c r="G21" s="415"/>
      <c r="H21" s="415"/>
      <c r="I21" s="415"/>
      <c r="J21" s="415"/>
      <c r="K21" s="416"/>
      <c r="L21" s="139"/>
      <c r="M21" s="140"/>
      <c r="N21" s="265"/>
      <c r="O21" s="189"/>
      <c r="P21" s="141" t="str">
        <f t="shared" si="1"/>
        <v/>
      </c>
      <c r="Q21" s="142">
        <f t="shared" si="2"/>
        <v>0</v>
      </c>
      <c r="R21" s="143">
        <f t="shared" si="3"/>
        <v>0</v>
      </c>
      <c r="S21" s="180"/>
      <c r="T21" s="181"/>
      <c r="U21" s="181"/>
      <c r="V21" s="182">
        <f t="shared" si="4"/>
        <v>0</v>
      </c>
      <c r="W21" s="181"/>
    </row>
    <row r="22" spans="1:27" s="83" customFormat="1" ht="39.950000000000003" customHeight="1" x14ac:dyDescent="0.25">
      <c r="A22" s="180"/>
      <c r="B22" s="397"/>
      <c r="C22" s="399"/>
      <c r="D22" s="414"/>
      <c r="E22" s="415"/>
      <c r="F22" s="415"/>
      <c r="G22" s="415"/>
      <c r="H22" s="415"/>
      <c r="I22" s="415"/>
      <c r="J22" s="415"/>
      <c r="K22" s="416"/>
      <c r="L22" s="139"/>
      <c r="M22" s="140"/>
      <c r="N22" s="265"/>
      <c r="O22" s="189"/>
      <c r="P22" s="141" t="str">
        <f t="shared" si="1"/>
        <v/>
      </c>
      <c r="Q22" s="142">
        <f t="shared" si="2"/>
        <v>0</v>
      </c>
      <c r="R22" s="143">
        <f t="shared" si="3"/>
        <v>0</v>
      </c>
      <c r="S22" s="180"/>
      <c r="T22" s="181"/>
      <c r="U22" s="181" t="s">
        <v>231</v>
      </c>
      <c r="V22" s="182">
        <f t="shared" si="4"/>
        <v>0</v>
      </c>
      <c r="W22" s="181"/>
      <c r="AA22" s="128"/>
    </row>
    <row r="23" spans="1:27" s="83" customFormat="1" ht="39.950000000000003" customHeight="1" x14ac:dyDescent="0.25">
      <c r="A23" s="180"/>
      <c r="B23" s="397"/>
      <c r="C23" s="399"/>
      <c r="D23" s="414"/>
      <c r="E23" s="415"/>
      <c r="F23" s="415"/>
      <c r="G23" s="415"/>
      <c r="H23" s="415"/>
      <c r="I23" s="415"/>
      <c r="J23" s="415"/>
      <c r="K23" s="416"/>
      <c r="L23" s="139"/>
      <c r="M23" s="140"/>
      <c r="N23" s="265"/>
      <c r="O23" s="189"/>
      <c r="P23" s="141" t="str">
        <f t="shared" si="1"/>
        <v/>
      </c>
      <c r="Q23" s="142">
        <f t="shared" si="2"/>
        <v>0</v>
      </c>
      <c r="R23" s="143">
        <f t="shared" si="3"/>
        <v>0</v>
      </c>
      <c r="S23" s="180"/>
      <c r="T23" s="181"/>
      <c r="U23" s="181"/>
      <c r="V23" s="182">
        <f t="shared" si="4"/>
        <v>0</v>
      </c>
      <c r="W23" s="181"/>
    </row>
    <row r="24" spans="1:27" s="83" customFormat="1" ht="39.950000000000003" customHeight="1" x14ac:dyDescent="0.25">
      <c r="A24" s="180"/>
      <c r="B24" s="397"/>
      <c r="C24" s="399"/>
      <c r="D24" s="414"/>
      <c r="E24" s="415"/>
      <c r="F24" s="415"/>
      <c r="G24" s="415"/>
      <c r="H24" s="415"/>
      <c r="I24" s="415"/>
      <c r="J24" s="415"/>
      <c r="K24" s="416"/>
      <c r="L24" s="139"/>
      <c r="M24" s="140"/>
      <c r="N24" s="265"/>
      <c r="O24" s="189"/>
      <c r="P24" s="141" t="str">
        <f t="shared" si="1"/>
        <v/>
      </c>
      <c r="Q24" s="142">
        <f t="shared" si="2"/>
        <v>0</v>
      </c>
      <c r="R24" s="143">
        <f t="shared" si="3"/>
        <v>0</v>
      </c>
      <c r="S24" s="180"/>
      <c r="T24" s="181"/>
      <c r="U24" s="181" t="s">
        <v>231</v>
      </c>
      <c r="V24" s="182">
        <f t="shared" si="4"/>
        <v>0</v>
      </c>
      <c r="W24" s="181"/>
      <c r="AA24" s="128"/>
    </row>
    <row r="25" spans="1:27" s="83" customFormat="1" ht="39.950000000000003" customHeight="1" x14ac:dyDescent="0.25">
      <c r="A25" s="180"/>
      <c r="B25" s="397"/>
      <c r="C25" s="399"/>
      <c r="D25" s="414"/>
      <c r="E25" s="415"/>
      <c r="F25" s="415"/>
      <c r="G25" s="415"/>
      <c r="H25" s="415"/>
      <c r="I25" s="415"/>
      <c r="J25" s="415"/>
      <c r="K25" s="416"/>
      <c r="L25" s="139"/>
      <c r="M25" s="140"/>
      <c r="N25" s="265"/>
      <c r="O25" s="189"/>
      <c r="P25" s="141" t="str">
        <f t="shared" si="1"/>
        <v/>
      </c>
      <c r="Q25" s="142">
        <f t="shared" si="2"/>
        <v>0</v>
      </c>
      <c r="R25" s="143">
        <f t="shared" si="3"/>
        <v>0</v>
      </c>
      <c r="S25" s="180"/>
      <c r="T25" s="181"/>
      <c r="U25" s="181"/>
      <c r="V25" s="182">
        <f t="shared" si="4"/>
        <v>0</v>
      </c>
      <c r="W25" s="181"/>
    </row>
    <row r="26" spans="1:27" s="83" customFormat="1" ht="39.950000000000003" customHeight="1" x14ac:dyDescent="0.25">
      <c r="A26" s="180"/>
      <c r="B26" s="397"/>
      <c r="C26" s="399"/>
      <c r="D26" s="414"/>
      <c r="E26" s="415"/>
      <c r="F26" s="415"/>
      <c r="G26" s="415"/>
      <c r="H26" s="415"/>
      <c r="I26" s="415"/>
      <c r="J26" s="415"/>
      <c r="K26" s="416"/>
      <c r="L26" s="139"/>
      <c r="M26" s="140"/>
      <c r="N26" s="265"/>
      <c r="O26" s="189"/>
      <c r="P26" s="141" t="str">
        <f t="shared" si="1"/>
        <v/>
      </c>
      <c r="Q26" s="142">
        <f t="shared" si="2"/>
        <v>0</v>
      </c>
      <c r="R26" s="143">
        <f t="shared" si="3"/>
        <v>0</v>
      </c>
      <c r="S26" s="180"/>
      <c r="T26" s="181"/>
      <c r="U26" s="181"/>
      <c r="V26" s="182">
        <f t="shared" si="4"/>
        <v>0</v>
      </c>
      <c r="W26" s="181"/>
    </row>
    <row r="27" spans="1:27" s="83" customFormat="1" ht="39.950000000000003" customHeight="1" x14ac:dyDescent="0.25">
      <c r="A27" s="180"/>
      <c r="B27" s="397"/>
      <c r="C27" s="399"/>
      <c r="D27" s="414"/>
      <c r="E27" s="415"/>
      <c r="F27" s="415"/>
      <c r="G27" s="415"/>
      <c r="H27" s="415"/>
      <c r="I27" s="415"/>
      <c r="J27" s="415"/>
      <c r="K27" s="416"/>
      <c r="L27" s="139"/>
      <c r="M27" s="140"/>
      <c r="N27" s="265"/>
      <c r="O27" s="189"/>
      <c r="P27" s="141" t="str">
        <f t="shared" si="1"/>
        <v/>
      </c>
      <c r="Q27" s="142">
        <f t="shared" si="2"/>
        <v>0</v>
      </c>
      <c r="R27" s="143">
        <f t="shared" si="3"/>
        <v>0</v>
      </c>
      <c r="S27" s="180"/>
      <c r="T27" s="181"/>
      <c r="U27" s="181" t="s">
        <v>231</v>
      </c>
      <c r="V27" s="182">
        <f t="shared" si="4"/>
        <v>0</v>
      </c>
      <c r="W27" s="181"/>
      <c r="AA27" s="128"/>
    </row>
    <row r="28" spans="1:27" s="83" customFormat="1" ht="39.950000000000003" customHeight="1" x14ac:dyDescent="0.25">
      <c r="A28" s="180"/>
      <c r="B28" s="397"/>
      <c r="C28" s="399"/>
      <c r="D28" s="414"/>
      <c r="E28" s="415"/>
      <c r="F28" s="415"/>
      <c r="G28" s="415"/>
      <c r="H28" s="415"/>
      <c r="I28" s="415"/>
      <c r="J28" s="415"/>
      <c r="K28" s="416"/>
      <c r="L28" s="139"/>
      <c r="M28" s="140"/>
      <c r="N28" s="265"/>
      <c r="O28" s="189"/>
      <c r="P28" s="141" t="str">
        <f t="shared" si="1"/>
        <v/>
      </c>
      <c r="Q28" s="142">
        <f t="shared" si="2"/>
        <v>0</v>
      </c>
      <c r="R28" s="143">
        <f t="shared" si="3"/>
        <v>0</v>
      </c>
      <c r="S28" s="180"/>
      <c r="T28" s="181"/>
      <c r="U28" s="181"/>
      <c r="V28" s="182">
        <f t="shared" si="4"/>
        <v>0</v>
      </c>
      <c r="W28" s="181"/>
    </row>
    <row r="29" spans="1:27" s="83" customFormat="1" ht="39.950000000000003" customHeight="1" x14ac:dyDescent="0.25">
      <c r="A29" s="180"/>
      <c r="B29" s="397"/>
      <c r="C29" s="399"/>
      <c r="D29" s="414"/>
      <c r="E29" s="415"/>
      <c r="F29" s="415"/>
      <c r="G29" s="415"/>
      <c r="H29" s="415"/>
      <c r="I29" s="415"/>
      <c r="J29" s="415"/>
      <c r="K29" s="416"/>
      <c r="L29" s="139"/>
      <c r="M29" s="140"/>
      <c r="N29" s="265"/>
      <c r="O29" s="189"/>
      <c r="P29" s="141" t="str">
        <f t="shared" si="1"/>
        <v/>
      </c>
      <c r="Q29" s="142">
        <f t="shared" si="2"/>
        <v>0</v>
      </c>
      <c r="R29" s="143">
        <f t="shared" si="3"/>
        <v>0</v>
      </c>
      <c r="S29" s="180"/>
      <c r="T29" s="181"/>
      <c r="U29" s="181" t="s">
        <v>231</v>
      </c>
      <c r="V29" s="182">
        <f t="shared" si="4"/>
        <v>0</v>
      </c>
      <c r="W29" s="181"/>
      <c r="AA29" s="128"/>
    </row>
    <row r="30" spans="1:27" s="83" customFormat="1" ht="39.950000000000003" customHeight="1" x14ac:dyDescent="0.25">
      <c r="A30" s="180"/>
      <c r="B30" s="397"/>
      <c r="C30" s="399"/>
      <c r="D30" s="414"/>
      <c r="E30" s="415"/>
      <c r="F30" s="415"/>
      <c r="G30" s="415"/>
      <c r="H30" s="415"/>
      <c r="I30" s="415"/>
      <c r="J30" s="415"/>
      <c r="K30" s="416"/>
      <c r="L30" s="139"/>
      <c r="M30" s="140"/>
      <c r="N30" s="265"/>
      <c r="O30" s="189"/>
      <c r="P30" s="141" t="str">
        <f t="shared" si="1"/>
        <v/>
      </c>
      <c r="Q30" s="142">
        <f t="shared" si="2"/>
        <v>0</v>
      </c>
      <c r="R30" s="143">
        <f t="shared" si="3"/>
        <v>0</v>
      </c>
      <c r="S30" s="180"/>
      <c r="T30" s="181"/>
      <c r="U30" s="181"/>
      <c r="V30" s="182">
        <f t="shared" si="4"/>
        <v>0</v>
      </c>
      <c r="W30" s="181"/>
    </row>
    <row r="31" spans="1:27" s="83" customFormat="1" ht="39.950000000000003" customHeight="1" x14ac:dyDescent="0.25">
      <c r="A31" s="180"/>
      <c r="B31" s="397"/>
      <c r="C31" s="399"/>
      <c r="D31" s="414"/>
      <c r="E31" s="415"/>
      <c r="F31" s="415"/>
      <c r="G31" s="415"/>
      <c r="H31" s="415"/>
      <c r="I31" s="415"/>
      <c r="J31" s="415"/>
      <c r="K31" s="416"/>
      <c r="L31" s="139"/>
      <c r="M31" s="140"/>
      <c r="N31" s="265"/>
      <c r="O31" s="189"/>
      <c r="P31" s="141" t="str">
        <f t="shared" si="1"/>
        <v/>
      </c>
      <c r="Q31" s="142">
        <f t="shared" si="2"/>
        <v>0</v>
      </c>
      <c r="R31" s="143">
        <f t="shared" si="3"/>
        <v>0</v>
      </c>
      <c r="S31" s="180"/>
      <c r="T31" s="181"/>
      <c r="U31" s="181" t="s">
        <v>231</v>
      </c>
      <c r="V31" s="182">
        <f t="shared" si="4"/>
        <v>0</v>
      </c>
      <c r="W31" s="181"/>
      <c r="AA31" s="128"/>
    </row>
    <row r="32" spans="1:27" s="83" customFormat="1" ht="39.950000000000003" customHeight="1" x14ac:dyDescent="0.25">
      <c r="A32" s="180"/>
      <c r="B32" s="397"/>
      <c r="C32" s="399"/>
      <c r="D32" s="414"/>
      <c r="E32" s="415"/>
      <c r="F32" s="415"/>
      <c r="G32" s="415"/>
      <c r="H32" s="415"/>
      <c r="I32" s="415"/>
      <c r="J32" s="415"/>
      <c r="K32" s="416"/>
      <c r="L32" s="139"/>
      <c r="M32" s="140"/>
      <c r="N32" s="265"/>
      <c r="O32" s="189"/>
      <c r="P32" s="141" t="str">
        <f t="shared" si="1"/>
        <v/>
      </c>
      <c r="Q32" s="142">
        <f t="shared" si="2"/>
        <v>0</v>
      </c>
      <c r="R32" s="143">
        <f t="shared" si="3"/>
        <v>0</v>
      </c>
      <c r="S32" s="180"/>
      <c r="T32" s="181"/>
      <c r="U32" s="181"/>
      <c r="V32" s="182">
        <f t="shared" si="4"/>
        <v>0</v>
      </c>
      <c r="W32" s="181"/>
    </row>
    <row r="33" spans="1:27" s="83" customFormat="1" ht="39.950000000000003" customHeight="1" x14ac:dyDescent="0.25">
      <c r="A33" s="180"/>
      <c r="B33" s="397"/>
      <c r="C33" s="399"/>
      <c r="D33" s="414"/>
      <c r="E33" s="415"/>
      <c r="F33" s="415"/>
      <c r="G33" s="415"/>
      <c r="H33" s="415"/>
      <c r="I33" s="415"/>
      <c r="J33" s="415"/>
      <c r="K33" s="416"/>
      <c r="L33" s="139"/>
      <c r="M33" s="140"/>
      <c r="N33" s="265"/>
      <c r="O33" s="189"/>
      <c r="P33" s="141" t="str">
        <f t="shared" si="1"/>
        <v/>
      </c>
      <c r="Q33" s="142">
        <f t="shared" si="2"/>
        <v>0</v>
      </c>
      <c r="R33" s="143">
        <f t="shared" si="3"/>
        <v>0</v>
      </c>
      <c r="S33" s="180"/>
      <c r="T33" s="181"/>
      <c r="U33" s="181"/>
      <c r="V33" s="182">
        <f t="shared" si="4"/>
        <v>0</v>
      </c>
      <c r="W33" s="181"/>
    </row>
    <row r="34" spans="1:27" s="83" customFormat="1" ht="39.950000000000003" hidden="1" customHeight="1" x14ac:dyDescent="0.25">
      <c r="A34" s="180"/>
      <c r="B34" s="397"/>
      <c r="C34" s="399"/>
      <c r="D34" s="414"/>
      <c r="E34" s="415"/>
      <c r="F34" s="415"/>
      <c r="G34" s="415"/>
      <c r="H34" s="415"/>
      <c r="I34" s="415"/>
      <c r="J34" s="415"/>
      <c r="K34" s="416"/>
      <c r="L34" s="139"/>
      <c r="M34" s="140"/>
      <c r="N34" s="265"/>
      <c r="O34" s="189"/>
      <c r="P34" s="141" t="str">
        <f t="shared" si="1"/>
        <v/>
      </c>
      <c r="Q34" s="142">
        <f t="shared" si="2"/>
        <v>0</v>
      </c>
      <c r="R34" s="143">
        <f t="shared" si="3"/>
        <v>0</v>
      </c>
      <c r="S34" s="180"/>
      <c r="T34" s="181"/>
      <c r="U34" s="181" t="s">
        <v>231</v>
      </c>
      <c r="V34" s="182">
        <f t="shared" si="4"/>
        <v>0</v>
      </c>
      <c r="W34" s="181"/>
      <c r="AA34" s="128"/>
    </row>
    <row r="35" spans="1:27" s="83" customFormat="1" ht="39.950000000000003" hidden="1" customHeight="1" x14ac:dyDescent="0.25">
      <c r="A35" s="180"/>
      <c r="B35" s="397"/>
      <c r="C35" s="399"/>
      <c r="D35" s="414"/>
      <c r="E35" s="415"/>
      <c r="F35" s="415"/>
      <c r="G35" s="415"/>
      <c r="H35" s="415"/>
      <c r="I35" s="415"/>
      <c r="J35" s="415"/>
      <c r="K35" s="416"/>
      <c r="L35" s="139"/>
      <c r="M35" s="140"/>
      <c r="N35" s="265"/>
      <c r="O35" s="189"/>
      <c r="P35" s="141" t="str">
        <f t="shared" si="1"/>
        <v/>
      </c>
      <c r="Q35" s="142">
        <f t="shared" si="2"/>
        <v>0</v>
      </c>
      <c r="R35" s="143">
        <f t="shared" si="3"/>
        <v>0</v>
      </c>
      <c r="S35" s="180"/>
      <c r="T35" s="181"/>
      <c r="U35" s="181"/>
      <c r="V35" s="182">
        <f t="shared" si="4"/>
        <v>0</v>
      </c>
      <c r="W35" s="181"/>
    </row>
    <row r="36" spans="1:27" s="83" customFormat="1" ht="39.950000000000003" hidden="1" customHeight="1" x14ac:dyDescent="0.25">
      <c r="A36" s="180"/>
      <c r="B36" s="397"/>
      <c r="C36" s="399"/>
      <c r="D36" s="414"/>
      <c r="E36" s="415"/>
      <c r="F36" s="415"/>
      <c r="G36" s="415"/>
      <c r="H36" s="415"/>
      <c r="I36" s="415"/>
      <c r="J36" s="415"/>
      <c r="K36" s="416"/>
      <c r="L36" s="139"/>
      <c r="M36" s="140"/>
      <c r="N36" s="265"/>
      <c r="O36" s="189"/>
      <c r="P36" s="141" t="str">
        <f t="shared" si="1"/>
        <v/>
      </c>
      <c r="Q36" s="142">
        <f t="shared" si="2"/>
        <v>0</v>
      </c>
      <c r="R36" s="143">
        <f t="shared" si="3"/>
        <v>0</v>
      </c>
      <c r="S36" s="180"/>
      <c r="T36" s="181"/>
      <c r="U36" s="181"/>
      <c r="V36" s="182">
        <f t="shared" si="4"/>
        <v>0</v>
      </c>
      <c r="W36" s="181"/>
    </row>
    <row r="37" spans="1:27" s="83" customFormat="1" ht="39.950000000000003" hidden="1" customHeight="1" x14ac:dyDescent="0.25">
      <c r="A37" s="180"/>
      <c r="B37" s="397"/>
      <c r="C37" s="399"/>
      <c r="D37" s="414"/>
      <c r="E37" s="415"/>
      <c r="F37" s="415"/>
      <c r="G37" s="415"/>
      <c r="H37" s="415"/>
      <c r="I37" s="415"/>
      <c r="J37" s="415"/>
      <c r="K37" s="416"/>
      <c r="L37" s="139"/>
      <c r="M37" s="140"/>
      <c r="N37" s="265"/>
      <c r="O37" s="189"/>
      <c r="P37" s="141" t="str">
        <f t="shared" si="1"/>
        <v/>
      </c>
      <c r="Q37" s="142">
        <f t="shared" si="2"/>
        <v>0</v>
      </c>
      <c r="R37" s="143">
        <f t="shared" si="3"/>
        <v>0</v>
      </c>
      <c r="S37" s="180"/>
      <c r="T37" s="181"/>
      <c r="U37" s="181" t="s">
        <v>231</v>
      </c>
      <c r="V37" s="182">
        <f t="shared" si="4"/>
        <v>0</v>
      </c>
      <c r="W37" s="181"/>
      <c r="AA37" s="128"/>
    </row>
    <row r="38" spans="1:27" s="83" customFormat="1" ht="39.950000000000003" hidden="1" customHeight="1" x14ac:dyDescent="0.25">
      <c r="A38" s="180"/>
      <c r="B38" s="397"/>
      <c r="C38" s="399"/>
      <c r="D38" s="414"/>
      <c r="E38" s="415"/>
      <c r="F38" s="415"/>
      <c r="G38" s="415"/>
      <c r="H38" s="415"/>
      <c r="I38" s="415"/>
      <c r="J38" s="415"/>
      <c r="K38" s="416"/>
      <c r="L38" s="139"/>
      <c r="M38" s="140"/>
      <c r="N38" s="265"/>
      <c r="O38" s="189"/>
      <c r="P38" s="141" t="str">
        <f t="shared" si="1"/>
        <v/>
      </c>
      <c r="Q38" s="142">
        <f t="shared" si="2"/>
        <v>0</v>
      </c>
      <c r="R38" s="143">
        <f t="shared" si="3"/>
        <v>0</v>
      </c>
      <c r="S38" s="180"/>
      <c r="T38" s="181"/>
      <c r="U38" s="181"/>
      <c r="V38" s="182">
        <f t="shared" si="4"/>
        <v>0</v>
      </c>
      <c r="W38" s="181"/>
    </row>
    <row r="39" spans="1:27" s="83" customFormat="1" ht="39.950000000000003" hidden="1" customHeight="1" x14ac:dyDescent="0.25">
      <c r="A39" s="180"/>
      <c r="B39" s="397"/>
      <c r="C39" s="399"/>
      <c r="D39" s="414"/>
      <c r="E39" s="415"/>
      <c r="F39" s="415"/>
      <c r="G39" s="415"/>
      <c r="H39" s="415"/>
      <c r="I39" s="415"/>
      <c r="J39" s="415"/>
      <c r="K39" s="416"/>
      <c r="L39" s="139"/>
      <c r="M39" s="140"/>
      <c r="N39" s="265"/>
      <c r="O39" s="189"/>
      <c r="P39" s="141" t="str">
        <f t="shared" si="1"/>
        <v/>
      </c>
      <c r="Q39" s="142">
        <f t="shared" si="2"/>
        <v>0</v>
      </c>
      <c r="R39" s="143">
        <f t="shared" si="3"/>
        <v>0</v>
      </c>
      <c r="S39" s="180"/>
      <c r="T39" s="181"/>
      <c r="U39" s="181" t="s">
        <v>231</v>
      </c>
      <c r="V39" s="182">
        <f t="shared" si="4"/>
        <v>0</v>
      </c>
      <c r="W39" s="181"/>
      <c r="AA39" s="128"/>
    </row>
    <row r="40" spans="1:27" s="83" customFormat="1" ht="39.950000000000003" hidden="1" customHeight="1" x14ac:dyDescent="0.25">
      <c r="A40" s="180"/>
      <c r="B40" s="397"/>
      <c r="C40" s="399"/>
      <c r="D40" s="414"/>
      <c r="E40" s="415"/>
      <c r="F40" s="415"/>
      <c r="G40" s="415"/>
      <c r="H40" s="415"/>
      <c r="I40" s="415"/>
      <c r="J40" s="415"/>
      <c r="K40" s="416"/>
      <c r="L40" s="139"/>
      <c r="M40" s="140"/>
      <c r="N40" s="265"/>
      <c r="O40" s="189"/>
      <c r="P40" s="141" t="str">
        <f t="shared" si="1"/>
        <v/>
      </c>
      <c r="Q40" s="142">
        <f t="shared" si="2"/>
        <v>0</v>
      </c>
      <c r="R40" s="143">
        <f t="shared" si="3"/>
        <v>0</v>
      </c>
      <c r="S40" s="180"/>
      <c r="T40" s="181"/>
      <c r="U40" s="181"/>
      <c r="V40" s="182">
        <f t="shared" si="4"/>
        <v>0</v>
      </c>
      <c r="W40" s="181"/>
    </row>
    <row r="41" spans="1:27" s="83" customFormat="1" ht="39.950000000000003" hidden="1" customHeight="1" x14ac:dyDescent="0.25">
      <c r="A41" s="180"/>
      <c r="B41" s="397"/>
      <c r="C41" s="399"/>
      <c r="D41" s="414"/>
      <c r="E41" s="415"/>
      <c r="F41" s="415"/>
      <c r="G41" s="415"/>
      <c r="H41" s="415"/>
      <c r="I41" s="415"/>
      <c r="J41" s="415"/>
      <c r="K41" s="416"/>
      <c r="L41" s="139"/>
      <c r="M41" s="140"/>
      <c r="N41" s="265"/>
      <c r="O41" s="189"/>
      <c r="P41" s="141" t="str">
        <f t="shared" si="1"/>
        <v/>
      </c>
      <c r="Q41" s="142">
        <f t="shared" si="2"/>
        <v>0</v>
      </c>
      <c r="R41" s="143">
        <f t="shared" si="3"/>
        <v>0</v>
      </c>
      <c r="S41" s="180"/>
      <c r="T41" s="181"/>
      <c r="U41" s="181" t="s">
        <v>231</v>
      </c>
      <c r="V41" s="182">
        <f t="shared" si="4"/>
        <v>0</v>
      </c>
      <c r="W41" s="181"/>
      <c r="AA41" s="128"/>
    </row>
    <row r="42" spans="1:27" s="83" customFormat="1" ht="39.950000000000003" hidden="1" customHeight="1" x14ac:dyDescent="0.25">
      <c r="A42" s="180"/>
      <c r="B42" s="397"/>
      <c r="C42" s="399"/>
      <c r="D42" s="414"/>
      <c r="E42" s="415"/>
      <c r="F42" s="415"/>
      <c r="G42" s="415"/>
      <c r="H42" s="415"/>
      <c r="I42" s="415"/>
      <c r="J42" s="415"/>
      <c r="K42" s="416"/>
      <c r="L42" s="139"/>
      <c r="M42" s="140"/>
      <c r="N42" s="265"/>
      <c r="O42" s="189"/>
      <c r="P42" s="141" t="str">
        <f t="shared" si="1"/>
        <v/>
      </c>
      <c r="Q42" s="142">
        <f t="shared" si="2"/>
        <v>0</v>
      </c>
      <c r="R42" s="143">
        <f t="shared" si="3"/>
        <v>0</v>
      </c>
      <c r="S42" s="180"/>
      <c r="T42" s="181"/>
      <c r="U42" s="181"/>
      <c r="V42" s="182">
        <f t="shared" si="4"/>
        <v>0</v>
      </c>
      <c r="W42" s="181"/>
    </row>
    <row r="43" spans="1:27" s="83" customFormat="1" ht="39.950000000000003" hidden="1" customHeight="1" x14ac:dyDescent="0.25">
      <c r="A43" s="180"/>
      <c r="B43" s="397"/>
      <c r="C43" s="399"/>
      <c r="D43" s="414"/>
      <c r="E43" s="415"/>
      <c r="F43" s="415"/>
      <c r="G43" s="415"/>
      <c r="H43" s="415"/>
      <c r="I43" s="415"/>
      <c r="J43" s="415"/>
      <c r="K43" s="416"/>
      <c r="L43" s="139"/>
      <c r="M43" s="140"/>
      <c r="N43" s="265"/>
      <c r="O43" s="189"/>
      <c r="P43" s="141" t="str">
        <f t="shared" si="1"/>
        <v/>
      </c>
      <c r="Q43" s="142">
        <f t="shared" si="2"/>
        <v>0</v>
      </c>
      <c r="R43" s="143">
        <f t="shared" si="3"/>
        <v>0</v>
      </c>
      <c r="S43" s="180"/>
      <c r="T43" s="181"/>
      <c r="U43" s="181" t="s">
        <v>231</v>
      </c>
      <c r="V43" s="182">
        <f t="shared" si="4"/>
        <v>0</v>
      </c>
      <c r="W43" s="181"/>
      <c r="AA43" s="128"/>
    </row>
    <row r="44" spans="1:27" ht="18.600000000000001" customHeight="1" x14ac:dyDescent="0.25">
      <c r="A44" s="180"/>
      <c r="B44" s="411" t="s">
        <v>221</v>
      </c>
      <c r="C44" s="412"/>
      <c r="D44" s="412"/>
      <c r="E44" s="412"/>
      <c r="F44" s="412"/>
      <c r="G44" s="412"/>
      <c r="H44" s="412"/>
      <c r="I44" s="412"/>
      <c r="J44" s="412"/>
      <c r="K44" s="412"/>
      <c r="L44" s="412"/>
      <c r="M44" s="412"/>
      <c r="N44" s="412"/>
      <c r="O44" s="413"/>
      <c r="P44" s="144">
        <f>SUM(P19:P43)</f>
        <v>0</v>
      </c>
      <c r="Q44" s="143">
        <f>SUM(Q19:Q43)</f>
        <v>0</v>
      </c>
      <c r="R44" s="143">
        <f>ROUND(SUM(R19:R43),0)</f>
        <v>0</v>
      </c>
      <c r="S44" s="180"/>
      <c r="T44" s="181"/>
      <c r="U44" s="181">
        <f>R44+Q44</f>
        <v>0</v>
      </c>
      <c r="V44" s="181"/>
      <c r="W44" s="181"/>
      <c r="X44" s="129"/>
      <c r="Y44" s="129">
        <f>R44</f>
        <v>0</v>
      </c>
    </row>
    <row r="45" spans="1:27" ht="15.75" customHeight="1" x14ac:dyDescent="0.25">
      <c r="A45" s="180"/>
      <c r="B45" s="384" t="s">
        <v>50</v>
      </c>
      <c r="C45" s="385"/>
      <c r="D45" s="385"/>
      <c r="E45" s="385"/>
      <c r="F45" s="385"/>
      <c r="G45" s="385"/>
      <c r="H45" s="385"/>
      <c r="I45" s="385"/>
      <c r="J45" s="385"/>
      <c r="K45" s="385"/>
      <c r="L45" s="385"/>
      <c r="M45" s="385"/>
      <c r="N45" s="385"/>
      <c r="O45" s="385"/>
      <c r="P45" s="385"/>
      <c r="Q45" s="385"/>
      <c r="R45" s="386"/>
      <c r="S45" s="180"/>
      <c r="T45" s="181"/>
      <c r="U45" s="181"/>
      <c r="V45" s="181"/>
      <c r="W45" s="181"/>
    </row>
    <row r="46" spans="1:27" ht="39.950000000000003" customHeight="1" x14ac:dyDescent="0.25">
      <c r="A46" s="180"/>
      <c r="B46" s="424" t="s">
        <v>45</v>
      </c>
      <c r="C46" s="479"/>
      <c r="D46" s="424" t="s">
        <v>364</v>
      </c>
      <c r="E46" s="425"/>
      <c r="F46" s="425"/>
      <c r="G46" s="425"/>
      <c r="H46" s="425"/>
      <c r="I46" s="425"/>
      <c r="J46" s="425"/>
      <c r="K46" s="479"/>
      <c r="L46" s="285" t="s">
        <v>46</v>
      </c>
      <c r="M46" s="285" t="s">
        <v>47</v>
      </c>
      <c r="N46" s="197" t="s">
        <v>532</v>
      </c>
      <c r="O46" s="285" t="s">
        <v>4</v>
      </c>
      <c r="P46" s="285" t="s">
        <v>1</v>
      </c>
      <c r="Q46" s="285" t="s">
        <v>36</v>
      </c>
      <c r="R46" s="285" t="s">
        <v>103</v>
      </c>
      <c r="S46" s="180"/>
      <c r="T46" s="181"/>
      <c r="U46" s="181"/>
      <c r="V46" s="182"/>
      <c r="W46" s="181"/>
    </row>
    <row r="47" spans="1:27" s="83" customFormat="1" ht="39.950000000000003" customHeight="1" x14ac:dyDescent="0.25">
      <c r="A47" s="180"/>
      <c r="B47" s="414"/>
      <c r="C47" s="416"/>
      <c r="D47" s="414"/>
      <c r="E47" s="415"/>
      <c r="F47" s="415"/>
      <c r="G47" s="415"/>
      <c r="H47" s="415"/>
      <c r="I47" s="415"/>
      <c r="J47" s="415"/>
      <c r="K47" s="416"/>
      <c r="L47" s="139"/>
      <c r="M47" s="140"/>
      <c r="N47" s="265"/>
      <c r="O47" s="189"/>
      <c r="P47" s="141" t="str">
        <f>IF(N47="","",(L47/N47))</f>
        <v/>
      </c>
      <c r="Q47" s="142">
        <f>O47*R47</f>
        <v>0</v>
      </c>
      <c r="R47" s="143">
        <f t="shared" ref="R47:R51" si="5">ROUND(L47*M47,2)</f>
        <v>0</v>
      </c>
      <c r="S47" s="180"/>
      <c r="T47" s="181"/>
      <c r="U47" s="181"/>
      <c r="V47" s="182">
        <f>Q47+R47</f>
        <v>0</v>
      </c>
      <c r="W47" s="181"/>
    </row>
    <row r="48" spans="1:27" s="83" customFormat="1" ht="39.950000000000003" customHeight="1" x14ac:dyDescent="0.25">
      <c r="A48" s="180"/>
      <c r="B48" s="414"/>
      <c r="C48" s="416"/>
      <c r="D48" s="414"/>
      <c r="E48" s="415"/>
      <c r="F48" s="415"/>
      <c r="G48" s="415"/>
      <c r="H48" s="415"/>
      <c r="I48" s="415"/>
      <c r="J48" s="415"/>
      <c r="K48" s="416"/>
      <c r="L48" s="147"/>
      <c r="M48" s="148"/>
      <c r="N48" s="265"/>
      <c r="O48" s="189"/>
      <c r="P48" s="141" t="str">
        <f>IF(N48="","",(L48/N48))</f>
        <v/>
      </c>
      <c r="Q48" s="142">
        <f>O48*R48</f>
        <v>0</v>
      </c>
      <c r="R48" s="143">
        <f t="shared" si="5"/>
        <v>0</v>
      </c>
      <c r="S48" s="180"/>
      <c r="T48" s="181"/>
      <c r="U48" s="181"/>
      <c r="V48" s="182">
        <f>Q48+R48</f>
        <v>0</v>
      </c>
      <c r="W48" s="181"/>
    </row>
    <row r="49" spans="1:25" s="83" customFormat="1" ht="39.950000000000003" customHeight="1" x14ac:dyDescent="0.25">
      <c r="A49" s="180"/>
      <c r="B49" s="414"/>
      <c r="C49" s="416"/>
      <c r="D49" s="414"/>
      <c r="E49" s="415"/>
      <c r="F49" s="415"/>
      <c r="G49" s="415"/>
      <c r="H49" s="415"/>
      <c r="I49" s="415"/>
      <c r="J49" s="415"/>
      <c r="K49" s="416"/>
      <c r="L49" s="147"/>
      <c r="M49" s="148"/>
      <c r="N49" s="265"/>
      <c r="O49" s="189"/>
      <c r="P49" s="141" t="str">
        <f>IF(N49="","",(L49/N49))</f>
        <v/>
      </c>
      <c r="Q49" s="142">
        <f>O49*R49</f>
        <v>0</v>
      </c>
      <c r="R49" s="143">
        <f t="shared" si="5"/>
        <v>0</v>
      </c>
      <c r="S49" s="180"/>
      <c r="T49" s="181"/>
      <c r="U49" s="181"/>
      <c r="V49" s="182">
        <f>Q49+R49</f>
        <v>0</v>
      </c>
      <c r="W49" s="181"/>
    </row>
    <row r="50" spans="1:25" s="83" customFormat="1" ht="39.950000000000003" customHeight="1" x14ac:dyDescent="0.25">
      <c r="A50" s="180"/>
      <c r="B50" s="414"/>
      <c r="C50" s="416"/>
      <c r="D50" s="414"/>
      <c r="E50" s="415"/>
      <c r="F50" s="415"/>
      <c r="G50" s="415"/>
      <c r="H50" s="415"/>
      <c r="I50" s="415"/>
      <c r="J50" s="415"/>
      <c r="K50" s="416"/>
      <c r="L50" s="147"/>
      <c r="M50" s="148"/>
      <c r="N50" s="265"/>
      <c r="O50" s="189"/>
      <c r="P50" s="141" t="str">
        <f>IF(N50="","",(L50/N50))</f>
        <v/>
      </c>
      <c r="Q50" s="142">
        <f>O50*R50</f>
        <v>0</v>
      </c>
      <c r="R50" s="143">
        <f t="shared" si="5"/>
        <v>0</v>
      </c>
      <c r="S50" s="180"/>
      <c r="T50" s="181"/>
      <c r="U50" s="181"/>
      <c r="V50" s="182">
        <f>Q50+R50</f>
        <v>0</v>
      </c>
      <c r="W50" s="181"/>
    </row>
    <row r="51" spans="1:25" s="83" customFormat="1" ht="39.950000000000003" customHeight="1" x14ac:dyDescent="0.25">
      <c r="A51" s="180"/>
      <c r="B51" s="414"/>
      <c r="C51" s="416"/>
      <c r="D51" s="414"/>
      <c r="E51" s="415"/>
      <c r="F51" s="415"/>
      <c r="G51" s="415"/>
      <c r="H51" s="415"/>
      <c r="I51" s="415"/>
      <c r="J51" s="415"/>
      <c r="K51" s="416"/>
      <c r="L51" s="147"/>
      <c r="M51" s="148"/>
      <c r="N51" s="265"/>
      <c r="O51" s="189"/>
      <c r="P51" s="141" t="str">
        <f>IF(N51="","",(L51/N51))</f>
        <v/>
      </c>
      <c r="Q51" s="142">
        <f>O51*R51</f>
        <v>0</v>
      </c>
      <c r="R51" s="143">
        <f t="shared" si="5"/>
        <v>0</v>
      </c>
      <c r="S51" s="180"/>
      <c r="T51" s="181"/>
      <c r="U51" s="181"/>
      <c r="V51" s="182">
        <f>Q51+R51</f>
        <v>0</v>
      </c>
      <c r="W51" s="181"/>
    </row>
    <row r="52" spans="1:25" ht="18.600000000000001" customHeight="1" x14ac:dyDescent="0.25">
      <c r="A52" s="180"/>
      <c r="B52" s="411" t="s">
        <v>221</v>
      </c>
      <c r="C52" s="412"/>
      <c r="D52" s="412"/>
      <c r="E52" s="412"/>
      <c r="F52" s="412"/>
      <c r="G52" s="412"/>
      <c r="H52" s="412"/>
      <c r="I52" s="412"/>
      <c r="J52" s="412"/>
      <c r="K52" s="412"/>
      <c r="L52" s="412"/>
      <c r="M52" s="412"/>
      <c r="N52" s="412"/>
      <c r="O52" s="413"/>
      <c r="P52" s="144">
        <f>SUM(P47:P51)</f>
        <v>0</v>
      </c>
      <c r="Q52" s="143">
        <f>SUM(Q47:Q51)</f>
        <v>0</v>
      </c>
      <c r="R52" s="143">
        <f>ROUND(SUM(R47:R51),0)</f>
        <v>0</v>
      </c>
      <c r="S52" s="180"/>
      <c r="T52" s="181"/>
      <c r="U52" s="181">
        <f>R52+Q52</f>
        <v>0</v>
      </c>
      <c r="V52" s="181"/>
      <c r="W52" s="181"/>
      <c r="X52" s="129"/>
      <c r="Y52" s="129">
        <f>R52</f>
        <v>0</v>
      </c>
    </row>
    <row r="53" spans="1:25" ht="15.75" customHeight="1" x14ac:dyDescent="0.25">
      <c r="A53" s="180"/>
      <c r="B53" s="384" t="s">
        <v>61</v>
      </c>
      <c r="C53" s="385"/>
      <c r="D53" s="385"/>
      <c r="E53" s="385"/>
      <c r="F53" s="385"/>
      <c r="G53" s="385"/>
      <c r="H53" s="385"/>
      <c r="I53" s="385"/>
      <c r="J53" s="385"/>
      <c r="K53" s="385"/>
      <c r="L53" s="385"/>
      <c r="M53" s="385"/>
      <c r="N53" s="385"/>
      <c r="O53" s="385"/>
      <c r="P53" s="385"/>
      <c r="Q53" s="385"/>
      <c r="R53" s="386"/>
      <c r="S53" s="180"/>
      <c r="T53" s="181"/>
      <c r="U53" s="181"/>
      <c r="V53" s="181"/>
      <c r="W53" s="181"/>
    </row>
    <row r="54" spans="1:25" ht="39.950000000000003" customHeight="1" x14ac:dyDescent="0.25">
      <c r="A54" s="180"/>
      <c r="B54" s="426" t="s">
        <v>70</v>
      </c>
      <c r="C54" s="426"/>
      <c r="D54" s="424" t="s">
        <v>69</v>
      </c>
      <c r="E54" s="425"/>
      <c r="F54" s="425"/>
      <c r="G54" s="425"/>
      <c r="H54" s="425"/>
      <c r="I54" s="425"/>
      <c r="J54" s="425"/>
      <c r="K54" s="425"/>
      <c r="L54" s="425"/>
      <c r="M54" s="425"/>
      <c r="N54" s="425"/>
      <c r="O54" s="425"/>
      <c r="P54" s="425"/>
      <c r="Q54" s="283"/>
      <c r="R54" s="285" t="s">
        <v>48</v>
      </c>
      <c r="S54" s="180"/>
      <c r="T54" s="181"/>
      <c r="U54" s="181"/>
      <c r="V54" s="181"/>
      <c r="W54" s="181"/>
    </row>
    <row r="55" spans="1:25" s="83" customFormat="1" ht="39.950000000000003" customHeight="1" x14ac:dyDescent="0.25">
      <c r="A55" s="180"/>
      <c r="B55" s="388"/>
      <c r="C55" s="388"/>
      <c r="D55" s="414"/>
      <c r="E55" s="415"/>
      <c r="F55" s="415"/>
      <c r="G55" s="415"/>
      <c r="H55" s="415"/>
      <c r="I55" s="415"/>
      <c r="J55" s="415"/>
      <c r="K55" s="415"/>
      <c r="L55" s="415"/>
      <c r="M55" s="415"/>
      <c r="N55" s="415"/>
      <c r="O55" s="415"/>
      <c r="P55" s="415"/>
      <c r="Q55" s="281"/>
      <c r="R55" s="149"/>
      <c r="S55" s="180"/>
      <c r="T55" s="181"/>
      <c r="U55" s="181"/>
      <c r="V55" s="181"/>
      <c r="W55" s="181"/>
    </row>
    <row r="56" spans="1:25" s="83" customFormat="1" ht="39.950000000000003" customHeight="1" x14ac:dyDescent="0.25">
      <c r="A56" s="180"/>
      <c r="B56" s="388"/>
      <c r="C56" s="388"/>
      <c r="D56" s="414"/>
      <c r="E56" s="415"/>
      <c r="F56" s="415"/>
      <c r="G56" s="415"/>
      <c r="H56" s="415"/>
      <c r="I56" s="415"/>
      <c r="J56" s="415"/>
      <c r="K56" s="415"/>
      <c r="L56" s="415"/>
      <c r="M56" s="415"/>
      <c r="N56" s="415"/>
      <c r="O56" s="415"/>
      <c r="P56" s="415"/>
      <c r="Q56" s="281"/>
      <c r="R56" s="149"/>
      <c r="S56" s="180"/>
      <c r="T56" s="181"/>
      <c r="U56" s="181"/>
      <c r="V56" s="181"/>
      <c r="W56" s="181"/>
    </row>
    <row r="57" spans="1:25" ht="18.600000000000001" customHeight="1" x14ac:dyDescent="0.25">
      <c r="A57" s="180"/>
      <c r="B57" s="381" t="s">
        <v>53</v>
      </c>
      <c r="C57" s="382"/>
      <c r="D57" s="382"/>
      <c r="E57" s="382"/>
      <c r="F57" s="382"/>
      <c r="G57" s="382"/>
      <c r="H57" s="382"/>
      <c r="I57" s="382"/>
      <c r="J57" s="382"/>
      <c r="K57" s="382"/>
      <c r="L57" s="382"/>
      <c r="M57" s="382"/>
      <c r="N57" s="382"/>
      <c r="O57" s="382"/>
      <c r="P57" s="382"/>
      <c r="Q57" s="383"/>
      <c r="R57" s="67">
        <f>ROUND(R55+R56,0)</f>
        <v>0</v>
      </c>
      <c r="S57" s="180"/>
      <c r="T57" s="181"/>
      <c r="U57" s="181"/>
      <c r="V57" s="181"/>
      <c r="W57" s="181"/>
      <c r="Y57" s="129">
        <f>R57</f>
        <v>0</v>
      </c>
    </row>
    <row r="58" spans="1:25" ht="15.75" customHeight="1" x14ac:dyDescent="0.25">
      <c r="A58" s="180"/>
      <c r="B58" s="384" t="s">
        <v>62</v>
      </c>
      <c r="C58" s="385"/>
      <c r="D58" s="385"/>
      <c r="E58" s="385"/>
      <c r="F58" s="385"/>
      <c r="G58" s="385"/>
      <c r="H58" s="385"/>
      <c r="I58" s="385"/>
      <c r="J58" s="385"/>
      <c r="K58" s="385"/>
      <c r="L58" s="385"/>
      <c r="M58" s="385"/>
      <c r="N58" s="385"/>
      <c r="O58" s="385"/>
      <c r="P58" s="385"/>
      <c r="Q58" s="385"/>
      <c r="R58" s="386"/>
      <c r="S58" s="180"/>
      <c r="T58" s="181"/>
      <c r="U58" s="181"/>
      <c r="V58" s="181"/>
      <c r="W58" s="181"/>
    </row>
    <row r="59" spans="1:25" ht="39.950000000000003" customHeight="1" x14ac:dyDescent="0.25">
      <c r="A59" s="180"/>
      <c r="B59" s="401"/>
      <c r="C59" s="402"/>
      <c r="D59" s="402" t="s">
        <v>51</v>
      </c>
      <c r="E59" s="402"/>
      <c r="F59" s="402"/>
      <c r="G59" s="402"/>
      <c r="H59" s="402"/>
      <c r="I59" s="402"/>
      <c r="J59" s="402"/>
      <c r="K59" s="402"/>
      <c r="L59" s="402"/>
      <c r="M59" s="402"/>
      <c r="N59" s="402"/>
      <c r="O59" s="402"/>
      <c r="P59" s="402"/>
      <c r="Q59" s="403"/>
      <c r="R59" s="285" t="s">
        <v>52</v>
      </c>
      <c r="S59" s="180"/>
      <c r="T59" s="181"/>
      <c r="U59" s="181"/>
      <c r="V59" s="181"/>
      <c r="W59" s="181"/>
    </row>
    <row r="60" spans="1:25" s="83" customFormat="1" ht="39.950000000000003" customHeight="1" x14ac:dyDescent="0.25">
      <c r="A60" s="180"/>
      <c r="B60" s="404" t="s">
        <v>71</v>
      </c>
      <c r="C60" s="404"/>
      <c r="D60" s="388"/>
      <c r="E60" s="388"/>
      <c r="F60" s="388"/>
      <c r="G60" s="388"/>
      <c r="H60" s="388"/>
      <c r="I60" s="388"/>
      <c r="J60" s="388"/>
      <c r="K60" s="388"/>
      <c r="L60" s="388"/>
      <c r="M60" s="388"/>
      <c r="N60" s="388"/>
      <c r="O60" s="388"/>
      <c r="P60" s="388"/>
      <c r="Q60" s="388"/>
      <c r="R60" s="200">
        <f>Q16</f>
        <v>0</v>
      </c>
      <c r="S60" s="180"/>
      <c r="T60" s="181"/>
      <c r="U60" s="181"/>
      <c r="V60" s="181"/>
      <c r="W60" s="181"/>
    </row>
    <row r="61" spans="1:25" s="83" customFormat="1" ht="39.950000000000003" customHeight="1" x14ac:dyDescent="0.25">
      <c r="A61" s="180"/>
      <c r="B61" s="282"/>
      <c r="C61" s="408" t="s">
        <v>263</v>
      </c>
      <c r="D61" s="409"/>
      <c r="E61" s="410"/>
      <c r="F61" s="405"/>
      <c r="G61" s="406"/>
      <c r="H61" s="406"/>
      <c r="I61" s="406"/>
      <c r="J61" s="406"/>
      <c r="K61" s="406"/>
      <c r="L61" s="406"/>
      <c r="M61" s="406"/>
      <c r="N61" s="406"/>
      <c r="O61" s="406"/>
      <c r="P61" s="406"/>
      <c r="Q61" s="407"/>
      <c r="R61" s="149"/>
      <c r="S61" s="180"/>
      <c r="T61" s="181"/>
      <c r="U61" s="181"/>
      <c r="V61" s="181"/>
      <c r="W61" s="181"/>
    </row>
    <row r="62" spans="1:25" s="83" customFormat="1" ht="39.950000000000003" customHeight="1" x14ac:dyDescent="0.25">
      <c r="A62" s="180"/>
      <c r="B62" s="408" t="s">
        <v>72</v>
      </c>
      <c r="C62" s="410"/>
      <c r="D62" s="414"/>
      <c r="E62" s="415"/>
      <c r="F62" s="415"/>
      <c r="G62" s="415"/>
      <c r="H62" s="415"/>
      <c r="I62" s="415"/>
      <c r="J62" s="415"/>
      <c r="K62" s="415"/>
      <c r="L62" s="415"/>
      <c r="M62" s="415"/>
      <c r="N62" s="415"/>
      <c r="O62" s="415"/>
      <c r="P62" s="415"/>
      <c r="Q62" s="416"/>
      <c r="R62" s="200">
        <f>Q44</f>
        <v>0</v>
      </c>
      <c r="S62" s="180"/>
      <c r="T62" s="181"/>
      <c r="U62" s="181"/>
      <c r="V62" s="181"/>
      <c r="W62" s="181"/>
    </row>
    <row r="63" spans="1:25" s="83" customFormat="1" ht="39.950000000000003" customHeight="1" x14ac:dyDescent="0.25">
      <c r="A63" s="180"/>
      <c r="B63" s="282"/>
      <c r="C63" s="408" t="s">
        <v>264</v>
      </c>
      <c r="D63" s="409"/>
      <c r="E63" s="410"/>
      <c r="F63" s="405"/>
      <c r="G63" s="406"/>
      <c r="H63" s="406"/>
      <c r="I63" s="406"/>
      <c r="J63" s="406"/>
      <c r="K63" s="406"/>
      <c r="L63" s="406"/>
      <c r="M63" s="406"/>
      <c r="N63" s="406"/>
      <c r="O63" s="406"/>
      <c r="P63" s="406"/>
      <c r="Q63" s="407"/>
      <c r="R63" s="149"/>
      <c r="S63" s="180"/>
      <c r="T63" s="181"/>
      <c r="U63" s="181"/>
      <c r="V63" s="181"/>
      <c r="W63" s="181"/>
    </row>
    <row r="64" spans="1:25" s="83" customFormat="1" ht="39.950000000000003" customHeight="1" x14ac:dyDescent="0.25">
      <c r="A64" s="180"/>
      <c r="B64" s="404" t="s">
        <v>73</v>
      </c>
      <c r="C64" s="404"/>
      <c r="D64" s="388"/>
      <c r="E64" s="388"/>
      <c r="F64" s="388"/>
      <c r="G64" s="388"/>
      <c r="H64" s="388"/>
      <c r="I64" s="388"/>
      <c r="J64" s="388"/>
      <c r="K64" s="388"/>
      <c r="L64" s="388"/>
      <c r="M64" s="388"/>
      <c r="N64" s="388"/>
      <c r="O64" s="388"/>
      <c r="P64" s="388"/>
      <c r="Q64" s="388"/>
      <c r="R64" s="200">
        <f>Q52</f>
        <v>0</v>
      </c>
      <c r="S64" s="180"/>
      <c r="T64" s="181"/>
      <c r="U64" s="181"/>
      <c r="V64" s="181"/>
      <c r="W64" s="181"/>
    </row>
    <row r="65" spans="1:40" s="83" customFormat="1" ht="39.950000000000003" customHeight="1" x14ac:dyDescent="0.25">
      <c r="A65" s="180"/>
      <c r="B65" s="282"/>
      <c r="C65" s="408" t="s">
        <v>265</v>
      </c>
      <c r="D65" s="409"/>
      <c r="E65" s="410"/>
      <c r="F65" s="405"/>
      <c r="G65" s="406"/>
      <c r="H65" s="406"/>
      <c r="I65" s="406"/>
      <c r="J65" s="406"/>
      <c r="K65" s="406"/>
      <c r="L65" s="406"/>
      <c r="M65" s="406"/>
      <c r="N65" s="406"/>
      <c r="O65" s="406"/>
      <c r="P65" s="406"/>
      <c r="Q65" s="407"/>
      <c r="R65" s="149"/>
      <c r="S65" s="180"/>
      <c r="T65" s="181"/>
      <c r="U65" s="181"/>
      <c r="V65" s="181"/>
      <c r="W65" s="181"/>
    </row>
    <row r="66" spans="1:40" ht="18.600000000000001" customHeight="1" x14ac:dyDescent="0.25">
      <c r="A66" s="180"/>
      <c r="B66" s="411" t="s">
        <v>55</v>
      </c>
      <c r="C66" s="412"/>
      <c r="D66" s="412"/>
      <c r="E66" s="412"/>
      <c r="F66" s="412"/>
      <c r="G66" s="412"/>
      <c r="H66" s="412"/>
      <c r="I66" s="412"/>
      <c r="J66" s="412"/>
      <c r="K66" s="412"/>
      <c r="L66" s="412"/>
      <c r="M66" s="412"/>
      <c r="N66" s="412"/>
      <c r="O66" s="412"/>
      <c r="P66" s="412"/>
      <c r="Q66" s="413"/>
      <c r="R66" s="201">
        <f>IF(Cover!C28="Yes", ROUNDUP(SUM(R60:R65),0),ROUND(SUM(R60:R65),0))</f>
        <v>0</v>
      </c>
      <c r="S66" s="180"/>
      <c r="T66" s="181"/>
      <c r="U66" s="181"/>
      <c r="V66" s="181"/>
      <c r="W66" s="181"/>
      <c r="Y66" s="129">
        <f>R66</f>
        <v>0</v>
      </c>
      <c r="Z66" s="83"/>
      <c r="AA66" s="83"/>
      <c r="AB66" s="83"/>
      <c r="AC66" s="83"/>
      <c r="AD66" s="83"/>
      <c r="AE66" s="83"/>
      <c r="AF66" s="83"/>
      <c r="AG66" s="83"/>
      <c r="AH66" s="83"/>
      <c r="AI66" s="83"/>
      <c r="AJ66" s="83"/>
      <c r="AK66" s="83"/>
      <c r="AL66" s="83"/>
      <c r="AM66" s="83"/>
      <c r="AN66" s="83"/>
    </row>
    <row r="67" spans="1:40" ht="15.75" customHeight="1" x14ac:dyDescent="0.25">
      <c r="A67" s="180"/>
      <c r="B67" s="465" t="s">
        <v>63</v>
      </c>
      <c r="C67" s="466"/>
      <c r="D67" s="466"/>
      <c r="E67" s="466"/>
      <c r="F67" s="466"/>
      <c r="G67" s="466"/>
      <c r="H67" s="466"/>
      <c r="I67" s="466"/>
      <c r="J67" s="466"/>
      <c r="K67" s="466"/>
      <c r="L67" s="466"/>
      <c r="M67" s="466"/>
      <c r="N67" s="466"/>
      <c r="O67" s="466"/>
      <c r="P67" s="466"/>
      <c r="Q67" s="466"/>
      <c r="R67" s="467"/>
      <c r="S67" s="180"/>
      <c r="T67" s="181"/>
      <c r="U67" s="181"/>
      <c r="V67" s="181"/>
      <c r="W67" s="181"/>
      <c r="Z67" s="83"/>
      <c r="AA67" s="83"/>
      <c r="AB67" s="83"/>
      <c r="AC67" s="83"/>
      <c r="AD67" s="83"/>
      <c r="AE67" s="83"/>
      <c r="AF67" s="83"/>
      <c r="AG67" s="83"/>
      <c r="AH67" s="83"/>
      <c r="AI67" s="83"/>
      <c r="AJ67" s="83"/>
      <c r="AK67" s="83"/>
      <c r="AL67" s="83"/>
      <c r="AM67" s="83"/>
      <c r="AN67" s="83"/>
    </row>
    <row r="68" spans="1:40" ht="39.950000000000003" customHeight="1" x14ac:dyDescent="0.25">
      <c r="A68" s="180"/>
      <c r="B68" s="483" t="s">
        <v>513</v>
      </c>
      <c r="C68" s="484"/>
      <c r="D68" s="427" t="s">
        <v>533</v>
      </c>
      <c r="E68" s="428"/>
      <c r="F68" s="428"/>
      <c r="G68" s="429"/>
      <c r="H68" s="428" t="s">
        <v>515</v>
      </c>
      <c r="I68" s="428"/>
      <c r="J68" s="428"/>
      <c r="K68" s="428"/>
      <c r="L68" s="428"/>
      <c r="M68" s="428"/>
      <c r="N68" s="428"/>
      <c r="O68" s="429"/>
      <c r="P68" s="69" t="s">
        <v>283</v>
      </c>
      <c r="Q68" s="123" t="s">
        <v>54</v>
      </c>
      <c r="R68" s="123" t="s">
        <v>48</v>
      </c>
      <c r="S68" s="180"/>
      <c r="T68" s="181"/>
      <c r="U68" s="181"/>
      <c r="V68" s="181"/>
      <c r="W68" s="181"/>
      <c r="Z68" s="83"/>
      <c r="AA68" s="83"/>
      <c r="AB68" s="83"/>
      <c r="AC68" s="83"/>
      <c r="AD68" s="83"/>
      <c r="AE68" s="83"/>
      <c r="AF68" s="83"/>
      <c r="AG68" s="83"/>
      <c r="AH68" s="83"/>
      <c r="AI68" s="83"/>
      <c r="AJ68" s="83"/>
      <c r="AK68" s="83"/>
      <c r="AL68" s="83"/>
      <c r="AM68" s="83"/>
      <c r="AN68" s="83"/>
    </row>
    <row r="69" spans="1:40" ht="39.950000000000003" customHeight="1" x14ac:dyDescent="0.25">
      <c r="A69" s="180"/>
      <c r="B69" s="485"/>
      <c r="C69" s="485"/>
      <c r="D69" s="487" t="str">
        <f>IF(B69="","Select Contractor or Sub Awardee in Column B","")</f>
        <v>Select Contractor or Sub Awardee in Column B</v>
      </c>
      <c r="E69" s="487"/>
      <c r="F69" s="487"/>
      <c r="G69" s="487"/>
      <c r="H69" s="400" t="str">
        <f>IF(B69="","Select Contractor or Sub Awardee in column B to continue",0)</f>
        <v>Select Contractor or Sub Awardee in column B to continue</v>
      </c>
      <c r="I69" s="400"/>
      <c r="J69" s="400"/>
      <c r="K69" s="400"/>
      <c r="L69" s="400"/>
      <c r="M69" s="400"/>
      <c r="N69" s="400"/>
      <c r="O69" s="400"/>
      <c r="P69" s="122"/>
      <c r="Q69" s="68"/>
      <c r="R69" s="124">
        <f>ROUND(Q69*P69,2)</f>
        <v>0</v>
      </c>
      <c r="S69" s="180"/>
      <c r="T69" s="181"/>
      <c r="U69" s="182" t="str">
        <f>IF(B69="","",IF(D69="","",R69))</f>
        <v/>
      </c>
      <c r="V69" s="182" t="str">
        <f>IF(B69="","",IF(D69="","",D69))</f>
        <v/>
      </c>
      <c r="W69" s="182">
        <f>IF(B69="Contractor",0,R69)</f>
        <v>0</v>
      </c>
    </row>
    <row r="70" spans="1:40" ht="39.950000000000003" customHeight="1" x14ac:dyDescent="0.25">
      <c r="A70" s="180"/>
      <c r="B70" s="485"/>
      <c r="C70" s="485"/>
      <c r="D70" s="487" t="str">
        <f>IF(B70="","Select Contractor or Sub Awardee in Column B","")</f>
        <v>Select Contractor or Sub Awardee in Column B</v>
      </c>
      <c r="E70" s="487"/>
      <c r="F70" s="487"/>
      <c r="G70" s="487"/>
      <c r="H70" s="400" t="str">
        <f>IF(B70="","Select Contractor or Sub Awardee in column B to continue",0)</f>
        <v>Select Contractor or Sub Awardee in column B to continue</v>
      </c>
      <c r="I70" s="400"/>
      <c r="J70" s="400"/>
      <c r="K70" s="400"/>
      <c r="L70" s="400"/>
      <c r="M70" s="400"/>
      <c r="N70" s="400"/>
      <c r="O70" s="400"/>
      <c r="P70" s="122"/>
      <c r="Q70" s="68"/>
      <c r="R70" s="124">
        <f t="shared" ref="R70:R72" si="6">ROUND(Q70*P70,2)</f>
        <v>0</v>
      </c>
      <c r="S70" s="180"/>
      <c r="T70" s="181"/>
      <c r="U70" s="182" t="str">
        <f>IF(B70="","",IF(D70="","",R70))</f>
        <v/>
      </c>
      <c r="V70" s="182" t="str">
        <f>IF(B70="","",IF(D70="","",D70))</f>
        <v/>
      </c>
      <c r="W70" s="182">
        <f>IF(B70="Contractor",0,R70)</f>
        <v>0</v>
      </c>
      <c r="X70" s="182"/>
    </row>
    <row r="71" spans="1:40" ht="39.950000000000003" customHeight="1" x14ac:dyDescent="0.25">
      <c r="A71" s="180"/>
      <c r="B71" s="395"/>
      <c r="C71" s="396"/>
      <c r="D71" s="487" t="str">
        <f>IF(B71="","Select Contractor or Sub Awardee in Column B","")</f>
        <v>Select Contractor or Sub Awardee in Column B</v>
      </c>
      <c r="E71" s="487"/>
      <c r="F71" s="487"/>
      <c r="G71" s="487"/>
      <c r="H71" s="400" t="str">
        <f>IF(B71="","Select Contractor or Sub Awardee in column B to continue",0)</f>
        <v>Select Contractor or Sub Awardee in column B to continue</v>
      </c>
      <c r="I71" s="400"/>
      <c r="J71" s="400"/>
      <c r="K71" s="400"/>
      <c r="L71" s="400"/>
      <c r="M71" s="400"/>
      <c r="N71" s="400"/>
      <c r="O71" s="400"/>
      <c r="P71" s="122"/>
      <c r="Q71" s="68"/>
      <c r="R71" s="124">
        <f t="shared" si="6"/>
        <v>0</v>
      </c>
      <c r="S71" s="180"/>
      <c r="T71" s="181"/>
      <c r="U71" s="182" t="str">
        <f>IF(B71="","",IF(D71="","",R71))</f>
        <v/>
      </c>
      <c r="V71" s="182" t="str">
        <f>IF(B71="","",IF(D71="","",D71))</f>
        <v/>
      </c>
      <c r="W71" s="182">
        <f>IF(B71="Contractor",0,R71)</f>
        <v>0</v>
      </c>
    </row>
    <row r="72" spans="1:40" ht="39.950000000000003" customHeight="1" x14ac:dyDescent="0.25">
      <c r="A72" s="180"/>
      <c r="B72" s="395"/>
      <c r="C72" s="396"/>
      <c r="D72" s="487" t="str">
        <f>IF(B72="","Select Contractor or Sub Awardee in Column B","")</f>
        <v>Select Contractor or Sub Awardee in Column B</v>
      </c>
      <c r="E72" s="487"/>
      <c r="F72" s="487"/>
      <c r="G72" s="487"/>
      <c r="H72" s="400" t="str">
        <f>IF(B72="","Select Contractor or Sub Awardee in column B to continue",0)</f>
        <v>Select Contractor or Sub Awardee in column B to continue</v>
      </c>
      <c r="I72" s="400"/>
      <c r="J72" s="400"/>
      <c r="K72" s="400"/>
      <c r="L72" s="400"/>
      <c r="M72" s="400"/>
      <c r="N72" s="400"/>
      <c r="O72" s="400"/>
      <c r="P72" s="122"/>
      <c r="Q72" s="68"/>
      <c r="R72" s="124">
        <f t="shared" si="6"/>
        <v>0</v>
      </c>
      <c r="S72" s="180"/>
      <c r="T72" s="181"/>
      <c r="U72" s="182" t="str">
        <f>IF(B72="","",IF(D72="","",R72))</f>
        <v/>
      </c>
      <c r="V72" s="182" t="str">
        <f>IF(B72="","",IF(D72="","",D72))</f>
        <v/>
      </c>
      <c r="W72" s="182">
        <f>IF(B72="Contractor",0,R72)</f>
        <v>0</v>
      </c>
    </row>
    <row r="73" spans="1:40" ht="18.600000000000001" customHeight="1" x14ac:dyDescent="0.25">
      <c r="A73" s="180"/>
      <c r="B73" s="480" t="s">
        <v>57</v>
      </c>
      <c r="C73" s="481"/>
      <c r="D73" s="481"/>
      <c r="E73" s="481"/>
      <c r="F73" s="481"/>
      <c r="G73" s="481"/>
      <c r="H73" s="481"/>
      <c r="I73" s="481"/>
      <c r="J73" s="481"/>
      <c r="K73" s="481"/>
      <c r="L73" s="481"/>
      <c r="M73" s="481"/>
      <c r="N73" s="481"/>
      <c r="O73" s="481"/>
      <c r="P73" s="481"/>
      <c r="Q73" s="482"/>
      <c r="R73" s="77">
        <f>ROUND(SUM(R69:R72),0)</f>
        <v>0</v>
      </c>
      <c r="S73" s="180"/>
      <c r="T73" s="181"/>
      <c r="U73" s="182">
        <f>SUM(U69:U72)</f>
        <v>0</v>
      </c>
      <c r="V73" s="181"/>
      <c r="W73" s="181"/>
      <c r="Y73" s="129">
        <f>R73</f>
        <v>0</v>
      </c>
    </row>
    <row r="74" spans="1:40" ht="15.75" customHeight="1" x14ac:dyDescent="0.25">
      <c r="A74" s="180"/>
      <c r="B74" s="465" t="s">
        <v>64</v>
      </c>
      <c r="C74" s="466"/>
      <c r="D74" s="466"/>
      <c r="E74" s="466"/>
      <c r="F74" s="466"/>
      <c r="G74" s="466"/>
      <c r="H74" s="466"/>
      <c r="I74" s="466"/>
      <c r="J74" s="466"/>
      <c r="K74" s="466"/>
      <c r="L74" s="466"/>
      <c r="M74" s="466"/>
      <c r="N74" s="466"/>
      <c r="O74" s="466"/>
      <c r="P74" s="466"/>
      <c r="Q74" s="466"/>
      <c r="R74" s="467"/>
      <c r="S74" s="180"/>
      <c r="T74" s="181"/>
      <c r="U74" s="181"/>
      <c r="V74" s="181"/>
      <c r="W74" s="181"/>
    </row>
    <row r="75" spans="1:40" ht="39.950000000000003" customHeight="1" x14ac:dyDescent="0.25">
      <c r="A75" s="180"/>
      <c r="B75" s="440" t="s">
        <v>341</v>
      </c>
      <c r="C75" s="441"/>
      <c r="D75" s="442"/>
      <c r="E75" s="440" t="s">
        <v>56</v>
      </c>
      <c r="F75" s="441"/>
      <c r="G75" s="441"/>
      <c r="H75" s="441"/>
      <c r="I75" s="441"/>
      <c r="J75" s="441"/>
      <c r="K75" s="441"/>
      <c r="L75" s="441"/>
      <c r="M75" s="441"/>
      <c r="N75" s="441"/>
      <c r="O75" s="441"/>
      <c r="P75" s="441"/>
      <c r="Q75" s="442"/>
      <c r="R75" s="285" t="s">
        <v>48</v>
      </c>
      <c r="S75" s="180"/>
      <c r="T75" s="181"/>
      <c r="U75" s="181"/>
      <c r="V75" s="181"/>
      <c r="W75" s="181"/>
    </row>
    <row r="76" spans="1:40" ht="39.950000000000003" customHeight="1" x14ac:dyDescent="0.25">
      <c r="A76" s="180"/>
      <c r="B76" s="387"/>
      <c r="C76" s="387"/>
      <c r="D76" s="387"/>
      <c r="E76" s="388" t="str">
        <f t="shared" ref="E76:E81" si="7">IF(B76="","Select Supply Category in Column B",0)</f>
        <v>Select Supply Category in Column B</v>
      </c>
      <c r="F76" s="388"/>
      <c r="G76" s="388"/>
      <c r="H76" s="388"/>
      <c r="I76" s="388"/>
      <c r="J76" s="388"/>
      <c r="K76" s="388"/>
      <c r="L76" s="388"/>
      <c r="M76" s="388"/>
      <c r="N76" s="388"/>
      <c r="O76" s="388"/>
      <c r="P76" s="388"/>
      <c r="Q76" s="388"/>
      <c r="R76" s="150"/>
      <c r="S76" s="180"/>
      <c r="T76" s="181"/>
      <c r="U76" s="181"/>
      <c r="V76" s="181"/>
      <c r="W76" s="181"/>
    </row>
    <row r="77" spans="1:40" ht="39.950000000000003" customHeight="1" x14ac:dyDescent="0.25">
      <c r="A77" s="180"/>
      <c r="B77" s="387"/>
      <c r="C77" s="387"/>
      <c r="D77" s="387"/>
      <c r="E77" s="388" t="str">
        <f t="shared" si="7"/>
        <v>Select Supply Category in Column B</v>
      </c>
      <c r="F77" s="388"/>
      <c r="G77" s="388"/>
      <c r="H77" s="388"/>
      <c r="I77" s="388"/>
      <c r="J77" s="388"/>
      <c r="K77" s="388"/>
      <c r="L77" s="388"/>
      <c r="M77" s="388"/>
      <c r="N77" s="388"/>
      <c r="O77" s="388"/>
      <c r="P77" s="388"/>
      <c r="Q77" s="388"/>
      <c r="R77" s="150"/>
      <c r="S77" s="180"/>
      <c r="T77" s="181"/>
      <c r="U77" s="181"/>
      <c r="V77" s="181"/>
      <c r="W77" s="181"/>
    </row>
    <row r="78" spans="1:40" ht="39.950000000000003" customHeight="1" x14ac:dyDescent="0.25">
      <c r="A78" s="180"/>
      <c r="B78" s="387"/>
      <c r="C78" s="387"/>
      <c r="D78" s="387"/>
      <c r="E78" s="388" t="str">
        <f t="shared" si="7"/>
        <v>Select Supply Category in Column B</v>
      </c>
      <c r="F78" s="388"/>
      <c r="G78" s="388"/>
      <c r="H78" s="388"/>
      <c r="I78" s="388"/>
      <c r="J78" s="388"/>
      <c r="K78" s="388"/>
      <c r="L78" s="388"/>
      <c r="M78" s="388"/>
      <c r="N78" s="388"/>
      <c r="O78" s="388"/>
      <c r="P78" s="388"/>
      <c r="Q78" s="388"/>
      <c r="R78" s="150"/>
      <c r="S78" s="180"/>
      <c r="T78" s="181"/>
      <c r="U78" s="181"/>
      <c r="V78" s="181"/>
      <c r="W78" s="181"/>
    </row>
    <row r="79" spans="1:40" ht="39.950000000000003" customHeight="1" x14ac:dyDescent="0.25">
      <c r="A79" s="180"/>
      <c r="B79" s="387"/>
      <c r="C79" s="387"/>
      <c r="D79" s="387"/>
      <c r="E79" s="388" t="str">
        <f t="shared" si="7"/>
        <v>Select Supply Category in Column B</v>
      </c>
      <c r="F79" s="388"/>
      <c r="G79" s="388"/>
      <c r="H79" s="388"/>
      <c r="I79" s="388"/>
      <c r="J79" s="388"/>
      <c r="K79" s="388"/>
      <c r="L79" s="388"/>
      <c r="M79" s="388"/>
      <c r="N79" s="388"/>
      <c r="O79" s="388"/>
      <c r="P79" s="388"/>
      <c r="Q79" s="388"/>
      <c r="R79" s="150"/>
      <c r="S79" s="180"/>
      <c r="T79" s="181"/>
      <c r="U79" s="181"/>
      <c r="V79" s="181"/>
      <c r="W79" s="181"/>
    </row>
    <row r="80" spans="1:40" ht="39.950000000000003" customHeight="1" x14ac:dyDescent="0.25">
      <c r="A80" s="180"/>
      <c r="B80" s="387"/>
      <c r="C80" s="387"/>
      <c r="D80" s="387"/>
      <c r="E80" s="388" t="str">
        <f t="shared" si="7"/>
        <v>Select Supply Category in Column B</v>
      </c>
      <c r="F80" s="388"/>
      <c r="G80" s="388"/>
      <c r="H80" s="388"/>
      <c r="I80" s="388"/>
      <c r="J80" s="388"/>
      <c r="K80" s="388"/>
      <c r="L80" s="388"/>
      <c r="M80" s="388"/>
      <c r="N80" s="388"/>
      <c r="O80" s="388"/>
      <c r="P80" s="388"/>
      <c r="Q80" s="388"/>
      <c r="R80" s="150"/>
      <c r="S80" s="180"/>
      <c r="T80" s="181"/>
      <c r="U80" s="181"/>
      <c r="V80" s="181"/>
      <c r="W80" s="181"/>
    </row>
    <row r="81" spans="1:25" ht="39.950000000000003" customHeight="1" x14ac:dyDescent="0.25">
      <c r="A81" s="180"/>
      <c r="B81" s="387"/>
      <c r="C81" s="387"/>
      <c r="D81" s="387"/>
      <c r="E81" s="388" t="str">
        <f t="shared" si="7"/>
        <v>Select Supply Category in Column B</v>
      </c>
      <c r="F81" s="388"/>
      <c r="G81" s="388"/>
      <c r="H81" s="388"/>
      <c r="I81" s="388"/>
      <c r="J81" s="388"/>
      <c r="K81" s="388"/>
      <c r="L81" s="388"/>
      <c r="M81" s="388"/>
      <c r="N81" s="388"/>
      <c r="O81" s="388"/>
      <c r="P81" s="388"/>
      <c r="Q81" s="388"/>
      <c r="R81" s="150"/>
      <c r="S81" s="180"/>
      <c r="T81" s="181"/>
      <c r="U81" s="181"/>
      <c r="V81" s="181"/>
      <c r="W81" s="181"/>
    </row>
    <row r="82" spans="1:25" ht="18" customHeight="1" x14ac:dyDescent="0.25">
      <c r="A82" s="180"/>
      <c r="B82" s="411" t="s">
        <v>58</v>
      </c>
      <c r="C82" s="412"/>
      <c r="D82" s="412"/>
      <c r="E82" s="412"/>
      <c r="F82" s="412"/>
      <c r="G82" s="412"/>
      <c r="H82" s="412"/>
      <c r="I82" s="412"/>
      <c r="J82" s="412"/>
      <c r="K82" s="412"/>
      <c r="L82" s="412"/>
      <c r="M82" s="412"/>
      <c r="N82" s="412"/>
      <c r="O82" s="412"/>
      <c r="P82" s="412"/>
      <c r="Q82" s="413"/>
      <c r="R82" s="151">
        <f>ROUND(SUM(R76:R81),0)</f>
        <v>0</v>
      </c>
      <c r="S82" s="180"/>
      <c r="T82" s="181"/>
      <c r="U82" s="181"/>
      <c r="V82" s="181"/>
      <c r="W82" s="181"/>
      <c r="Y82" s="129">
        <f>R82</f>
        <v>0</v>
      </c>
    </row>
    <row r="83" spans="1:25" ht="15.75" customHeight="1" x14ac:dyDescent="0.25">
      <c r="A83" s="180"/>
      <c r="B83" s="384" t="s">
        <v>65</v>
      </c>
      <c r="C83" s="385"/>
      <c r="D83" s="385"/>
      <c r="E83" s="385"/>
      <c r="F83" s="385"/>
      <c r="G83" s="385"/>
      <c r="H83" s="385"/>
      <c r="I83" s="385"/>
      <c r="J83" s="385"/>
      <c r="K83" s="385"/>
      <c r="L83" s="385"/>
      <c r="M83" s="385"/>
      <c r="N83" s="385"/>
      <c r="O83" s="385"/>
      <c r="P83" s="385"/>
      <c r="Q83" s="385"/>
      <c r="R83" s="386"/>
      <c r="S83" s="180"/>
      <c r="T83" s="181"/>
      <c r="U83" s="181"/>
      <c r="V83" s="181"/>
      <c r="W83" s="181"/>
    </row>
    <row r="84" spans="1:25" s="83" customFormat="1" ht="39.950000000000003" customHeight="1" x14ac:dyDescent="0.25">
      <c r="A84" s="180"/>
      <c r="B84" s="392" t="s">
        <v>341</v>
      </c>
      <c r="C84" s="393"/>
      <c r="D84" s="394"/>
      <c r="E84" s="486" t="s">
        <v>226</v>
      </c>
      <c r="F84" s="486"/>
      <c r="G84" s="486"/>
      <c r="H84" s="486" t="s">
        <v>227</v>
      </c>
      <c r="I84" s="486"/>
      <c r="J84" s="486"/>
      <c r="K84" s="486"/>
      <c r="L84" s="486"/>
      <c r="M84" s="486"/>
      <c r="N84" s="486"/>
      <c r="O84" s="486"/>
      <c r="P84" s="179" t="s">
        <v>360</v>
      </c>
      <c r="Q84" s="179" t="s">
        <v>115</v>
      </c>
      <c r="R84" s="74" t="s">
        <v>52</v>
      </c>
      <c r="S84" s="180"/>
      <c r="T84" s="181"/>
      <c r="U84" s="181"/>
      <c r="V84" s="181"/>
      <c r="W84" s="181"/>
    </row>
    <row r="85" spans="1:25" s="83" customFormat="1" ht="39.950000000000003" customHeight="1" x14ac:dyDescent="0.25">
      <c r="A85" s="180"/>
      <c r="B85" s="417"/>
      <c r="C85" s="418"/>
      <c r="D85" s="419"/>
      <c r="E85" s="389" t="str">
        <f t="shared" ref="E85:E91" si="8">IF(B85="","Select Category in Column B",0)</f>
        <v>Select Category in Column B</v>
      </c>
      <c r="F85" s="390"/>
      <c r="G85" s="391"/>
      <c r="H85" s="389" t="str">
        <f t="shared" ref="H85:H91" si="9">IF(B85="","Select Category in Column B",0)</f>
        <v>Select Category in Column B</v>
      </c>
      <c r="I85" s="390"/>
      <c r="J85" s="390"/>
      <c r="K85" s="390"/>
      <c r="L85" s="390"/>
      <c r="M85" s="390"/>
      <c r="N85" s="390"/>
      <c r="O85" s="391"/>
      <c r="P85" s="186"/>
      <c r="Q85" s="190"/>
      <c r="R85" s="77">
        <f>ROUND(Q85*P85,2)</f>
        <v>0</v>
      </c>
      <c r="S85" s="180"/>
      <c r="T85" s="181"/>
      <c r="U85" s="182">
        <f>IF(OR(B85='DROP-DOWNS'!$S$18,B85='DROP-DOWNS'!$S$19,B85='DROP-DOWNS'!$S$20,B85='DROP-DOWNS'!$S$21),R85,0)</f>
        <v>0</v>
      </c>
      <c r="V85" s="177"/>
      <c r="W85" s="181"/>
    </row>
    <row r="86" spans="1:25" s="83" customFormat="1" ht="39.950000000000003" customHeight="1" x14ac:dyDescent="0.25">
      <c r="A86" s="180"/>
      <c r="B86" s="417"/>
      <c r="C86" s="418"/>
      <c r="D86" s="419"/>
      <c r="E86" s="389" t="str">
        <f t="shared" si="8"/>
        <v>Select Category in Column B</v>
      </c>
      <c r="F86" s="390"/>
      <c r="G86" s="391"/>
      <c r="H86" s="389" t="str">
        <f t="shared" si="9"/>
        <v>Select Category in Column B</v>
      </c>
      <c r="I86" s="390"/>
      <c r="J86" s="390"/>
      <c r="K86" s="390"/>
      <c r="L86" s="390"/>
      <c r="M86" s="390"/>
      <c r="N86" s="390"/>
      <c r="O86" s="391"/>
      <c r="P86" s="186"/>
      <c r="Q86" s="190"/>
      <c r="R86" s="77">
        <f t="shared" ref="R86:R88" si="10">ROUND(Q86*P86,2)</f>
        <v>0</v>
      </c>
      <c r="S86" s="180"/>
      <c r="T86" s="181"/>
      <c r="U86" s="182">
        <f>IF(OR(B86='DROP-DOWNS'!$S$18,B86='DROP-DOWNS'!$S$19,B86='DROP-DOWNS'!$S$20,B86='DROP-DOWNS'!$S$21),R86,0)</f>
        <v>0</v>
      </c>
      <c r="V86" s="177"/>
      <c r="W86" s="181"/>
    </row>
    <row r="87" spans="1:25" s="83" customFormat="1" ht="39.950000000000003" customHeight="1" x14ac:dyDescent="0.25">
      <c r="A87" s="180"/>
      <c r="B87" s="417"/>
      <c r="C87" s="418"/>
      <c r="D87" s="419"/>
      <c r="E87" s="389" t="str">
        <f t="shared" si="8"/>
        <v>Select Category in Column B</v>
      </c>
      <c r="F87" s="390"/>
      <c r="G87" s="391"/>
      <c r="H87" s="389" t="str">
        <f t="shared" si="9"/>
        <v>Select Category in Column B</v>
      </c>
      <c r="I87" s="390"/>
      <c r="J87" s="390"/>
      <c r="K87" s="390"/>
      <c r="L87" s="390"/>
      <c r="M87" s="390"/>
      <c r="N87" s="390"/>
      <c r="O87" s="391"/>
      <c r="P87" s="165"/>
      <c r="Q87" s="190"/>
      <c r="R87" s="77">
        <f t="shared" si="10"/>
        <v>0</v>
      </c>
      <c r="S87" s="180"/>
      <c r="T87" s="181"/>
      <c r="U87" s="182">
        <f>IF(OR(B87='DROP-DOWNS'!$S$18,B87='DROP-DOWNS'!$S$19,B87='DROP-DOWNS'!$S$20,B87='DROP-DOWNS'!$S$21),R87,0)</f>
        <v>0</v>
      </c>
      <c r="V87" s="177"/>
      <c r="W87" s="181"/>
    </row>
    <row r="88" spans="1:25" s="83" customFormat="1" ht="39.950000000000003" customHeight="1" x14ac:dyDescent="0.25">
      <c r="A88" s="180"/>
      <c r="B88" s="417"/>
      <c r="C88" s="418"/>
      <c r="D88" s="419"/>
      <c r="E88" s="389" t="str">
        <f t="shared" si="8"/>
        <v>Select Category in Column B</v>
      </c>
      <c r="F88" s="390"/>
      <c r="G88" s="391"/>
      <c r="H88" s="389" t="str">
        <f t="shared" si="9"/>
        <v>Select Category in Column B</v>
      </c>
      <c r="I88" s="390"/>
      <c r="J88" s="390"/>
      <c r="K88" s="390"/>
      <c r="L88" s="390"/>
      <c r="M88" s="390"/>
      <c r="N88" s="390"/>
      <c r="O88" s="391"/>
      <c r="P88" s="165"/>
      <c r="Q88" s="190"/>
      <c r="R88" s="77">
        <f t="shared" si="10"/>
        <v>0</v>
      </c>
      <c r="S88" s="180"/>
      <c r="T88" s="181"/>
      <c r="U88" s="182">
        <f>IF(OR(B88='DROP-DOWNS'!$S$18,B88='DROP-DOWNS'!$S$19,B88='DROP-DOWNS'!$S$20,B88='DROP-DOWNS'!$S$21),R88,0)</f>
        <v>0</v>
      </c>
      <c r="V88" s="177"/>
      <c r="W88" s="181"/>
    </row>
    <row r="89" spans="1:25" s="83" customFormat="1" ht="39.950000000000003" hidden="1" customHeight="1" x14ac:dyDescent="0.25">
      <c r="A89" s="180"/>
      <c r="B89" s="417"/>
      <c r="C89" s="418"/>
      <c r="D89" s="419"/>
      <c r="E89" s="389" t="str">
        <f t="shared" si="8"/>
        <v>Select Category in Column B</v>
      </c>
      <c r="F89" s="390"/>
      <c r="G89" s="391"/>
      <c r="H89" s="389" t="str">
        <f t="shared" si="9"/>
        <v>Select Category in Column B</v>
      </c>
      <c r="I89" s="390"/>
      <c r="J89" s="390"/>
      <c r="K89" s="390"/>
      <c r="L89" s="390"/>
      <c r="M89" s="390"/>
      <c r="N89" s="390"/>
      <c r="O89" s="391"/>
      <c r="P89" s="186"/>
      <c r="Q89" s="190"/>
      <c r="R89" s="77">
        <f t="shared" ref="R89:R91" si="11">ROUND(Q89*P89,0)</f>
        <v>0</v>
      </c>
      <c r="S89" s="180"/>
      <c r="T89" s="181"/>
      <c r="U89" s="182">
        <f>IF(OR(B89='DROP-DOWNS'!S18,B89='DROP-DOWNS'!S19,B89='DROP-DOWNS'!S20,B89='DROP-DOWNS'!S21),R89,0)</f>
        <v>0</v>
      </c>
      <c r="V89" s="177"/>
      <c r="W89" s="181"/>
    </row>
    <row r="90" spans="1:25" s="83" customFormat="1" ht="39.950000000000003" hidden="1" customHeight="1" x14ac:dyDescent="0.25">
      <c r="A90" s="180"/>
      <c r="B90" s="417"/>
      <c r="C90" s="418"/>
      <c r="D90" s="419"/>
      <c r="E90" s="389" t="str">
        <f t="shared" si="8"/>
        <v>Select Category in Column B</v>
      </c>
      <c r="F90" s="390"/>
      <c r="G90" s="391"/>
      <c r="H90" s="389" t="str">
        <f t="shared" si="9"/>
        <v>Select Category in Column B</v>
      </c>
      <c r="I90" s="390"/>
      <c r="J90" s="390"/>
      <c r="K90" s="390"/>
      <c r="L90" s="390"/>
      <c r="M90" s="390"/>
      <c r="N90" s="390"/>
      <c r="O90" s="391"/>
      <c r="P90" s="165"/>
      <c r="Q90" s="190"/>
      <c r="R90" s="77">
        <f t="shared" si="11"/>
        <v>0</v>
      </c>
      <c r="S90" s="180"/>
      <c r="T90" s="181"/>
      <c r="U90" s="182">
        <f>IF(OR(B90='DROP-DOWNS'!S18,B90='DROP-DOWNS'!S19,B90='DROP-DOWNS'!S20,B90='DROP-DOWNS'!S21),R90,0)</f>
        <v>0</v>
      </c>
      <c r="V90" s="177"/>
      <c r="W90" s="181"/>
    </row>
    <row r="91" spans="1:25" s="83" customFormat="1" ht="39.950000000000003" hidden="1" customHeight="1" x14ac:dyDescent="0.25">
      <c r="A91" s="180"/>
      <c r="B91" s="417"/>
      <c r="C91" s="418"/>
      <c r="D91" s="419" t="str">
        <f>IF(B91="","Select Travel Category in Column B.",0)</f>
        <v>Select Travel Category in Column B.</v>
      </c>
      <c r="E91" s="389" t="str">
        <f t="shared" si="8"/>
        <v>Select Category in Column B</v>
      </c>
      <c r="F91" s="390"/>
      <c r="G91" s="391"/>
      <c r="H91" s="389" t="str">
        <f t="shared" si="9"/>
        <v>Select Category in Column B</v>
      </c>
      <c r="I91" s="390"/>
      <c r="J91" s="390"/>
      <c r="K91" s="390"/>
      <c r="L91" s="390"/>
      <c r="M91" s="390"/>
      <c r="N91" s="390"/>
      <c r="O91" s="391"/>
      <c r="P91" s="165"/>
      <c r="Q91" s="190"/>
      <c r="R91" s="77">
        <f t="shared" si="11"/>
        <v>0</v>
      </c>
      <c r="S91" s="180"/>
      <c r="T91" s="181"/>
      <c r="U91" s="182">
        <f>IF(OR(B91='DROP-DOWNS'!S18,B91='DROP-DOWNS'!S19,B91='DROP-DOWNS'!S20,B91='DROP-DOWNS'!S21),R91,0)</f>
        <v>0</v>
      </c>
      <c r="V91" s="177"/>
      <c r="W91" s="181"/>
    </row>
    <row r="92" spans="1:25" ht="18" customHeight="1" x14ac:dyDescent="0.25">
      <c r="A92" s="180"/>
      <c r="B92" s="411" t="s">
        <v>59</v>
      </c>
      <c r="C92" s="412"/>
      <c r="D92" s="412"/>
      <c r="E92" s="412"/>
      <c r="F92" s="412"/>
      <c r="G92" s="412"/>
      <c r="H92" s="412"/>
      <c r="I92" s="412"/>
      <c r="J92" s="412"/>
      <c r="K92" s="412"/>
      <c r="L92" s="412"/>
      <c r="M92" s="412"/>
      <c r="N92" s="412"/>
      <c r="O92" s="412"/>
      <c r="P92" s="412"/>
      <c r="Q92" s="413"/>
      <c r="R92" s="151">
        <f>ROUND(SUM(R85:R91),0)</f>
        <v>0</v>
      </c>
      <c r="S92" s="180"/>
      <c r="T92" s="181"/>
      <c r="U92" s="152">
        <f>SUM(U85:U91)</f>
        <v>0</v>
      </c>
      <c r="V92" s="177"/>
      <c r="W92" s="181"/>
      <c r="Y92" s="129">
        <f>R92</f>
        <v>0</v>
      </c>
    </row>
    <row r="93" spans="1:25" ht="15.75" customHeight="1" x14ac:dyDescent="0.25">
      <c r="A93" s="180"/>
      <c r="B93" s="384" t="s">
        <v>66</v>
      </c>
      <c r="C93" s="385"/>
      <c r="D93" s="385"/>
      <c r="E93" s="385"/>
      <c r="F93" s="385"/>
      <c r="G93" s="385"/>
      <c r="H93" s="385"/>
      <c r="I93" s="385"/>
      <c r="J93" s="385"/>
      <c r="K93" s="385"/>
      <c r="L93" s="385"/>
      <c r="M93" s="385"/>
      <c r="N93" s="385"/>
      <c r="O93" s="385"/>
      <c r="P93" s="385"/>
      <c r="Q93" s="385"/>
      <c r="R93" s="386"/>
      <c r="S93" s="180"/>
      <c r="T93" s="181"/>
      <c r="U93" s="181"/>
      <c r="V93" s="178"/>
      <c r="W93" s="181"/>
    </row>
    <row r="94" spans="1:25" ht="39.950000000000003" customHeight="1" x14ac:dyDescent="0.25">
      <c r="A94" s="180"/>
      <c r="B94" s="437" t="s">
        <v>74</v>
      </c>
      <c r="C94" s="438"/>
      <c r="D94" s="439"/>
      <c r="E94" s="437" t="s">
        <v>361</v>
      </c>
      <c r="F94" s="438"/>
      <c r="G94" s="438"/>
      <c r="H94" s="438"/>
      <c r="I94" s="438"/>
      <c r="J94" s="438"/>
      <c r="K94" s="438"/>
      <c r="L94" s="438"/>
      <c r="M94" s="438"/>
      <c r="N94" s="438"/>
      <c r="O94" s="438"/>
      <c r="P94" s="438"/>
      <c r="Q94" s="438"/>
      <c r="R94" s="439"/>
      <c r="S94" s="180"/>
      <c r="T94" s="181"/>
      <c r="U94" s="181"/>
      <c r="V94" s="178"/>
      <c r="W94" s="181"/>
    </row>
    <row r="95" spans="1:25" ht="39.950000000000003" customHeight="1" x14ac:dyDescent="0.25">
      <c r="A95" s="180"/>
      <c r="B95" s="387"/>
      <c r="C95" s="387"/>
      <c r="D95" s="387"/>
      <c r="E95" s="388" t="str">
        <f t="shared" ref="E95:E100" si="12">IF(B95="","Select Category in Column B",0)</f>
        <v>Select Category in Column B</v>
      </c>
      <c r="F95" s="388"/>
      <c r="G95" s="388"/>
      <c r="H95" s="388"/>
      <c r="I95" s="388"/>
      <c r="J95" s="388"/>
      <c r="K95" s="388"/>
      <c r="L95" s="388"/>
      <c r="M95" s="388"/>
      <c r="N95" s="388"/>
      <c r="O95" s="388"/>
      <c r="P95" s="388"/>
      <c r="Q95" s="388"/>
      <c r="R95" s="150"/>
      <c r="S95" s="180"/>
      <c r="T95" s="181"/>
      <c r="U95" s="181"/>
      <c r="V95" s="177"/>
      <c r="W95" s="181"/>
    </row>
    <row r="96" spans="1:25" ht="39.950000000000003" customHeight="1" x14ac:dyDescent="0.25">
      <c r="A96" s="180"/>
      <c r="B96" s="387"/>
      <c r="C96" s="387"/>
      <c r="D96" s="387"/>
      <c r="E96" s="388" t="str">
        <f t="shared" si="12"/>
        <v>Select Category in Column B</v>
      </c>
      <c r="F96" s="388"/>
      <c r="G96" s="388"/>
      <c r="H96" s="388"/>
      <c r="I96" s="388"/>
      <c r="J96" s="388"/>
      <c r="K96" s="388"/>
      <c r="L96" s="388"/>
      <c r="M96" s="388"/>
      <c r="N96" s="388"/>
      <c r="O96" s="388"/>
      <c r="P96" s="388"/>
      <c r="Q96" s="388"/>
      <c r="R96" s="150"/>
      <c r="S96" s="180"/>
      <c r="T96" s="181"/>
      <c r="U96" s="181"/>
      <c r="V96" s="177"/>
      <c r="W96" s="181"/>
    </row>
    <row r="97" spans="1:25" ht="39.950000000000003" customHeight="1" x14ac:dyDescent="0.25">
      <c r="A97" s="180"/>
      <c r="B97" s="387"/>
      <c r="C97" s="387"/>
      <c r="D97" s="387"/>
      <c r="E97" s="388" t="str">
        <f t="shared" si="12"/>
        <v>Select Category in Column B</v>
      </c>
      <c r="F97" s="388"/>
      <c r="G97" s="388"/>
      <c r="H97" s="388"/>
      <c r="I97" s="388"/>
      <c r="J97" s="388"/>
      <c r="K97" s="388"/>
      <c r="L97" s="388"/>
      <c r="M97" s="388"/>
      <c r="N97" s="388"/>
      <c r="O97" s="388"/>
      <c r="P97" s="388"/>
      <c r="Q97" s="388"/>
      <c r="R97" s="150"/>
      <c r="S97" s="180"/>
      <c r="T97" s="181"/>
      <c r="U97" s="181"/>
      <c r="V97" s="178"/>
      <c r="W97" s="181"/>
    </row>
    <row r="98" spans="1:25" ht="39.950000000000003" customHeight="1" x14ac:dyDescent="0.25">
      <c r="A98" s="180"/>
      <c r="B98" s="387"/>
      <c r="C98" s="387"/>
      <c r="D98" s="387"/>
      <c r="E98" s="388" t="str">
        <f t="shared" si="12"/>
        <v>Select Category in Column B</v>
      </c>
      <c r="F98" s="388"/>
      <c r="G98" s="388"/>
      <c r="H98" s="388"/>
      <c r="I98" s="388"/>
      <c r="J98" s="388"/>
      <c r="K98" s="388"/>
      <c r="L98" s="388"/>
      <c r="M98" s="388"/>
      <c r="N98" s="388"/>
      <c r="O98" s="388"/>
      <c r="P98" s="388"/>
      <c r="Q98" s="388"/>
      <c r="R98" s="150"/>
      <c r="S98" s="180"/>
      <c r="T98" s="181"/>
      <c r="U98" s="181"/>
      <c r="V98" s="181"/>
      <c r="W98" s="181"/>
    </row>
    <row r="99" spans="1:25" ht="39.950000000000003" customHeight="1" x14ac:dyDescent="0.25">
      <c r="A99" s="180"/>
      <c r="B99" s="387"/>
      <c r="C99" s="387"/>
      <c r="D99" s="387"/>
      <c r="E99" s="388" t="str">
        <f t="shared" si="12"/>
        <v>Select Category in Column B</v>
      </c>
      <c r="F99" s="388"/>
      <c r="G99" s="388"/>
      <c r="H99" s="388"/>
      <c r="I99" s="388"/>
      <c r="J99" s="388"/>
      <c r="K99" s="388"/>
      <c r="L99" s="388"/>
      <c r="M99" s="388"/>
      <c r="N99" s="388"/>
      <c r="O99" s="388"/>
      <c r="P99" s="388"/>
      <c r="Q99" s="388"/>
      <c r="R99" s="150"/>
      <c r="S99" s="180"/>
      <c r="T99" s="181"/>
      <c r="U99" s="181"/>
      <c r="V99" s="181"/>
      <c r="W99" s="181"/>
    </row>
    <row r="100" spans="1:25" ht="39.950000000000003" customHeight="1" x14ac:dyDescent="0.25">
      <c r="A100" s="180"/>
      <c r="B100" s="387"/>
      <c r="C100" s="387"/>
      <c r="D100" s="387"/>
      <c r="E100" s="388" t="str">
        <f t="shared" si="12"/>
        <v>Select Category in Column B</v>
      </c>
      <c r="F100" s="388"/>
      <c r="G100" s="388"/>
      <c r="H100" s="388"/>
      <c r="I100" s="388"/>
      <c r="J100" s="388"/>
      <c r="K100" s="388"/>
      <c r="L100" s="388"/>
      <c r="M100" s="388"/>
      <c r="N100" s="388"/>
      <c r="O100" s="388"/>
      <c r="P100" s="388"/>
      <c r="Q100" s="388"/>
      <c r="R100" s="150"/>
      <c r="S100" s="180"/>
      <c r="T100" s="181"/>
      <c r="U100" s="181"/>
      <c r="V100" s="181"/>
      <c r="W100" s="181"/>
    </row>
    <row r="101" spans="1:25" ht="19.350000000000001" customHeight="1" x14ac:dyDescent="0.25">
      <c r="A101" s="180"/>
      <c r="B101" s="411" t="s">
        <v>75</v>
      </c>
      <c r="C101" s="412"/>
      <c r="D101" s="412"/>
      <c r="E101" s="412"/>
      <c r="F101" s="412"/>
      <c r="G101" s="412"/>
      <c r="H101" s="412"/>
      <c r="I101" s="412"/>
      <c r="J101" s="412"/>
      <c r="K101" s="412"/>
      <c r="L101" s="412"/>
      <c r="M101" s="412"/>
      <c r="N101" s="412"/>
      <c r="O101" s="412"/>
      <c r="P101" s="412"/>
      <c r="Q101" s="413"/>
      <c r="R101" s="151">
        <f>ROUND(SUM(R95:R100),0)</f>
        <v>0</v>
      </c>
      <c r="S101" s="180"/>
      <c r="T101" s="181"/>
      <c r="U101" s="181"/>
      <c r="V101" s="181"/>
      <c r="W101" s="181"/>
      <c r="Y101" s="129">
        <f>R101</f>
        <v>0</v>
      </c>
    </row>
    <row r="102" spans="1:25" ht="15.75" customHeight="1" x14ac:dyDescent="0.25">
      <c r="A102" s="180"/>
      <c r="B102" s="422" t="s">
        <v>67</v>
      </c>
      <c r="C102" s="423"/>
      <c r="D102" s="423"/>
      <c r="E102" s="423"/>
      <c r="F102" s="423"/>
      <c r="G102" s="423"/>
      <c r="H102" s="423"/>
      <c r="I102" s="423"/>
      <c r="J102" s="423"/>
      <c r="K102" s="423"/>
      <c r="L102" s="423"/>
      <c r="M102" s="423"/>
      <c r="N102" s="423"/>
      <c r="O102" s="423"/>
      <c r="P102" s="423"/>
      <c r="Q102" s="423"/>
      <c r="R102" s="386"/>
      <c r="S102" s="180"/>
      <c r="T102" s="181"/>
      <c r="U102" s="181"/>
      <c r="V102" s="181"/>
      <c r="W102" s="181"/>
      <c r="X102" s="181"/>
    </row>
    <row r="103" spans="1:25" ht="15.75" customHeight="1" x14ac:dyDescent="0.25">
      <c r="A103" s="180"/>
      <c r="B103" s="250"/>
      <c r="C103" s="251"/>
      <c r="D103" s="251"/>
      <c r="E103" s="251"/>
      <c r="F103" s="251"/>
      <c r="G103" s="251"/>
      <c r="H103" s="251"/>
      <c r="I103" s="251"/>
      <c r="J103" s="251"/>
      <c r="K103" s="251"/>
      <c r="L103" s="251"/>
      <c r="M103" s="251"/>
      <c r="N103" s="251"/>
      <c r="O103" s="251"/>
      <c r="P103" s="251"/>
      <c r="Q103" s="252"/>
      <c r="R103" s="253"/>
      <c r="S103" s="180"/>
      <c r="T103" s="181"/>
      <c r="U103" s="181"/>
      <c r="V103" s="181"/>
      <c r="W103" s="181"/>
      <c r="X103" s="181"/>
    </row>
    <row r="104" spans="1:25" ht="15.6" customHeight="1" x14ac:dyDescent="0.25">
      <c r="A104" s="180"/>
      <c r="B104" s="254"/>
      <c r="C104" s="450" t="s">
        <v>256</v>
      </c>
      <c r="D104" s="450"/>
      <c r="E104" s="450"/>
      <c r="F104" s="450"/>
      <c r="G104" s="450"/>
      <c r="H104" s="292"/>
      <c r="I104" s="451" t="s">
        <v>284</v>
      </c>
      <c r="J104" s="452"/>
      <c r="K104" s="452"/>
      <c r="L104" s="452"/>
      <c r="M104" s="452"/>
      <c r="N104" s="289"/>
      <c r="O104" s="453" t="str">
        <f>IF(E7="", "Enter IDC Rate Above",E7)</f>
        <v>Enter IDC Rate Above</v>
      </c>
      <c r="P104" s="454"/>
      <c r="Q104" s="255"/>
      <c r="R104" s="256"/>
      <c r="S104" s="180"/>
      <c r="T104" s="181"/>
      <c r="U104" s="184" t="str">
        <f>O104</f>
        <v>Enter IDC Rate Above</v>
      </c>
      <c r="V104" s="181"/>
      <c r="W104" s="181"/>
      <c r="X104" s="181"/>
    </row>
    <row r="105" spans="1:25" ht="14.1" hidden="1" customHeight="1" x14ac:dyDescent="0.25">
      <c r="A105" s="180"/>
      <c r="B105" s="254"/>
      <c r="C105" s="251"/>
      <c r="D105" s="251"/>
      <c r="E105" s="251"/>
      <c r="F105" s="251"/>
      <c r="G105" s="251"/>
      <c r="H105" s="292"/>
      <c r="I105" s="455" t="s">
        <v>112</v>
      </c>
      <c r="J105" s="435"/>
      <c r="K105" s="435"/>
      <c r="L105" s="435"/>
      <c r="M105" s="435"/>
      <c r="N105" s="291"/>
      <c r="O105" s="443">
        <f>(R101+R92+R82+R73+R66+R57+R52+R44+R16)-F129</f>
        <v>0</v>
      </c>
      <c r="P105" s="421"/>
      <c r="Q105" s="255"/>
      <c r="R105" s="256"/>
      <c r="S105" s="180"/>
      <c r="T105" s="181"/>
      <c r="U105" s="181"/>
      <c r="V105" s="181"/>
      <c r="W105" s="181"/>
      <c r="X105" s="181"/>
    </row>
    <row r="106" spans="1:25" ht="14.1" hidden="1" customHeight="1" x14ac:dyDescent="0.25">
      <c r="A106" s="180"/>
      <c r="B106" s="254" t="s">
        <v>113</v>
      </c>
      <c r="C106" s="257"/>
      <c r="D106" s="257"/>
      <c r="E106" s="257"/>
      <c r="F106" s="257"/>
      <c r="G106" s="258"/>
      <c r="H106" s="292"/>
      <c r="I106" s="290"/>
      <c r="J106" s="291"/>
      <c r="K106" s="291"/>
      <c r="L106" s="291"/>
      <c r="M106" s="291"/>
      <c r="N106" s="291"/>
      <c r="O106" s="420" t="e">
        <f>(O104+1)*O105</f>
        <v>#VALUE!</v>
      </c>
      <c r="P106" s="421"/>
      <c r="Q106" s="255"/>
      <c r="R106" s="256"/>
      <c r="S106" s="180"/>
      <c r="T106" s="181"/>
      <c r="U106" s="181"/>
      <c r="V106" s="181"/>
      <c r="W106" s="181"/>
      <c r="X106" s="181"/>
    </row>
    <row r="107" spans="1:25" ht="15.75" customHeight="1" x14ac:dyDescent="0.25">
      <c r="A107" s="180"/>
      <c r="B107" s="254"/>
      <c r="C107" s="450" t="s">
        <v>249</v>
      </c>
      <c r="D107" s="450"/>
      <c r="E107" s="450"/>
      <c r="F107" s="450"/>
      <c r="G107" s="259">
        <f>F123</f>
        <v>0</v>
      </c>
      <c r="H107" s="292"/>
      <c r="I107" s="251"/>
      <c r="J107" s="251"/>
      <c r="K107" s="251"/>
      <c r="L107" s="251"/>
      <c r="M107" s="251"/>
      <c r="N107" s="251"/>
      <c r="O107" s="251"/>
      <c r="P107" s="251"/>
      <c r="Q107" s="255"/>
      <c r="R107" s="256"/>
      <c r="S107" s="180"/>
      <c r="T107" s="181"/>
      <c r="U107" s="181"/>
      <c r="V107" s="181"/>
      <c r="W107" s="181"/>
      <c r="X107" s="181"/>
    </row>
    <row r="108" spans="1:25" ht="15.75" customHeight="1" x14ac:dyDescent="0.25">
      <c r="A108" s="180"/>
      <c r="B108" s="254"/>
      <c r="C108" s="450" t="s">
        <v>517</v>
      </c>
      <c r="D108" s="450"/>
      <c r="E108" s="450"/>
      <c r="F108" s="450"/>
      <c r="G108" s="259">
        <f>F124+F125+F126+F127</f>
        <v>0</v>
      </c>
      <c r="H108" s="292"/>
      <c r="I108" s="260"/>
      <c r="J108" s="260"/>
      <c r="K108" s="260"/>
      <c r="L108" s="260"/>
      <c r="M108" s="260"/>
      <c r="N108" s="260"/>
      <c r="O108" s="260"/>
      <c r="P108" s="260"/>
      <c r="Q108" s="255"/>
      <c r="R108" s="256"/>
      <c r="S108" s="180"/>
      <c r="T108" s="181"/>
      <c r="U108" s="181"/>
      <c r="V108" s="181"/>
      <c r="W108" s="181"/>
      <c r="X108" s="181"/>
    </row>
    <row r="109" spans="1:25" ht="15.75" customHeight="1" x14ac:dyDescent="0.25">
      <c r="A109" s="180"/>
      <c r="B109" s="254"/>
      <c r="C109" s="450" t="s">
        <v>250</v>
      </c>
      <c r="D109" s="450"/>
      <c r="E109" s="450"/>
      <c r="F109" s="450"/>
      <c r="G109" s="259">
        <f>R115</f>
        <v>0</v>
      </c>
      <c r="H109" s="292"/>
      <c r="I109" s="451" t="s">
        <v>111</v>
      </c>
      <c r="J109" s="452"/>
      <c r="K109" s="452"/>
      <c r="L109" s="452"/>
      <c r="M109" s="452"/>
      <c r="N109" s="289"/>
      <c r="O109" s="430">
        <f>'GRANT SUMMARY'!J100</f>
        <v>0</v>
      </c>
      <c r="P109" s="431"/>
      <c r="Q109" s="255"/>
      <c r="R109" s="256"/>
      <c r="S109" s="180"/>
      <c r="T109" s="181"/>
      <c r="U109" s="181"/>
      <c r="V109" s="181"/>
      <c r="W109" s="181"/>
      <c r="X109" s="181"/>
    </row>
    <row r="110" spans="1:25" ht="16.5" customHeight="1" x14ac:dyDescent="0.25">
      <c r="A110" s="180"/>
      <c r="B110" s="254"/>
      <c r="C110" s="292"/>
      <c r="D110" s="435"/>
      <c r="E110" s="435"/>
      <c r="F110" s="435"/>
      <c r="G110" s="292"/>
      <c r="H110" s="292"/>
      <c r="I110" s="292"/>
      <c r="J110" s="292"/>
      <c r="K110" s="292"/>
      <c r="L110" s="292"/>
      <c r="M110" s="436"/>
      <c r="N110" s="436"/>
      <c r="O110" s="436"/>
      <c r="P110" s="436"/>
      <c r="Q110" s="436"/>
      <c r="R110" s="261" t="s">
        <v>52</v>
      </c>
      <c r="S110" s="180"/>
      <c r="T110" s="181"/>
      <c r="U110" s="181"/>
      <c r="V110" s="181"/>
      <c r="W110" s="181"/>
      <c r="X110" s="181"/>
    </row>
    <row r="111" spans="1:25" x14ac:dyDescent="0.25">
      <c r="A111" s="180"/>
      <c r="B111" s="286"/>
      <c r="C111" s="412"/>
      <c r="D111" s="412"/>
      <c r="E111" s="412"/>
      <c r="F111" s="287"/>
      <c r="G111" s="287"/>
      <c r="H111" s="287"/>
      <c r="I111" s="412" t="s">
        <v>257</v>
      </c>
      <c r="J111" s="412"/>
      <c r="K111" s="412"/>
      <c r="L111" s="412"/>
      <c r="M111" s="412"/>
      <c r="N111" s="412"/>
      <c r="O111" s="412"/>
      <c r="P111" s="412"/>
      <c r="Q111" s="413"/>
      <c r="R111" s="153"/>
      <c r="S111" s="180"/>
      <c r="T111" s="181"/>
      <c r="U111" s="181"/>
      <c r="V111" s="181"/>
      <c r="W111" s="181"/>
      <c r="X111" s="181"/>
      <c r="Y111" s="129">
        <f>R111</f>
        <v>0</v>
      </c>
    </row>
    <row r="112" spans="1:25" ht="15.75" customHeight="1" x14ac:dyDescent="0.25">
      <c r="A112" s="180"/>
      <c r="B112" s="422" t="s">
        <v>68</v>
      </c>
      <c r="C112" s="423"/>
      <c r="D112" s="423"/>
      <c r="E112" s="423"/>
      <c r="F112" s="423"/>
      <c r="G112" s="423"/>
      <c r="H112" s="423"/>
      <c r="I112" s="423"/>
      <c r="J112" s="423"/>
      <c r="K112" s="423"/>
      <c r="L112" s="423"/>
      <c r="M112" s="423"/>
      <c r="N112" s="423"/>
      <c r="O112" s="423"/>
      <c r="P112" s="423"/>
      <c r="Q112" s="423"/>
      <c r="R112" s="284"/>
      <c r="S112" s="180"/>
      <c r="T112" s="181"/>
      <c r="U112" s="181"/>
      <c r="V112" s="181"/>
      <c r="W112" s="181"/>
    </row>
    <row r="113" spans="1:25" s="83" customFormat="1" ht="39.950000000000003" customHeight="1" x14ac:dyDescent="0.25">
      <c r="A113" s="180"/>
      <c r="B113" s="444" t="s">
        <v>76</v>
      </c>
      <c r="C113" s="445"/>
      <c r="D113" s="445"/>
      <c r="E113" s="445"/>
      <c r="F113" s="445"/>
      <c r="G113" s="445"/>
      <c r="H113" s="445"/>
      <c r="I113" s="445"/>
      <c r="J113" s="445"/>
      <c r="K113" s="445"/>
      <c r="L113" s="445"/>
      <c r="M113" s="445"/>
      <c r="N113" s="445"/>
      <c r="O113" s="445"/>
      <c r="P113" s="445"/>
      <c r="Q113" s="446"/>
      <c r="R113" s="288" t="s">
        <v>52</v>
      </c>
      <c r="S113" s="180"/>
      <c r="T113" s="181"/>
      <c r="U113" s="181"/>
      <c r="V113" s="181"/>
      <c r="W113" s="181"/>
    </row>
    <row r="114" spans="1:25" ht="30" customHeight="1" x14ac:dyDescent="0.25">
      <c r="A114" s="180"/>
      <c r="B114" s="447"/>
      <c r="C114" s="448"/>
      <c r="D114" s="448"/>
      <c r="E114" s="448"/>
      <c r="F114" s="448"/>
      <c r="G114" s="448"/>
      <c r="H114" s="448"/>
      <c r="I114" s="448"/>
      <c r="J114" s="448"/>
      <c r="K114" s="448"/>
      <c r="L114" s="448"/>
      <c r="M114" s="448"/>
      <c r="N114" s="448"/>
      <c r="O114" s="448"/>
      <c r="P114" s="448"/>
      <c r="Q114" s="449"/>
      <c r="R114" s="154"/>
      <c r="S114" s="180"/>
      <c r="T114" s="181"/>
      <c r="U114" s="181"/>
      <c r="V114" s="181"/>
      <c r="W114" s="181"/>
    </row>
    <row r="115" spans="1:25" ht="18.600000000000001" customHeight="1" x14ac:dyDescent="0.25">
      <c r="A115" s="180"/>
      <c r="B115" s="411" t="s">
        <v>77</v>
      </c>
      <c r="C115" s="412"/>
      <c r="D115" s="412"/>
      <c r="E115" s="412"/>
      <c r="F115" s="412"/>
      <c r="G115" s="412"/>
      <c r="H115" s="412"/>
      <c r="I115" s="412"/>
      <c r="J115" s="412"/>
      <c r="K115" s="412"/>
      <c r="L115" s="412"/>
      <c r="M115" s="412"/>
      <c r="N115" s="412"/>
      <c r="O115" s="412"/>
      <c r="P115" s="412"/>
      <c r="Q115" s="413"/>
      <c r="R115" s="151">
        <f>ROUND(R114,0)</f>
        <v>0</v>
      </c>
      <c r="S115" s="180"/>
      <c r="T115" s="181"/>
      <c r="U115" s="181"/>
      <c r="V115" s="181"/>
      <c r="W115" s="181"/>
      <c r="Y115" s="129">
        <f>R115</f>
        <v>0</v>
      </c>
    </row>
    <row r="116" spans="1:25" ht="18.600000000000001" customHeight="1" x14ac:dyDescent="0.25">
      <c r="A116" s="180"/>
      <c r="B116" s="422"/>
      <c r="C116" s="423"/>
      <c r="D116" s="423"/>
      <c r="E116" s="423"/>
      <c r="F116" s="423"/>
      <c r="G116" s="423"/>
      <c r="H116" s="423"/>
      <c r="I116" s="423"/>
      <c r="J116" s="423"/>
      <c r="K116" s="423"/>
      <c r="L116" s="423"/>
      <c r="M116" s="423"/>
      <c r="N116" s="423"/>
      <c r="O116" s="423"/>
      <c r="P116" s="423"/>
      <c r="Q116" s="423"/>
      <c r="R116" s="284"/>
      <c r="S116" s="180"/>
      <c r="T116" s="181"/>
      <c r="U116" s="181"/>
      <c r="V116" s="181"/>
      <c r="W116" s="181"/>
      <c r="Y116" s="129"/>
    </row>
    <row r="117" spans="1:25" ht="34.5" customHeight="1" x14ac:dyDescent="0.25">
      <c r="A117" s="180"/>
      <c r="B117" s="432" t="s">
        <v>60</v>
      </c>
      <c r="C117" s="433"/>
      <c r="D117" s="433"/>
      <c r="E117" s="433"/>
      <c r="F117" s="433"/>
      <c r="G117" s="433"/>
      <c r="H117" s="433"/>
      <c r="I117" s="433"/>
      <c r="J117" s="433"/>
      <c r="K117" s="433"/>
      <c r="L117" s="433"/>
      <c r="M117" s="433"/>
      <c r="N117" s="433"/>
      <c r="O117" s="433"/>
      <c r="P117" s="433"/>
      <c r="Q117" s="434"/>
      <c r="R117" s="146">
        <f>SUM(R115+R111+R101+R92+R82+R73+R66+R57+R52+R44+R16)</f>
        <v>0</v>
      </c>
      <c r="S117" s="180"/>
      <c r="T117" s="181"/>
      <c r="U117" s="155"/>
      <c r="V117" s="156"/>
      <c r="W117" s="181"/>
    </row>
    <row r="118" spans="1:25" ht="34.5" customHeight="1" x14ac:dyDescent="0.25">
      <c r="A118" s="180"/>
      <c r="B118" s="432" t="s">
        <v>241</v>
      </c>
      <c r="C118" s="433"/>
      <c r="D118" s="433"/>
      <c r="E118" s="433"/>
      <c r="F118" s="433"/>
      <c r="G118" s="433"/>
      <c r="H118" s="433"/>
      <c r="I118" s="433"/>
      <c r="J118" s="433"/>
      <c r="K118" s="433"/>
      <c r="L118" s="433"/>
      <c r="M118" s="433"/>
      <c r="N118" s="433"/>
      <c r="O118" s="433"/>
      <c r="P118" s="433"/>
      <c r="Q118" s="434"/>
      <c r="R118" s="146" t="e">
        <f>R117-E5</f>
        <v>#VALUE!</v>
      </c>
      <c r="S118" s="180"/>
      <c r="T118" s="181"/>
      <c r="U118" s="155"/>
      <c r="V118" s="156"/>
      <c r="W118" s="181"/>
    </row>
    <row r="119" spans="1:25" ht="15" customHeight="1" x14ac:dyDescent="0.25">
      <c r="A119" s="180"/>
      <c r="B119" s="180"/>
      <c r="C119" s="180"/>
      <c r="D119" s="180"/>
      <c r="E119" s="180"/>
      <c r="F119" s="180"/>
      <c r="G119" s="180"/>
      <c r="H119" s="180"/>
      <c r="I119" s="180"/>
      <c r="J119" s="180"/>
      <c r="K119" s="180"/>
      <c r="L119" s="180"/>
      <c r="M119" s="180"/>
      <c r="N119" s="180"/>
      <c r="O119" s="180"/>
      <c r="P119" s="180"/>
      <c r="Q119" s="180"/>
      <c r="R119" s="180"/>
      <c r="S119" s="180"/>
      <c r="T119" s="181"/>
      <c r="U119" s="155" t="s">
        <v>114</v>
      </c>
      <c r="V119" s="156">
        <f>U92+R101+R60+R64+R52+R16</f>
        <v>0</v>
      </c>
      <c r="W119" s="181"/>
    </row>
    <row r="120" spans="1:25" x14ac:dyDescent="0.2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row>
    <row r="121" spans="1:25" hidden="1" x14ac:dyDescent="0.25"/>
    <row r="122" spans="1:25" hidden="1" x14ac:dyDescent="0.25">
      <c r="C122" s="130" t="s">
        <v>255</v>
      </c>
      <c r="D122" s="130"/>
      <c r="E122" s="131"/>
      <c r="F122" s="132"/>
    </row>
    <row r="123" spans="1:25" hidden="1" x14ac:dyDescent="0.25">
      <c r="C123" s="130" t="s">
        <v>249</v>
      </c>
      <c r="D123" s="130"/>
      <c r="E123" s="131"/>
      <c r="F123" s="137">
        <f>R57</f>
        <v>0</v>
      </c>
    </row>
    <row r="124" spans="1:25" hidden="1" x14ac:dyDescent="0.25">
      <c r="C124" s="130" t="s">
        <v>251</v>
      </c>
      <c r="D124" s="130"/>
      <c r="E124" s="131">
        <f>W69</f>
        <v>0</v>
      </c>
      <c r="F124" s="132">
        <f>IF(E124&gt;25000,(E124-25000),0)</f>
        <v>0</v>
      </c>
    </row>
    <row r="125" spans="1:25" hidden="1" x14ac:dyDescent="0.25">
      <c r="C125" s="130" t="s">
        <v>252</v>
      </c>
      <c r="D125" s="130"/>
      <c r="E125" s="131">
        <f>W70</f>
        <v>0</v>
      </c>
      <c r="F125" s="132">
        <f>IF(E125&gt;25000,(E125-25000),0)</f>
        <v>0</v>
      </c>
    </row>
    <row r="126" spans="1:25" hidden="1" x14ac:dyDescent="0.25">
      <c r="C126" s="130" t="s">
        <v>253</v>
      </c>
      <c r="D126" s="130"/>
      <c r="E126" s="131">
        <f>W71</f>
        <v>0</v>
      </c>
      <c r="F126" s="132">
        <f>IF(E126&gt;25000,(E126-25000),0)</f>
        <v>0</v>
      </c>
    </row>
    <row r="127" spans="1:25" hidden="1" x14ac:dyDescent="0.25">
      <c r="C127" s="130" t="s">
        <v>254</v>
      </c>
      <c r="D127" s="130"/>
      <c r="E127" s="131">
        <f>W72</f>
        <v>0</v>
      </c>
      <c r="F127" s="132">
        <f>IF(E127&gt;25000,(E127-25000),0)</f>
        <v>0</v>
      </c>
    </row>
    <row r="128" spans="1:25" hidden="1" x14ac:dyDescent="0.25">
      <c r="C128" s="130" t="s">
        <v>250</v>
      </c>
      <c r="D128" s="130"/>
      <c r="E128" s="131"/>
      <c r="F128" s="137">
        <f>R115</f>
        <v>0</v>
      </c>
    </row>
    <row r="129" spans="6:6" hidden="1" x14ac:dyDescent="0.25">
      <c r="F129" s="81">
        <f>SUM(F123:F128)</f>
        <v>0</v>
      </c>
    </row>
  </sheetData>
  <sheetProtection algorithmName="SHA-512" hashValue="3WFPNu8Y6uyprFtetsCcOHrPyGqCGSX+6SpK/H4lhLlRYtoAXzdZHBlHkc5ijFyYElSvIEWlxqah6n5pJvJqhA==" saltValue="gslTFaUmcI5zcwUmDwkUzA==" spinCount="100000" sheet="1" formatCells="0" formatRows="0" insertRows="0" selectLockedCells="1"/>
  <mergeCells count="206">
    <mergeCell ref="B116:Q116"/>
    <mergeCell ref="B117:Q117"/>
    <mergeCell ref="B118:Q118"/>
    <mergeCell ref="C111:E111"/>
    <mergeCell ref="I111:Q111"/>
    <mergeCell ref="B112:Q112"/>
    <mergeCell ref="B113:Q113"/>
    <mergeCell ref="B114:Q114"/>
    <mergeCell ref="B115:Q115"/>
    <mergeCell ref="C107:F107"/>
    <mergeCell ref="C108:F108"/>
    <mergeCell ref="C109:F109"/>
    <mergeCell ref="I109:M109"/>
    <mergeCell ref="O109:P109"/>
    <mergeCell ref="D110:F110"/>
    <mergeCell ref="M110:Q110"/>
    <mergeCell ref="C104:G104"/>
    <mergeCell ref="I104:M104"/>
    <mergeCell ref="O104:P104"/>
    <mergeCell ref="I105:M105"/>
    <mergeCell ref="O105:P105"/>
    <mergeCell ref="O106:P106"/>
    <mergeCell ref="B99:D99"/>
    <mergeCell ref="E99:Q99"/>
    <mergeCell ref="B100:D100"/>
    <mergeCell ref="E100:Q100"/>
    <mergeCell ref="B101:Q101"/>
    <mergeCell ref="B102:R102"/>
    <mergeCell ref="B96:D96"/>
    <mergeCell ref="E96:Q96"/>
    <mergeCell ref="B97:D97"/>
    <mergeCell ref="E97:Q97"/>
    <mergeCell ref="B98:D98"/>
    <mergeCell ref="E98:Q98"/>
    <mergeCell ref="B92:Q92"/>
    <mergeCell ref="B93:R93"/>
    <mergeCell ref="B94:D94"/>
    <mergeCell ref="E94:R94"/>
    <mergeCell ref="B95:D95"/>
    <mergeCell ref="E95:Q95"/>
    <mergeCell ref="B90:D90"/>
    <mergeCell ref="E90:G90"/>
    <mergeCell ref="H90:O90"/>
    <mergeCell ref="B91:D91"/>
    <mergeCell ref="E91:G91"/>
    <mergeCell ref="H91:O91"/>
    <mergeCell ref="B88:D88"/>
    <mergeCell ref="E88:G88"/>
    <mergeCell ref="H88:O88"/>
    <mergeCell ref="B89:D89"/>
    <mergeCell ref="E89:G89"/>
    <mergeCell ref="H89:O89"/>
    <mergeCell ref="B86:D86"/>
    <mergeCell ref="E86:G86"/>
    <mergeCell ref="H86:O86"/>
    <mergeCell ref="B87:D87"/>
    <mergeCell ref="E87:G87"/>
    <mergeCell ref="H87:O87"/>
    <mergeCell ref="B82:Q82"/>
    <mergeCell ref="B83:R83"/>
    <mergeCell ref="B84:D84"/>
    <mergeCell ref="E84:G84"/>
    <mergeCell ref="H84:O84"/>
    <mergeCell ref="B85:D85"/>
    <mergeCell ref="E85:G85"/>
    <mergeCell ref="H85:O85"/>
    <mergeCell ref="B79:D79"/>
    <mergeCell ref="E79:Q79"/>
    <mergeCell ref="B80:D80"/>
    <mergeCell ref="E80:Q80"/>
    <mergeCell ref="B81:D81"/>
    <mergeCell ref="E81:Q81"/>
    <mergeCell ref="B76:D76"/>
    <mergeCell ref="E76:Q76"/>
    <mergeCell ref="B77:D77"/>
    <mergeCell ref="E77:Q77"/>
    <mergeCell ref="B78:D78"/>
    <mergeCell ref="E78:Q78"/>
    <mergeCell ref="B72:C72"/>
    <mergeCell ref="D72:G72"/>
    <mergeCell ref="H72:O72"/>
    <mergeCell ref="B73:Q73"/>
    <mergeCell ref="B74:R74"/>
    <mergeCell ref="B75:D75"/>
    <mergeCell ref="E75:Q75"/>
    <mergeCell ref="B70:C70"/>
    <mergeCell ref="D70:G70"/>
    <mergeCell ref="H70:O70"/>
    <mergeCell ref="B71:C71"/>
    <mergeCell ref="D71:G71"/>
    <mergeCell ref="H71:O71"/>
    <mergeCell ref="B68:C68"/>
    <mergeCell ref="D68:G68"/>
    <mergeCell ref="H68:O68"/>
    <mergeCell ref="B69:C69"/>
    <mergeCell ref="D69:G69"/>
    <mergeCell ref="H69:O69"/>
    <mergeCell ref="B64:C64"/>
    <mergeCell ref="D64:Q64"/>
    <mergeCell ref="C65:E65"/>
    <mergeCell ref="F65:Q65"/>
    <mergeCell ref="B66:Q66"/>
    <mergeCell ref="B67:R67"/>
    <mergeCell ref="C61:E61"/>
    <mergeCell ref="F61:Q61"/>
    <mergeCell ref="B62:C62"/>
    <mergeCell ref="D62:Q62"/>
    <mergeCell ref="C63:E63"/>
    <mergeCell ref="F63:Q63"/>
    <mergeCell ref="B57:Q57"/>
    <mergeCell ref="B58:R58"/>
    <mergeCell ref="B59:C59"/>
    <mergeCell ref="D59:Q59"/>
    <mergeCell ref="B60:C60"/>
    <mergeCell ref="D60:Q60"/>
    <mergeCell ref="B54:C54"/>
    <mergeCell ref="D54:P54"/>
    <mergeCell ref="B55:C55"/>
    <mergeCell ref="D55:P55"/>
    <mergeCell ref="B56:C56"/>
    <mergeCell ref="D56:P56"/>
    <mergeCell ref="B50:C50"/>
    <mergeCell ref="D50:K50"/>
    <mergeCell ref="B51:C51"/>
    <mergeCell ref="D51:K51"/>
    <mergeCell ref="B52:O52"/>
    <mergeCell ref="B53:R53"/>
    <mergeCell ref="B47:C47"/>
    <mergeCell ref="D47:K47"/>
    <mergeCell ref="B48:C48"/>
    <mergeCell ref="D48:K48"/>
    <mergeCell ref="B49:C49"/>
    <mergeCell ref="D49:K49"/>
    <mergeCell ref="B43:C43"/>
    <mergeCell ref="D43:K43"/>
    <mergeCell ref="B44:O44"/>
    <mergeCell ref="B45:R45"/>
    <mergeCell ref="B46:C46"/>
    <mergeCell ref="D46:K46"/>
    <mergeCell ref="B40:C40"/>
    <mergeCell ref="D40:K40"/>
    <mergeCell ref="B41:C41"/>
    <mergeCell ref="D41:K41"/>
    <mergeCell ref="B42:C42"/>
    <mergeCell ref="D42:K42"/>
    <mergeCell ref="B37:C37"/>
    <mergeCell ref="D37:K37"/>
    <mergeCell ref="B38:C38"/>
    <mergeCell ref="D38:K38"/>
    <mergeCell ref="B39:C39"/>
    <mergeCell ref="D39:K39"/>
    <mergeCell ref="B34:C34"/>
    <mergeCell ref="D34:K34"/>
    <mergeCell ref="B35:C35"/>
    <mergeCell ref="D35:K35"/>
    <mergeCell ref="B36:C36"/>
    <mergeCell ref="D36:K36"/>
    <mergeCell ref="B31:C31"/>
    <mergeCell ref="D31:K31"/>
    <mergeCell ref="B32:C32"/>
    <mergeCell ref="D32:K32"/>
    <mergeCell ref="B33:C33"/>
    <mergeCell ref="D33:K33"/>
    <mergeCell ref="B28:C28"/>
    <mergeCell ref="D28:K28"/>
    <mergeCell ref="B29:C29"/>
    <mergeCell ref="D29:K29"/>
    <mergeCell ref="B30:C30"/>
    <mergeCell ref="D30:K30"/>
    <mergeCell ref="B25:C25"/>
    <mergeCell ref="D25:K25"/>
    <mergeCell ref="B26:C26"/>
    <mergeCell ref="D26:K26"/>
    <mergeCell ref="B27:C27"/>
    <mergeCell ref="D27:K27"/>
    <mergeCell ref="B22:C22"/>
    <mergeCell ref="D22:K22"/>
    <mergeCell ref="B23:C23"/>
    <mergeCell ref="D23:K23"/>
    <mergeCell ref="B24:C24"/>
    <mergeCell ref="D24:K24"/>
    <mergeCell ref="B19:C19"/>
    <mergeCell ref="D19:K19"/>
    <mergeCell ref="B20:C20"/>
    <mergeCell ref="D20:K20"/>
    <mergeCell ref="B21:C21"/>
    <mergeCell ref="D21:K21"/>
    <mergeCell ref="B15:C15"/>
    <mergeCell ref="D15:K15"/>
    <mergeCell ref="B16:O16"/>
    <mergeCell ref="B17:R17"/>
    <mergeCell ref="B18:C18"/>
    <mergeCell ref="D18:K18"/>
    <mergeCell ref="B12:C12"/>
    <mergeCell ref="D12:K12"/>
    <mergeCell ref="B13:C13"/>
    <mergeCell ref="D13:K13"/>
    <mergeCell ref="B14:C14"/>
    <mergeCell ref="D14:K14"/>
    <mergeCell ref="B2:R2"/>
    <mergeCell ref="B3:R3"/>
    <mergeCell ref="B5:D5"/>
    <mergeCell ref="B7:D7"/>
    <mergeCell ref="B10:R10"/>
    <mergeCell ref="B11:C11"/>
    <mergeCell ref="D11:K11"/>
  </mergeCells>
  <conditionalFormatting sqref="R118">
    <cfRule type="cellIs" dxfId="36" priority="2" operator="notEqual">
      <formula>0</formula>
    </cfRule>
  </conditionalFormatting>
  <conditionalFormatting sqref="R117">
    <cfRule type="cellIs" dxfId="35" priority="3" operator="notEqual">
      <formula>$E$5</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B3068E66-9787-4073-98E8-EB6ACD35F0AB}">
            <xm:f>'GRANT SUMMARY'!$J$100&lt;0</xm:f>
            <x14:dxf>
              <fill>
                <patternFill>
                  <bgColor rgb="FFFF0000"/>
                </patternFill>
              </fill>
            </x14:dxf>
          </x14:cfRule>
          <xm:sqref>R111</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B9C853B6-0491-4157-91FB-05190B67DE95}">
          <x14:formula1>
            <xm:f>Cover!$C$21:$C$25</xm:f>
          </x14:formula1>
          <xm:sqref>N47:N51 N19:N43 N12:N15</xm:sqref>
        </x14:dataValidation>
        <x14:dataValidation type="list" allowBlank="1" showInputMessage="1" showErrorMessage="1" xr:uid="{F9ECA586-FA1C-4C5F-B57E-BD96514EE328}">
          <x14:formula1>
            <xm:f>'DROP-DOWNS'!$U$2:$U$8</xm:f>
          </x14:formula1>
          <xm:sqref>B95:D100</xm:sqref>
        </x14:dataValidation>
        <x14:dataValidation type="list" allowBlank="1" showInputMessage="1" showErrorMessage="1" xr:uid="{7BCB55D9-5228-4C93-8AD9-6F1DD3FBA47F}">
          <x14:formula1>
            <xm:f>'DROP-DOWNS'!$S$2:$S$6</xm:f>
          </x14:formula1>
          <xm:sqref>B76:C81</xm:sqref>
        </x14:dataValidation>
        <x14:dataValidation type="list" allowBlank="1" showInputMessage="1" showErrorMessage="1" xr:uid="{BA58F3E4-54D1-48D6-9F65-426B3190C733}">
          <x14:formula1>
            <xm:f>'DROP-DOWNS'!$S$12:$S$21</xm:f>
          </x14:formula1>
          <xm:sqref>B85:C87 B89:C91 B88:D88</xm:sqref>
        </x14:dataValidation>
        <x14:dataValidation type="list" allowBlank="1" showInputMessage="1" showErrorMessage="1" xr:uid="{D175E39F-FFA8-40A2-83C8-41ADB0BC42AA}">
          <x14:formula1>
            <xm:f>'DROP-DOWNS'!$J$2:$J$3</xm:f>
          </x14:formula1>
          <xm:sqref>B69:C72</xm:sqref>
        </x14:dataValidation>
        <x14:dataValidation type="list" allowBlank="1" showInputMessage="1" showErrorMessage="1" xr:uid="{2148D15C-FCB1-4787-859C-54043F6A7628}">
          <x14:formula1>
            <xm:f>'MassSTEP Budget'!$V$68:$V$72</xm:f>
          </x14:formula1>
          <xm:sqref>B2:R2</xm:sqref>
        </x14:dataValidation>
        <x14:dataValidation type="list" allowBlank="1" showInputMessage="1" showErrorMessage="1" xr:uid="{974C5F13-019D-415A-87D9-E0164CBB185B}">
          <x14:formula1>
            <xm:f>'MassSTEP Budget'!$W$68:$W$72</xm:f>
          </x14:formula1>
          <xm:sqref>E5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35CF3-347A-4E68-82AE-AC5BBCB62792}">
  <sheetPr codeName="Sheet12">
    <tabColor theme="3" tint="0.79998168889431442"/>
  </sheetPr>
  <dimension ref="A1:AN129"/>
  <sheetViews>
    <sheetView showGridLines="0" topLeftCell="A94" zoomScale="90" zoomScaleNormal="90" workbookViewId="0">
      <selection activeCell="A100" sqref="A100"/>
    </sheetView>
  </sheetViews>
  <sheetFormatPr defaultColWidth="9.140625" defaultRowHeight="15" x14ac:dyDescent="0.25"/>
  <cols>
    <col min="1" max="1" width="3.42578125" style="51" customWidth="1"/>
    <col min="2" max="2" width="8.140625" style="51" customWidth="1"/>
    <col min="3" max="3" width="8.42578125" style="51" customWidth="1"/>
    <col min="4" max="4" width="11.85546875" style="51" customWidth="1"/>
    <col min="5" max="5" width="11.85546875" style="138" customWidth="1"/>
    <col min="6" max="6" width="11.85546875" style="136" customWidth="1"/>
    <col min="7" max="8" width="11.85546875" style="133" customWidth="1"/>
    <col min="9" max="9" width="12.85546875" style="133" customWidth="1"/>
    <col min="10" max="10" width="11.85546875" style="133" customWidth="1"/>
    <col min="11" max="11" width="6.42578125" style="133" customWidth="1"/>
    <col min="12" max="12" width="9.5703125" style="134" customWidth="1"/>
    <col min="13" max="14" width="9.5703125" style="135" customWidth="1"/>
    <col min="15" max="15" width="9.5703125" style="134" customWidth="1"/>
    <col min="16" max="16" width="9.5703125" style="136" customWidth="1"/>
    <col min="17" max="17" width="9.5703125" style="51" customWidth="1"/>
    <col min="18" max="18" width="14" style="51" customWidth="1"/>
    <col min="19" max="19" width="3.42578125" style="185" customWidth="1"/>
    <col min="20" max="20" width="4.28515625" style="51" customWidth="1"/>
    <col min="21" max="21" width="15.7109375" style="51" hidden="1" customWidth="1"/>
    <col min="22" max="22" width="27.5703125" style="51" hidden="1" customWidth="1"/>
    <col min="23" max="23" width="17.28515625" style="51" hidden="1" customWidth="1"/>
    <col min="24" max="24" width="9.140625" style="51" hidden="1" customWidth="1"/>
    <col min="25" max="25" width="10.5703125" style="51" hidden="1" customWidth="1"/>
    <col min="26" max="26" width="9.140625" style="51" customWidth="1"/>
    <col min="27" max="27" width="10.5703125" style="51" bestFit="1" customWidth="1"/>
    <col min="28" max="16384" width="9.140625" style="51"/>
  </cols>
  <sheetData>
    <row r="1" spans="1:27" x14ac:dyDescent="0.25">
      <c r="A1" s="180"/>
      <c r="B1" s="180"/>
      <c r="C1" s="180"/>
      <c r="D1" s="180"/>
      <c r="E1" s="180"/>
      <c r="F1" s="180"/>
      <c r="G1" s="180"/>
      <c r="H1" s="180"/>
      <c r="I1" s="180"/>
      <c r="J1" s="180"/>
      <c r="K1" s="180"/>
      <c r="L1" s="180"/>
      <c r="M1" s="180"/>
      <c r="N1" s="180"/>
      <c r="O1" s="180"/>
      <c r="P1" s="180"/>
      <c r="Q1" s="180"/>
      <c r="R1" s="180"/>
      <c r="S1" s="180"/>
      <c r="T1" s="181"/>
      <c r="U1" s="181"/>
      <c r="V1" s="181"/>
      <c r="W1" s="181"/>
    </row>
    <row r="2" spans="1:27" ht="29.45" customHeight="1" x14ac:dyDescent="0.25">
      <c r="A2" s="180"/>
      <c r="B2" s="488" t="s">
        <v>536</v>
      </c>
      <c r="C2" s="489"/>
      <c r="D2" s="489"/>
      <c r="E2" s="489"/>
      <c r="F2" s="489"/>
      <c r="G2" s="489"/>
      <c r="H2" s="489"/>
      <c r="I2" s="489"/>
      <c r="J2" s="489"/>
      <c r="K2" s="489"/>
      <c r="L2" s="489"/>
      <c r="M2" s="489"/>
      <c r="N2" s="489"/>
      <c r="O2" s="489"/>
      <c r="P2" s="489"/>
      <c r="Q2" s="489"/>
      <c r="R2" s="490"/>
      <c r="S2" s="180"/>
      <c r="T2" s="181"/>
      <c r="U2" s="181"/>
      <c r="V2" s="181"/>
      <c r="W2" s="181"/>
    </row>
    <row r="3" spans="1:27" ht="29.45" customHeight="1" x14ac:dyDescent="0.25">
      <c r="A3" s="180"/>
      <c r="B3" s="459" t="s">
        <v>535</v>
      </c>
      <c r="C3" s="460"/>
      <c r="D3" s="460"/>
      <c r="E3" s="460"/>
      <c r="F3" s="460"/>
      <c r="G3" s="460"/>
      <c r="H3" s="460"/>
      <c r="I3" s="460"/>
      <c r="J3" s="460"/>
      <c r="K3" s="460"/>
      <c r="L3" s="460"/>
      <c r="M3" s="460"/>
      <c r="N3" s="460"/>
      <c r="O3" s="460"/>
      <c r="P3" s="460"/>
      <c r="Q3" s="460"/>
      <c r="R3" s="461"/>
      <c r="S3" s="180"/>
      <c r="T3" s="181"/>
      <c r="U3" s="181"/>
      <c r="V3" s="181"/>
      <c r="W3" s="181"/>
    </row>
    <row r="4" spans="1:27" ht="8.25" customHeight="1" x14ac:dyDescent="0.25">
      <c r="A4" s="180"/>
      <c r="B4" s="193"/>
      <c r="C4" s="193"/>
      <c r="D4" s="193"/>
      <c r="E4" s="193"/>
      <c r="F4" s="193"/>
      <c r="G4" s="193"/>
      <c r="H4" s="193"/>
      <c r="I4" s="193"/>
      <c r="J4" s="193"/>
      <c r="K4" s="193"/>
      <c r="L4" s="193"/>
      <c r="M4" s="193"/>
      <c r="N4" s="193"/>
      <c r="O4" s="193"/>
      <c r="P4" s="193"/>
      <c r="Q4" s="193"/>
      <c r="R4" s="193"/>
      <c r="S4" s="180"/>
      <c r="T4" s="181"/>
      <c r="U4" s="181"/>
      <c r="V4" s="181"/>
      <c r="W4" s="181"/>
    </row>
    <row r="5" spans="1:27" ht="30" customHeight="1" x14ac:dyDescent="0.25">
      <c r="A5" s="180"/>
      <c r="B5" s="491" t="s">
        <v>230</v>
      </c>
      <c r="C5" s="492"/>
      <c r="D5" s="493"/>
      <c r="E5" s="192" t="s">
        <v>537</v>
      </c>
      <c r="F5" s="193"/>
      <c r="G5" s="193"/>
      <c r="H5" s="193"/>
      <c r="I5" s="193"/>
      <c r="J5" s="193"/>
      <c r="K5" s="193"/>
      <c r="L5" s="193"/>
      <c r="M5" s="193"/>
      <c r="N5" s="193"/>
      <c r="O5" s="193"/>
      <c r="P5" s="193"/>
      <c r="Q5" s="193"/>
      <c r="R5" s="193"/>
      <c r="S5" s="180"/>
      <c r="T5" s="181"/>
      <c r="U5" s="181"/>
      <c r="V5" s="181"/>
      <c r="W5" s="181"/>
    </row>
    <row r="6" spans="1:27" ht="8.25" customHeight="1" x14ac:dyDescent="0.25">
      <c r="A6" s="180"/>
      <c r="B6" s="193"/>
      <c r="C6" s="193"/>
      <c r="D6" s="195"/>
      <c r="E6" s="193"/>
      <c r="F6" s="193"/>
      <c r="G6" s="193"/>
      <c r="H6" s="193"/>
      <c r="I6" s="193"/>
      <c r="J6" s="193"/>
      <c r="K6" s="193"/>
      <c r="L6" s="193"/>
      <c r="M6" s="193"/>
      <c r="N6" s="193"/>
      <c r="O6" s="193"/>
      <c r="P6" s="193"/>
      <c r="Q6" s="193"/>
      <c r="R6" s="193"/>
      <c r="S6" s="180"/>
      <c r="T6" s="181"/>
      <c r="U6" s="181"/>
      <c r="V6" s="181"/>
      <c r="W6" s="181"/>
    </row>
    <row r="7" spans="1:27" ht="30" customHeight="1" x14ac:dyDescent="0.25">
      <c r="A7" s="180"/>
      <c r="B7" s="516" t="s">
        <v>516</v>
      </c>
      <c r="C7" s="492"/>
      <c r="D7" s="493"/>
      <c r="E7" s="191"/>
      <c r="F7" s="193"/>
      <c r="G7" s="193"/>
      <c r="H7" s="193"/>
      <c r="I7" s="193"/>
      <c r="J7" s="193"/>
      <c r="K7" s="193"/>
      <c r="L7" s="193"/>
      <c r="M7" s="193"/>
      <c r="N7" s="193"/>
      <c r="O7" s="193"/>
      <c r="P7" s="193"/>
      <c r="Q7" s="193"/>
      <c r="R7" s="193"/>
      <c r="S7" s="180"/>
      <c r="T7" s="181"/>
      <c r="U7" s="181"/>
      <c r="V7" s="181"/>
      <c r="W7" s="181"/>
    </row>
    <row r="8" spans="1:27" ht="8.25" customHeight="1" x14ac:dyDescent="0.25">
      <c r="A8" s="180"/>
      <c r="B8" s="193"/>
      <c r="C8" s="193"/>
      <c r="D8" s="195"/>
      <c r="E8" s="193"/>
      <c r="F8" s="193"/>
      <c r="G8" s="193"/>
      <c r="H8" s="193"/>
      <c r="I8" s="193"/>
      <c r="J8" s="193"/>
      <c r="K8" s="193"/>
      <c r="L8" s="193"/>
      <c r="M8" s="193"/>
      <c r="N8" s="193"/>
      <c r="O8" s="193"/>
      <c r="P8" s="193"/>
      <c r="Q8" s="193"/>
      <c r="R8" s="193"/>
      <c r="S8" s="180"/>
      <c r="T8" s="181"/>
      <c r="U8" s="181"/>
      <c r="V8" s="181"/>
      <c r="W8" s="181"/>
    </row>
    <row r="9" spans="1:27" ht="9" customHeight="1" x14ac:dyDescent="0.25">
      <c r="A9" s="180"/>
      <c r="B9" s="193"/>
      <c r="C9" s="193"/>
      <c r="D9" s="193"/>
      <c r="E9" s="193"/>
      <c r="F9" s="193"/>
      <c r="G9" s="193"/>
      <c r="H9" s="193"/>
      <c r="I9" s="193"/>
      <c r="J9" s="193"/>
      <c r="K9" s="193"/>
      <c r="L9" s="193"/>
      <c r="M9" s="193"/>
      <c r="N9" s="193"/>
      <c r="O9" s="193"/>
      <c r="P9" s="193"/>
      <c r="Q9" s="193"/>
      <c r="R9" s="193"/>
      <c r="S9" s="180"/>
      <c r="T9" s="181"/>
      <c r="U9" s="181"/>
      <c r="V9" s="181"/>
      <c r="W9" s="181"/>
    </row>
    <row r="10" spans="1:27" ht="15.75" customHeight="1" x14ac:dyDescent="0.25">
      <c r="A10" s="180"/>
      <c r="B10" s="462" t="s">
        <v>44</v>
      </c>
      <c r="C10" s="463"/>
      <c r="D10" s="463"/>
      <c r="E10" s="463"/>
      <c r="F10" s="463"/>
      <c r="G10" s="463"/>
      <c r="H10" s="463"/>
      <c r="I10" s="463"/>
      <c r="J10" s="463"/>
      <c r="K10" s="463"/>
      <c r="L10" s="463"/>
      <c r="M10" s="463"/>
      <c r="N10" s="463"/>
      <c r="O10" s="463"/>
      <c r="P10" s="463"/>
      <c r="Q10" s="463"/>
      <c r="R10" s="464"/>
      <c r="S10" s="180"/>
      <c r="T10" s="181"/>
      <c r="U10" s="181"/>
      <c r="V10" s="182" t="s">
        <v>335</v>
      </c>
      <c r="W10" s="181"/>
    </row>
    <row r="11" spans="1:27" ht="39.950000000000003" customHeight="1" x14ac:dyDescent="0.25">
      <c r="A11" s="180"/>
      <c r="B11" s="468" t="s">
        <v>45</v>
      </c>
      <c r="C11" s="469"/>
      <c r="D11" s="468" t="s">
        <v>362</v>
      </c>
      <c r="E11" s="473"/>
      <c r="F11" s="473"/>
      <c r="G11" s="473"/>
      <c r="H11" s="473"/>
      <c r="I11" s="473"/>
      <c r="J11" s="473"/>
      <c r="K11" s="469"/>
      <c r="L11" s="197" t="s">
        <v>46</v>
      </c>
      <c r="M11" s="197" t="s">
        <v>47</v>
      </c>
      <c r="N11" s="197" t="s">
        <v>532</v>
      </c>
      <c r="O11" s="197" t="s">
        <v>4</v>
      </c>
      <c r="P11" s="197" t="s">
        <v>1</v>
      </c>
      <c r="Q11" s="197" t="s">
        <v>102</v>
      </c>
      <c r="R11" s="197" t="s">
        <v>103</v>
      </c>
      <c r="S11" s="180"/>
      <c r="T11" s="181"/>
      <c r="U11" s="181"/>
      <c r="V11" s="182"/>
      <c r="W11" s="181"/>
    </row>
    <row r="12" spans="1:27" s="83" customFormat="1" ht="39.950000000000003" customHeight="1" x14ac:dyDescent="0.25">
      <c r="A12" s="180"/>
      <c r="B12" s="477"/>
      <c r="C12" s="478"/>
      <c r="D12" s="414"/>
      <c r="E12" s="415"/>
      <c r="F12" s="415"/>
      <c r="G12" s="415"/>
      <c r="H12" s="415"/>
      <c r="I12" s="415"/>
      <c r="J12" s="415"/>
      <c r="K12" s="416"/>
      <c r="L12" s="139"/>
      <c r="M12" s="140"/>
      <c r="N12" s="266"/>
      <c r="O12" s="189"/>
      <c r="P12" s="141" t="str">
        <f>IF(N12="","",(L12/N12))</f>
        <v/>
      </c>
      <c r="Q12" s="142">
        <f>O12*R12</f>
        <v>0</v>
      </c>
      <c r="R12" s="143">
        <f>ROUND(L12*M12,2)</f>
        <v>0</v>
      </c>
      <c r="S12" s="180"/>
      <c r="T12" s="181"/>
      <c r="U12" s="181"/>
      <c r="V12" s="182">
        <f>Q12+R12</f>
        <v>0</v>
      </c>
      <c r="W12" s="181"/>
      <c r="AA12" s="128"/>
    </row>
    <row r="13" spans="1:27" s="83" customFormat="1" ht="39.950000000000003" customHeight="1" x14ac:dyDescent="0.25">
      <c r="A13" s="180"/>
      <c r="B13" s="397"/>
      <c r="C13" s="399"/>
      <c r="D13" s="414"/>
      <c r="E13" s="415"/>
      <c r="F13" s="415"/>
      <c r="G13" s="415"/>
      <c r="H13" s="415"/>
      <c r="I13" s="415"/>
      <c r="J13" s="415"/>
      <c r="K13" s="416"/>
      <c r="L13" s="139"/>
      <c r="M13" s="140"/>
      <c r="N13" s="266"/>
      <c r="O13" s="189"/>
      <c r="P13" s="141" t="str">
        <f>IF(N13="","",(L13/N13))</f>
        <v/>
      </c>
      <c r="Q13" s="142">
        <f>O13*R13</f>
        <v>0</v>
      </c>
      <c r="R13" s="143">
        <f t="shared" ref="R13:R15" si="0">ROUND(L13*M13,2)</f>
        <v>0</v>
      </c>
      <c r="S13" s="180"/>
      <c r="T13" s="181"/>
      <c r="U13" s="181"/>
      <c r="V13" s="182">
        <f>Q13+R13</f>
        <v>0</v>
      </c>
      <c r="W13" s="181"/>
      <c r="AA13" s="128"/>
    </row>
    <row r="14" spans="1:27" s="83" customFormat="1" ht="39.950000000000003" customHeight="1" x14ac:dyDescent="0.25">
      <c r="A14" s="180"/>
      <c r="B14" s="397"/>
      <c r="C14" s="399"/>
      <c r="D14" s="414"/>
      <c r="E14" s="415"/>
      <c r="F14" s="415"/>
      <c r="G14" s="415"/>
      <c r="H14" s="415"/>
      <c r="I14" s="415"/>
      <c r="J14" s="415"/>
      <c r="K14" s="416"/>
      <c r="L14" s="139"/>
      <c r="M14" s="140"/>
      <c r="N14" s="266"/>
      <c r="O14" s="189"/>
      <c r="P14" s="141" t="str">
        <f>IF(N14="","",(L14/N14))</f>
        <v/>
      </c>
      <c r="Q14" s="142">
        <f>O14*R14</f>
        <v>0</v>
      </c>
      <c r="R14" s="143">
        <f t="shared" si="0"/>
        <v>0</v>
      </c>
      <c r="S14" s="180"/>
      <c r="T14" s="181"/>
      <c r="U14" s="181"/>
      <c r="V14" s="182">
        <f>Q14+R14</f>
        <v>0</v>
      </c>
      <c r="W14" s="181"/>
      <c r="AA14" s="128"/>
    </row>
    <row r="15" spans="1:27" s="83" customFormat="1" ht="39.950000000000003" customHeight="1" x14ac:dyDescent="0.25">
      <c r="A15" s="180"/>
      <c r="B15" s="397"/>
      <c r="C15" s="399"/>
      <c r="D15" s="414"/>
      <c r="E15" s="415"/>
      <c r="F15" s="415"/>
      <c r="G15" s="415"/>
      <c r="H15" s="415"/>
      <c r="I15" s="415"/>
      <c r="J15" s="415"/>
      <c r="K15" s="416"/>
      <c r="L15" s="139"/>
      <c r="M15" s="140"/>
      <c r="N15" s="266"/>
      <c r="O15" s="189"/>
      <c r="P15" s="141" t="str">
        <f>IF(N15="","",(L15/N15))</f>
        <v/>
      </c>
      <c r="Q15" s="142">
        <f>O15*R15</f>
        <v>0</v>
      </c>
      <c r="R15" s="143">
        <f t="shared" si="0"/>
        <v>0</v>
      </c>
      <c r="S15" s="180"/>
      <c r="T15" s="181"/>
      <c r="U15" s="181"/>
      <c r="V15" s="182">
        <f>Q15+R15</f>
        <v>0</v>
      </c>
      <c r="W15" s="181"/>
      <c r="AA15" s="128"/>
    </row>
    <row r="16" spans="1:27" ht="18.600000000000001" customHeight="1" x14ac:dyDescent="0.25">
      <c r="A16" s="180"/>
      <c r="B16" s="411" t="s">
        <v>221</v>
      </c>
      <c r="C16" s="412"/>
      <c r="D16" s="412"/>
      <c r="E16" s="412"/>
      <c r="F16" s="412"/>
      <c r="G16" s="412"/>
      <c r="H16" s="412"/>
      <c r="I16" s="412"/>
      <c r="J16" s="412"/>
      <c r="K16" s="412"/>
      <c r="L16" s="412"/>
      <c r="M16" s="412"/>
      <c r="N16" s="412"/>
      <c r="O16" s="413"/>
      <c r="P16" s="144">
        <f>SUM(P12:P15)</f>
        <v>0</v>
      </c>
      <c r="Q16" s="145">
        <f>SUM(Q12:Q15)</f>
        <v>0</v>
      </c>
      <c r="R16" s="146">
        <f>ROUND(SUM(R12:R15),0)</f>
        <v>0</v>
      </c>
      <c r="S16" s="180"/>
      <c r="T16" s="181"/>
      <c r="U16" s="181">
        <f>R16+Q16</f>
        <v>0</v>
      </c>
      <c r="V16" s="182"/>
      <c r="W16" s="181"/>
      <c r="X16" s="129"/>
      <c r="Y16" s="129">
        <f>R16</f>
        <v>0</v>
      </c>
    </row>
    <row r="17" spans="1:27" ht="15.75" customHeight="1" x14ac:dyDescent="0.25">
      <c r="A17" s="180"/>
      <c r="B17" s="465" t="s">
        <v>49</v>
      </c>
      <c r="C17" s="466"/>
      <c r="D17" s="466"/>
      <c r="E17" s="466"/>
      <c r="F17" s="466"/>
      <c r="G17" s="466"/>
      <c r="H17" s="466"/>
      <c r="I17" s="466"/>
      <c r="J17" s="466"/>
      <c r="K17" s="466"/>
      <c r="L17" s="466"/>
      <c r="M17" s="466"/>
      <c r="N17" s="466"/>
      <c r="O17" s="466"/>
      <c r="P17" s="466"/>
      <c r="Q17" s="466"/>
      <c r="R17" s="467"/>
      <c r="S17" s="180"/>
      <c r="T17" s="181"/>
      <c r="U17" s="181"/>
      <c r="V17" s="182"/>
      <c r="W17" s="181"/>
    </row>
    <row r="18" spans="1:27" ht="39.950000000000003" customHeight="1" x14ac:dyDescent="0.25">
      <c r="A18" s="180"/>
      <c r="B18" s="424" t="s">
        <v>45</v>
      </c>
      <c r="C18" s="479"/>
      <c r="D18" s="424" t="s">
        <v>363</v>
      </c>
      <c r="E18" s="425"/>
      <c r="F18" s="425"/>
      <c r="G18" s="425"/>
      <c r="H18" s="425"/>
      <c r="I18" s="425"/>
      <c r="J18" s="425"/>
      <c r="K18" s="479"/>
      <c r="L18" s="285" t="s">
        <v>46</v>
      </c>
      <c r="M18" s="285" t="s">
        <v>47</v>
      </c>
      <c r="N18" s="197" t="s">
        <v>532</v>
      </c>
      <c r="O18" s="285" t="s">
        <v>4</v>
      </c>
      <c r="P18" s="285" t="s">
        <v>1</v>
      </c>
      <c r="Q18" s="285" t="s">
        <v>36</v>
      </c>
      <c r="R18" s="285" t="s">
        <v>103</v>
      </c>
      <c r="S18" s="180"/>
      <c r="T18" s="181"/>
      <c r="U18" s="181"/>
      <c r="V18" s="182"/>
      <c r="W18" s="181"/>
    </row>
    <row r="19" spans="1:27" s="83" customFormat="1" ht="39.950000000000003" customHeight="1" x14ac:dyDescent="0.25">
      <c r="A19" s="180"/>
      <c r="B19" s="397"/>
      <c r="C19" s="399"/>
      <c r="D19" s="414"/>
      <c r="E19" s="415"/>
      <c r="F19" s="415"/>
      <c r="G19" s="415"/>
      <c r="H19" s="415"/>
      <c r="I19" s="415"/>
      <c r="J19" s="415"/>
      <c r="K19" s="416"/>
      <c r="L19" s="139"/>
      <c r="M19" s="140"/>
      <c r="N19" s="265"/>
      <c r="O19" s="189"/>
      <c r="P19" s="141" t="str">
        <f t="shared" ref="P19:P43" si="1">IF(N19="","",(L19/N19))</f>
        <v/>
      </c>
      <c r="Q19" s="142">
        <f t="shared" ref="Q19:Q43" si="2">O19*R19</f>
        <v>0</v>
      </c>
      <c r="R19" s="143">
        <f t="shared" ref="R19:R43" si="3">ROUND(L19*M19,2)</f>
        <v>0</v>
      </c>
      <c r="S19" s="180"/>
      <c r="T19" s="181"/>
      <c r="U19" s="181"/>
      <c r="V19" s="182">
        <f t="shared" ref="V19:V43" si="4">Q19+R19</f>
        <v>0</v>
      </c>
      <c r="W19" s="181"/>
    </row>
    <row r="20" spans="1:27" s="83" customFormat="1" ht="39.950000000000003" customHeight="1" x14ac:dyDescent="0.25">
      <c r="A20" s="180"/>
      <c r="B20" s="397"/>
      <c r="C20" s="399"/>
      <c r="D20" s="414"/>
      <c r="E20" s="415"/>
      <c r="F20" s="415"/>
      <c r="G20" s="415"/>
      <c r="H20" s="415"/>
      <c r="I20" s="415"/>
      <c r="J20" s="415"/>
      <c r="K20" s="416"/>
      <c r="L20" s="139"/>
      <c r="M20" s="140"/>
      <c r="N20" s="265"/>
      <c r="O20" s="189"/>
      <c r="P20" s="141" t="str">
        <f t="shared" si="1"/>
        <v/>
      </c>
      <c r="Q20" s="142">
        <f t="shared" si="2"/>
        <v>0</v>
      </c>
      <c r="R20" s="143">
        <f t="shared" si="3"/>
        <v>0</v>
      </c>
      <c r="S20" s="180"/>
      <c r="T20" s="181"/>
      <c r="U20" s="181" t="s">
        <v>231</v>
      </c>
      <c r="V20" s="182">
        <f t="shared" si="4"/>
        <v>0</v>
      </c>
      <c r="W20" s="181"/>
      <c r="AA20" s="128"/>
    </row>
    <row r="21" spans="1:27" s="83" customFormat="1" ht="39.950000000000003" customHeight="1" x14ac:dyDescent="0.25">
      <c r="A21" s="180"/>
      <c r="B21" s="397"/>
      <c r="C21" s="399"/>
      <c r="D21" s="414"/>
      <c r="E21" s="415"/>
      <c r="F21" s="415"/>
      <c r="G21" s="415"/>
      <c r="H21" s="415"/>
      <c r="I21" s="415"/>
      <c r="J21" s="415"/>
      <c r="K21" s="416"/>
      <c r="L21" s="139"/>
      <c r="M21" s="140"/>
      <c r="N21" s="265"/>
      <c r="O21" s="189"/>
      <c r="P21" s="141" t="str">
        <f t="shared" si="1"/>
        <v/>
      </c>
      <c r="Q21" s="142">
        <f t="shared" si="2"/>
        <v>0</v>
      </c>
      <c r="R21" s="143">
        <f t="shared" si="3"/>
        <v>0</v>
      </c>
      <c r="S21" s="180"/>
      <c r="T21" s="181"/>
      <c r="U21" s="181"/>
      <c r="V21" s="182">
        <f t="shared" si="4"/>
        <v>0</v>
      </c>
      <c r="W21" s="181"/>
    </row>
    <row r="22" spans="1:27" s="83" customFormat="1" ht="39.950000000000003" customHeight="1" x14ac:dyDescent="0.25">
      <c r="A22" s="180"/>
      <c r="B22" s="397"/>
      <c r="C22" s="399"/>
      <c r="D22" s="414"/>
      <c r="E22" s="415"/>
      <c r="F22" s="415"/>
      <c r="G22" s="415"/>
      <c r="H22" s="415"/>
      <c r="I22" s="415"/>
      <c r="J22" s="415"/>
      <c r="K22" s="416"/>
      <c r="L22" s="139"/>
      <c r="M22" s="140"/>
      <c r="N22" s="265"/>
      <c r="O22" s="189"/>
      <c r="P22" s="141" t="str">
        <f t="shared" si="1"/>
        <v/>
      </c>
      <c r="Q22" s="142">
        <f t="shared" si="2"/>
        <v>0</v>
      </c>
      <c r="R22" s="143">
        <f t="shared" si="3"/>
        <v>0</v>
      </c>
      <c r="S22" s="180"/>
      <c r="T22" s="181"/>
      <c r="U22" s="181" t="s">
        <v>231</v>
      </c>
      <c r="V22" s="182">
        <f t="shared" si="4"/>
        <v>0</v>
      </c>
      <c r="W22" s="181"/>
      <c r="AA22" s="128"/>
    </row>
    <row r="23" spans="1:27" s="83" customFormat="1" ht="39.950000000000003" customHeight="1" x14ac:dyDescent="0.25">
      <c r="A23" s="180"/>
      <c r="B23" s="397"/>
      <c r="C23" s="399"/>
      <c r="D23" s="414"/>
      <c r="E23" s="415"/>
      <c r="F23" s="415"/>
      <c r="G23" s="415"/>
      <c r="H23" s="415"/>
      <c r="I23" s="415"/>
      <c r="J23" s="415"/>
      <c r="K23" s="416"/>
      <c r="L23" s="139"/>
      <c r="M23" s="140"/>
      <c r="N23" s="265"/>
      <c r="O23" s="189"/>
      <c r="P23" s="141" t="str">
        <f t="shared" si="1"/>
        <v/>
      </c>
      <c r="Q23" s="142">
        <f t="shared" si="2"/>
        <v>0</v>
      </c>
      <c r="R23" s="143">
        <f t="shared" si="3"/>
        <v>0</v>
      </c>
      <c r="S23" s="180"/>
      <c r="T23" s="181"/>
      <c r="U23" s="181"/>
      <c r="V23" s="182">
        <f t="shared" si="4"/>
        <v>0</v>
      </c>
      <c r="W23" s="181"/>
    </row>
    <row r="24" spans="1:27" s="83" customFormat="1" ht="39.950000000000003" customHeight="1" x14ac:dyDescent="0.25">
      <c r="A24" s="180"/>
      <c r="B24" s="397"/>
      <c r="C24" s="399"/>
      <c r="D24" s="414"/>
      <c r="E24" s="415"/>
      <c r="F24" s="415"/>
      <c r="G24" s="415"/>
      <c r="H24" s="415"/>
      <c r="I24" s="415"/>
      <c r="J24" s="415"/>
      <c r="K24" s="416"/>
      <c r="L24" s="139"/>
      <c r="M24" s="140"/>
      <c r="N24" s="265"/>
      <c r="O24" s="189"/>
      <c r="P24" s="141" t="str">
        <f t="shared" si="1"/>
        <v/>
      </c>
      <c r="Q24" s="142">
        <f t="shared" si="2"/>
        <v>0</v>
      </c>
      <c r="R24" s="143">
        <f t="shared" si="3"/>
        <v>0</v>
      </c>
      <c r="S24" s="180"/>
      <c r="T24" s="181"/>
      <c r="U24" s="181" t="s">
        <v>231</v>
      </c>
      <c r="V24" s="182">
        <f t="shared" si="4"/>
        <v>0</v>
      </c>
      <c r="W24" s="181"/>
      <c r="AA24" s="128"/>
    </row>
    <row r="25" spans="1:27" s="83" customFormat="1" ht="39.950000000000003" customHeight="1" x14ac:dyDescent="0.25">
      <c r="A25" s="180"/>
      <c r="B25" s="397"/>
      <c r="C25" s="399"/>
      <c r="D25" s="414"/>
      <c r="E25" s="415"/>
      <c r="F25" s="415"/>
      <c r="G25" s="415"/>
      <c r="H25" s="415"/>
      <c r="I25" s="415"/>
      <c r="J25" s="415"/>
      <c r="K25" s="416"/>
      <c r="L25" s="139"/>
      <c r="M25" s="140"/>
      <c r="N25" s="265"/>
      <c r="O25" s="189"/>
      <c r="P25" s="141" t="str">
        <f t="shared" si="1"/>
        <v/>
      </c>
      <c r="Q25" s="142">
        <f t="shared" si="2"/>
        <v>0</v>
      </c>
      <c r="R25" s="143">
        <f t="shared" si="3"/>
        <v>0</v>
      </c>
      <c r="S25" s="180"/>
      <c r="T25" s="181"/>
      <c r="U25" s="181"/>
      <c r="V25" s="182">
        <f t="shared" si="4"/>
        <v>0</v>
      </c>
      <c r="W25" s="181"/>
    </row>
    <row r="26" spans="1:27" s="83" customFormat="1" ht="39.950000000000003" customHeight="1" x14ac:dyDescent="0.25">
      <c r="A26" s="180"/>
      <c r="B26" s="397"/>
      <c r="C26" s="399"/>
      <c r="D26" s="414"/>
      <c r="E26" s="415"/>
      <c r="F26" s="415"/>
      <c r="G26" s="415"/>
      <c r="H26" s="415"/>
      <c r="I26" s="415"/>
      <c r="J26" s="415"/>
      <c r="K26" s="416"/>
      <c r="L26" s="139"/>
      <c r="M26" s="140"/>
      <c r="N26" s="265"/>
      <c r="O26" s="189"/>
      <c r="P26" s="141" t="str">
        <f t="shared" si="1"/>
        <v/>
      </c>
      <c r="Q26" s="142">
        <f t="shared" si="2"/>
        <v>0</v>
      </c>
      <c r="R26" s="143">
        <f t="shared" si="3"/>
        <v>0</v>
      </c>
      <c r="S26" s="180"/>
      <c r="T26" s="181"/>
      <c r="U26" s="181"/>
      <c r="V26" s="182">
        <f t="shared" si="4"/>
        <v>0</v>
      </c>
      <c r="W26" s="181"/>
    </row>
    <row r="27" spans="1:27" s="83" customFormat="1" ht="39.950000000000003" customHeight="1" x14ac:dyDescent="0.25">
      <c r="A27" s="180"/>
      <c r="B27" s="397"/>
      <c r="C27" s="399"/>
      <c r="D27" s="414"/>
      <c r="E27" s="415"/>
      <c r="F27" s="415"/>
      <c r="G27" s="415"/>
      <c r="H27" s="415"/>
      <c r="I27" s="415"/>
      <c r="J27" s="415"/>
      <c r="K27" s="416"/>
      <c r="L27" s="139"/>
      <c r="M27" s="140"/>
      <c r="N27" s="265"/>
      <c r="O27" s="189"/>
      <c r="P27" s="141" t="str">
        <f t="shared" si="1"/>
        <v/>
      </c>
      <c r="Q27" s="142">
        <f t="shared" si="2"/>
        <v>0</v>
      </c>
      <c r="R27" s="143">
        <f t="shared" si="3"/>
        <v>0</v>
      </c>
      <c r="S27" s="180"/>
      <c r="T27" s="181"/>
      <c r="U27" s="181" t="s">
        <v>231</v>
      </c>
      <c r="V27" s="182">
        <f t="shared" si="4"/>
        <v>0</v>
      </c>
      <c r="W27" s="181"/>
      <c r="AA27" s="128"/>
    </row>
    <row r="28" spans="1:27" s="83" customFormat="1" ht="39.950000000000003" customHeight="1" x14ac:dyDescent="0.25">
      <c r="A28" s="180"/>
      <c r="B28" s="397"/>
      <c r="C28" s="399"/>
      <c r="D28" s="414"/>
      <c r="E28" s="415"/>
      <c r="F28" s="415"/>
      <c r="G28" s="415"/>
      <c r="H28" s="415"/>
      <c r="I28" s="415"/>
      <c r="J28" s="415"/>
      <c r="K28" s="416"/>
      <c r="L28" s="139"/>
      <c r="M28" s="140"/>
      <c r="N28" s="265"/>
      <c r="O28" s="189"/>
      <c r="P28" s="141" t="str">
        <f t="shared" si="1"/>
        <v/>
      </c>
      <c r="Q28" s="142">
        <f t="shared" si="2"/>
        <v>0</v>
      </c>
      <c r="R28" s="143">
        <f t="shared" si="3"/>
        <v>0</v>
      </c>
      <c r="S28" s="180"/>
      <c r="T28" s="181"/>
      <c r="U28" s="181"/>
      <c r="V28" s="182">
        <f t="shared" si="4"/>
        <v>0</v>
      </c>
      <c r="W28" s="181"/>
    </row>
    <row r="29" spans="1:27" s="83" customFormat="1" ht="39.950000000000003" customHeight="1" x14ac:dyDescent="0.25">
      <c r="A29" s="180"/>
      <c r="B29" s="397"/>
      <c r="C29" s="399"/>
      <c r="D29" s="414"/>
      <c r="E29" s="415"/>
      <c r="F29" s="415"/>
      <c r="G29" s="415"/>
      <c r="H29" s="415"/>
      <c r="I29" s="415"/>
      <c r="J29" s="415"/>
      <c r="K29" s="416"/>
      <c r="L29" s="139"/>
      <c r="M29" s="140"/>
      <c r="N29" s="265"/>
      <c r="O29" s="189"/>
      <c r="P29" s="141" t="str">
        <f t="shared" si="1"/>
        <v/>
      </c>
      <c r="Q29" s="142">
        <f t="shared" si="2"/>
        <v>0</v>
      </c>
      <c r="R29" s="143">
        <f t="shared" si="3"/>
        <v>0</v>
      </c>
      <c r="S29" s="180"/>
      <c r="T29" s="181"/>
      <c r="U29" s="181" t="s">
        <v>231</v>
      </c>
      <c r="V29" s="182">
        <f t="shared" si="4"/>
        <v>0</v>
      </c>
      <c r="W29" s="181"/>
      <c r="AA29" s="128"/>
    </row>
    <row r="30" spans="1:27" s="83" customFormat="1" ht="39.950000000000003" customHeight="1" x14ac:dyDescent="0.25">
      <c r="A30" s="180"/>
      <c r="B30" s="397"/>
      <c r="C30" s="399"/>
      <c r="D30" s="414"/>
      <c r="E30" s="415"/>
      <c r="F30" s="415"/>
      <c r="G30" s="415"/>
      <c r="H30" s="415"/>
      <c r="I30" s="415"/>
      <c r="J30" s="415"/>
      <c r="K30" s="416"/>
      <c r="L30" s="139"/>
      <c r="M30" s="140"/>
      <c r="N30" s="265"/>
      <c r="O30" s="189"/>
      <c r="P30" s="141" t="str">
        <f t="shared" si="1"/>
        <v/>
      </c>
      <c r="Q30" s="142">
        <f t="shared" si="2"/>
        <v>0</v>
      </c>
      <c r="R30" s="143">
        <f t="shared" si="3"/>
        <v>0</v>
      </c>
      <c r="S30" s="180"/>
      <c r="T30" s="181"/>
      <c r="U30" s="181"/>
      <c r="V30" s="182">
        <f t="shared" si="4"/>
        <v>0</v>
      </c>
      <c r="W30" s="181"/>
    </row>
    <row r="31" spans="1:27" s="83" customFormat="1" ht="39.950000000000003" customHeight="1" x14ac:dyDescent="0.25">
      <c r="A31" s="180"/>
      <c r="B31" s="397"/>
      <c r="C31" s="399"/>
      <c r="D31" s="414"/>
      <c r="E31" s="415"/>
      <c r="F31" s="415"/>
      <c r="G31" s="415"/>
      <c r="H31" s="415"/>
      <c r="I31" s="415"/>
      <c r="J31" s="415"/>
      <c r="K31" s="416"/>
      <c r="L31" s="139"/>
      <c r="M31" s="140"/>
      <c r="N31" s="265"/>
      <c r="O31" s="189"/>
      <c r="P31" s="141" t="str">
        <f t="shared" si="1"/>
        <v/>
      </c>
      <c r="Q31" s="142">
        <f t="shared" si="2"/>
        <v>0</v>
      </c>
      <c r="R31" s="143">
        <f t="shared" si="3"/>
        <v>0</v>
      </c>
      <c r="S31" s="180"/>
      <c r="T31" s="181"/>
      <c r="U31" s="181" t="s">
        <v>231</v>
      </c>
      <c r="V31" s="182">
        <f t="shared" si="4"/>
        <v>0</v>
      </c>
      <c r="W31" s="181"/>
      <c r="AA31" s="128"/>
    </row>
    <row r="32" spans="1:27" s="83" customFormat="1" ht="39.950000000000003" customHeight="1" x14ac:dyDescent="0.25">
      <c r="A32" s="180"/>
      <c r="B32" s="397"/>
      <c r="C32" s="399"/>
      <c r="D32" s="414"/>
      <c r="E32" s="415"/>
      <c r="F32" s="415"/>
      <c r="G32" s="415"/>
      <c r="H32" s="415"/>
      <c r="I32" s="415"/>
      <c r="J32" s="415"/>
      <c r="K32" s="416"/>
      <c r="L32" s="139"/>
      <c r="M32" s="140"/>
      <c r="N32" s="265"/>
      <c r="O32" s="189"/>
      <c r="P32" s="141" t="str">
        <f t="shared" si="1"/>
        <v/>
      </c>
      <c r="Q32" s="142">
        <f t="shared" si="2"/>
        <v>0</v>
      </c>
      <c r="R32" s="143">
        <f t="shared" si="3"/>
        <v>0</v>
      </c>
      <c r="S32" s="180"/>
      <c r="T32" s="181"/>
      <c r="U32" s="181"/>
      <c r="V32" s="182">
        <f t="shared" si="4"/>
        <v>0</v>
      </c>
      <c r="W32" s="181"/>
    </row>
    <row r="33" spans="1:27" s="83" customFormat="1" ht="39.950000000000003" customHeight="1" x14ac:dyDescent="0.25">
      <c r="A33" s="180"/>
      <c r="B33" s="397"/>
      <c r="C33" s="399"/>
      <c r="D33" s="414"/>
      <c r="E33" s="415"/>
      <c r="F33" s="415"/>
      <c r="G33" s="415"/>
      <c r="H33" s="415"/>
      <c r="I33" s="415"/>
      <c r="J33" s="415"/>
      <c r="K33" s="416"/>
      <c r="L33" s="139"/>
      <c r="M33" s="140"/>
      <c r="N33" s="265"/>
      <c r="O33" s="189"/>
      <c r="P33" s="141" t="str">
        <f t="shared" si="1"/>
        <v/>
      </c>
      <c r="Q33" s="142">
        <f t="shared" si="2"/>
        <v>0</v>
      </c>
      <c r="R33" s="143">
        <f t="shared" si="3"/>
        <v>0</v>
      </c>
      <c r="S33" s="180"/>
      <c r="T33" s="181"/>
      <c r="U33" s="181"/>
      <c r="V33" s="182">
        <f t="shared" si="4"/>
        <v>0</v>
      </c>
      <c r="W33" s="181"/>
    </row>
    <row r="34" spans="1:27" s="83" customFormat="1" ht="39.950000000000003" hidden="1" customHeight="1" x14ac:dyDescent="0.25">
      <c r="A34" s="180"/>
      <c r="B34" s="397"/>
      <c r="C34" s="399"/>
      <c r="D34" s="414"/>
      <c r="E34" s="415"/>
      <c r="F34" s="415"/>
      <c r="G34" s="415"/>
      <c r="H34" s="415"/>
      <c r="I34" s="415"/>
      <c r="J34" s="415"/>
      <c r="K34" s="416"/>
      <c r="L34" s="139"/>
      <c r="M34" s="140"/>
      <c r="N34" s="265"/>
      <c r="O34" s="189"/>
      <c r="P34" s="141" t="str">
        <f t="shared" si="1"/>
        <v/>
      </c>
      <c r="Q34" s="142">
        <f t="shared" si="2"/>
        <v>0</v>
      </c>
      <c r="R34" s="143">
        <f t="shared" si="3"/>
        <v>0</v>
      </c>
      <c r="S34" s="180"/>
      <c r="T34" s="181"/>
      <c r="U34" s="181" t="s">
        <v>231</v>
      </c>
      <c r="V34" s="182">
        <f t="shared" si="4"/>
        <v>0</v>
      </c>
      <c r="W34" s="181"/>
      <c r="AA34" s="128"/>
    </row>
    <row r="35" spans="1:27" s="83" customFormat="1" ht="39.950000000000003" hidden="1" customHeight="1" x14ac:dyDescent="0.25">
      <c r="A35" s="180"/>
      <c r="B35" s="397"/>
      <c r="C35" s="399"/>
      <c r="D35" s="414"/>
      <c r="E35" s="415"/>
      <c r="F35" s="415"/>
      <c r="G35" s="415"/>
      <c r="H35" s="415"/>
      <c r="I35" s="415"/>
      <c r="J35" s="415"/>
      <c r="K35" s="416"/>
      <c r="L35" s="139"/>
      <c r="M35" s="140"/>
      <c r="N35" s="265"/>
      <c r="O35" s="189"/>
      <c r="P35" s="141" t="str">
        <f t="shared" si="1"/>
        <v/>
      </c>
      <c r="Q35" s="142">
        <f t="shared" si="2"/>
        <v>0</v>
      </c>
      <c r="R35" s="143">
        <f t="shared" si="3"/>
        <v>0</v>
      </c>
      <c r="S35" s="180"/>
      <c r="T35" s="181"/>
      <c r="U35" s="181"/>
      <c r="V35" s="182">
        <f t="shared" si="4"/>
        <v>0</v>
      </c>
      <c r="W35" s="181"/>
    </row>
    <row r="36" spans="1:27" s="83" customFormat="1" ht="39.950000000000003" hidden="1" customHeight="1" x14ac:dyDescent="0.25">
      <c r="A36" s="180"/>
      <c r="B36" s="397"/>
      <c r="C36" s="399"/>
      <c r="D36" s="414"/>
      <c r="E36" s="415"/>
      <c r="F36" s="415"/>
      <c r="G36" s="415"/>
      <c r="H36" s="415"/>
      <c r="I36" s="415"/>
      <c r="J36" s="415"/>
      <c r="K36" s="416"/>
      <c r="L36" s="139"/>
      <c r="M36" s="140"/>
      <c r="N36" s="265"/>
      <c r="O36" s="189"/>
      <c r="P36" s="141" t="str">
        <f t="shared" si="1"/>
        <v/>
      </c>
      <c r="Q36" s="142">
        <f t="shared" si="2"/>
        <v>0</v>
      </c>
      <c r="R36" s="143">
        <f t="shared" si="3"/>
        <v>0</v>
      </c>
      <c r="S36" s="180"/>
      <c r="T36" s="181"/>
      <c r="U36" s="181"/>
      <c r="V36" s="182">
        <f t="shared" si="4"/>
        <v>0</v>
      </c>
      <c r="W36" s="181"/>
    </row>
    <row r="37" spans="1:27" s="83" customFormat="1" ht="39.950000000000003" hidden="1" customHeight="1" x14ac:dyDescent="0.25">
      <c r="A37" s="180"/>
      <c r="B37" s="397"/>
      <c r="C37" s="399"/>
      <c r="D37" s="414"/>
      <c r="E37" s="415"/>
      <c r="F37" s="415"/>
      <c r="G37" s="415"/>
      <c r="H37" s="415"/>
      <c r="I37" s="415"/>
      <c r="J37" s="415"/>
      <c r="K37" s="416"/>
      <c r="L37" s="139"/>
      <c r="M37" s="140"/>
      <c r="N37" s="265"/>
      <c r="O37" s="189"/>
      <c r="P37" s="141" t="str">
        <f t="shared" si="1"/>
        <v/>
      </c>
      <c r="Q37" s="142">
        <f t="shared" si="2"/>
        <v>0</v>
      </c>
      <c r="R37" s="143">
        <f t="shared" si="3"/>
        <v>0</v>
      </c>
      <c r="S37" s="180"/>
      <c r="T37" s="181"/>
      <c r="U37" s="181" t="s">
        <v>231</v>
      </c>
      <c r="V37" s="182">
        <f t="shared" si="4"/>
        <v>0</v>
      </c>
      <c r="W37" s="181"/>
      <c r="AA37" s="128"/>
    </row>
    <row r="38" spans="1:27" s="83" customFormat="1" ht="39.950000000000003" hidden="1" customHeight="1" x14ac:dyDescent="0.25">
      <c r="A38" s="180"/>
      <c r="B38" s="397"/>
      <c r="C38" s="399"/>
      <c r="D38" s="414"/>
      <c r="E38" s="415"/>
      <c r="F38" s="415"/>
      <c r="G38" s="415"/>
      <c r="H38" s="415"/>
      <c r="I38" s="415"/>
      <c r="J38" s="415"/>
      <c r="K38" s="416"/>
      <c r="L38" s="139"/>
      <c r="M38" s="140"/>
      <c r="N38" s="265"/>
      <c r="O38" s="189"/>
      <c r="P38" s="141" t="str">
        <f t="shared" si="1"/>
        <v/>
      </c>
      <c r="Q38" s="142">
        <f t="shared" si="2"/>
        <v>0</v>
      </c>
      <c r="R38" s="143">
        <f t="shared" si="3"/>
        <v>0</v>
      </c>
      <c r="S38" s="180"/>
      <c r="T38" s="181"/>
      <c r="U38" s="181"/>
      <c r="V38" s="182">
        <f t="shared" si="4"/>
        <v>0</v>
      </c>
      <c r="W38" s="181"/>
    </row>
    <row r="39" spans="1:27" s="83" customFormat="1" ht="39.950000000000003" hidden="1" customHeight="1" x14ac:dyDescent="0.25">
      <c r="A39" s="180"/>
      <c r="B39" s="397"/>
      <c r="C39" s="399"/>
      <c r="D39" s="414"/>
      <c r="E39" s="415"/>
      <c r="F39" s="415"/>
      <c r="G39" s="415"/>
      <c r="H39" s="415"/>
      <c r="I39" s="415"/>
      <c r="J39" s="415"/>
      <c r="K39" s="416"/>
      <c r="L39" s="139"/>
      <c r="M39" s="140"/>
      <c r="N39" s="265"/>
      <c r="O39" s="189"/>
      <c r="P39" s="141" t="str">
        <f t="shared" si="1"/>
        <v/>
      </c>
      <c r="Q39" s="142">
        <f t="shared" si="2"/>
        <v>0</v>
      </c>
      <c r="R39" s="143">
        <f t="shared" si="3"/>
        <v>0</v>
      </c>
      <c r="S39" s="180"/>
      <c r="T39" s="181"/>
      <c r="U39" s="181" t="s">
        <v>231</v>
      </c>
      <c r="V39" s="182">
        <f t="shared" si="4"/>
        <v>0</v>
      </c>
      <c r="W39" s="181"/>
      <c r="AA39" s="128"/>
    </row>
    <row r="40" spans="1:27" s="83" customFormat="1" ht="39.950000000000003" hidden="1" customHeight="1" x14ac:dyDescent="0.25">
      <c r="A40" s="180"/>
      <c r="B40" s="397"/>
      <c r="C40" s="399"/>
      <c r="D40" s="414"/>
      <c r="E40" s="415"/>
      <c r="F40" s="415"/>
      <c r="G40" s="415"/>
      <c r="H40" s="415"/>
      <c r="I40" s="415"/>
      <c r="J40" s="415"/>
      <c r="K40" s="416"/>
      <c r="L40" s="139"/>
      <c r="M40" s="140"/>
      <c r="N40" s="265"/>
      <c r="O40" s="189"/>
      <c r="P40" s="141" t="str">
        <f t="shared" si="1"/>
        <v/>
      </c>
      <c r="Q40" s="142">
        <f t="shared" si="2"/>
        <v>0</v>
      </c>
      <c r="R40" s="143">
        <f t="shared" si="3"/>
        <v>0</v>
      </c>
      <c r="S40" s="180"/>
      <c r="T40" s="181"/>
      <c r="U40" s="181"/>
      <c r="V40" s="182">
        <f t="shared" si="4"/>
        <v>0</v>
      </c>
      <c r="W40" s="181"/>
    </row>
    <row r="41" spans="1:27" s="83" customFormat="1" ht="39.950000000000003" hidden="1" customHeight="1" x14ac:dyDescent="0.25">
      <c r="A41" s="180"/>
      <c r="B41" s="397"/>
      <c r="C41" s="399"/>
      <c r="D41" s="414"/>
      <c r="E41" s="415"/>
      <c r="F41" s="415"/>
      <c r="G41" s="415"/>
      <c r="H41" s="415"/>
      <c r="I41" s="415"/>
      <c r="J41" s="415"/>
      <c r="K41" s="416"/>
      <c r="L41" s="139"/>
      <c r="M41" s="140"/>
      <c r="N41" s="265"/>
      <c r="O41" s="189"/>
      <c r="P41" s="141" t="str">
        <f t="shared" si="1"/>
        <v/>
      </c>
      <c r="Q41" s="142">
        <f t="shared" si="2"/>
        <v>0</v>
      </c>
      <c r="R41" s="143">
        <f t="shared" si="3"/>
        <v>0</v>
      </c>
      <c r="S41" s="180"/>
      <c r="T41" s="181"/>
      <c r="U41" s="181" t="s">
        <v>231</v>
      </c>
      <c r="V41" s="182">
        <f t="shared" si="4"/>
        <v>0</v>
      </c>
      <c r="W41" s="181"/>
      <c r="AA41" s="128"/>
    </row>
    <row r="42" spans="1:27" s="83" customFormat="1" ht="39.950000000000003" hidden="1" customHeight="1" x14ac:dyDescent="0.25">
      <c r="A42" s="180"/>
      <c r="B42" s="397"/>
      <c r="C42" s="399"/>
      <c r="D42" s="414"/>
      <c r="E42" s="415"/>
      <c r="F42" s="415"/>
      <c r="G42" s="415"/>
      <c r="H42" s="415"/>
      <c r="I42" s="415"/>
      <c r="J42" s="415"/>
      <c r="K42" s="416"/>
      <c r="L42" s="139"/>
      <c r="M42" s="140"/>
      <c r="N42" s="265"/>
      <c r="O42" s="189"/>
      <c r="P42" s="141" t="str">
        <f t="shared" si="1"/>
        <v/>
      </c>
      <c r="Q42" s="142">
        <f t="shared" si="2"/>
        <v>0</v>
      </c>
      <c r="R42" s="143">
        <f t="shared" si="3"/>
        <v>0</v>
      </c>
      <c r="S42" s="180"/>
      <c r="T42" s="181"/>
      <c r="U42" s="181"/>
      <c r="V42" s="182">
        <f t="shared" si="4"/>
        <v>0</v>
      </c>
      <c r="W42" s="181"/>
    </row>
    <row r="43" spans="1:27" s="83" customFormat="1" ht="39.950000000000003" hidden="1" customHeight="1" x14ac:dyDescent="0.25">
      <c r="A43" s="180"/>
      <c r="B43" s="397"/>
      <c r="C43" s="399"/>
      <c r="D43" s="414"/>
      <c r="E43" s="415"/>
      <c r="F43" s="415"/>
      <c r="G43" s="415"/>
      <c r="H43" s="415"/>
      <c r="I43" s="415"/>
      <c r="J43" s="415"/>
      <c r="K43" s="416"/>
      <c r="L43" s="139"/>
      <c r="M43" s="140"/>
      <c r="N43" s="265"/>
      <c r="O43" s="189"/>
      <c r="P43" s="141" t="str">
        <f t="shared" si="1"/>
        <v/>
      </c>
      <c r="Q43" s="142">
        <f t="shared" si="2"/>
        <v>0</v>
      </c>
      <c r="R43" s="143">
        <f t="shared" si="3"/>
        <v>0</v>
      </c>
      <c r="S43" s="180"/>
      <c r="T43" s="181"/>
      <c r="U43" s="181" t="s">
        <v>231</v>
      </c>
      <c r="V43" s="182">
        <f t="shared" si="4"/>
        <v>0</v>
      </c>
      <c r="W43" s="181"/>
      <c r="AA43" s="128"/>
    </row>
    <row r="44" spans="1:27" ht="18.600000000000001" customHeight="1" x14ac:dyDescent="0.25">
      <c r="A44" s="180"/>
      <c r="B44" s="411" t="s">
        <v>221</v>
      </c>
      <c r="C44" s="412"/>
      <c r="D44" s="412"/>
      <c r="E44" s="412"/>
      <c r="F44" s="412"/>
      <c r="G44" s="412"/>
      <c r="H44" s="412"/>
      <c r="I44" s="412"/>
      <c r="J44" s="412"/>
      <c r="K44" s="412"/>
      <c r="L44" s="412"/>
      <c r="M44" s="412"/>
      <c r="N44" s="412"/>
      <c r="O44" s="413"/>
      <c r="P44" s="144">
        <f>SUM(P19:P43)</f>
        <v>0</v>
      </c>
      <c r="Q44" s="143">
        <f>SUM(Q19:Q43)</f>
        <v>0</v>
      </c>
      <c r="R44" s="143">
        <f>ROUND(SUM(R19:R43),0)</f>
        <v>0</v>
      </c>
      <c r="S44" s="180"/>
      <c r="T44" s="181"/>
      <c r="U44" s="181">
        <f>R44+Q44</f>
        <v>0</v>
      </c>
      <c r="V44" s="181"/>
      <c r="W44" s="181"/>
      <c r="X44" s="129"/>
      <c r="Y44" s="129">
        <f>R44</f>
        <v>0</v>
      </c>
    </row>
    <row r="45" spans="1:27" ht="15.75" customHeight="1" x14ac:dyDescent="0.25">
      <c r="A45" s="180"/>
      <c r="B45" s="384" t="s">
        <v>50</v>
      </c>
      <c r="C45" s="385"/>
      <c r="D45" s="385"/>
      <c r="E45" s="385"/>
      <c r="F45" s="385"/>
      <c r="G45" s="385"/>
      <c r="H45" s="385"/>
      <c r="I45" s="385"/>
      <c r="J45" s="385"/>
      <c r="K45" s="385"/>
      <c r="L45" s="385"/>
      <c r="M45" s="385"/>
      <c r="N45" s="385"/>
      <c r="O45" s="385"/>
      <c r="P45" s="385"/>
      <c r="Q45" s="385"/>
      <c r="R45" s="386"/>
      <c r="S45" s="180"/>
      <c r="T45" s="181"/>
      <c r="U45" s="181"/>
      <c r="V45" s="181"/>
      <c r="W45" s="181"/>
    </row>
    <row r="46" spans="1:27" ht="39.950000000000003" customHeight="1" x14ac:dyDescent="0.25">
      <c r="A46" s="180"/>
      <c r="B46" s="424" t="s">
        <v>45</v>
      </c>
      <c r="C46" s="479"/>
      <c r="D46" s="424" t="s">
        <v>364</v>
      </c>
      <c r="E46" s="425"/>
      <c r="F46" s="425"/>
      <c r="G46" s="425"/>
      <c r="H46" s="425"/>
      <c r="I46" s="425"/>
      <c r="J46" s="425"/>
      <c r="K46" s="479"/>
      <c r="L46" s="285" t="s">
        <v>46</v>
      </c>
      <c r="M46" s="285" t="s">
        <v>47</v>
      </c>
      <c r="N46" s="197" t="s">
        <v>532</v>
      </c>
      <c r="O46" s="285" t="s">
        <v>4</v>
      </c>
      <c r="P46" s="285" t="s">
        <v>1</v>
      </c>
      <c r="Q46" s="285" t="s">
        <v>36</v>
      </c>
      <c r="R46" s="285" t="s">
        <v>103</v>
      </c>
      <c r="S46" s="180"/>
      <c r="T46" s="181"/>
      <c r="U46" s="181"/>
      <c r="V46" s="182"/>
      <c r="W46" s="181"/>
    </row>
    <row r="47" spans="1:27" s="83" customFormat="1" ht="39.950000000000003" customHeight="1" x14ac:dyDescent="0.25">
      <c r="A47" s="180"/>
      <c r="B47" s="414"/>
      <c r="C47" s="416"/>
      <c r="D47" s="414"/>
      <c r="E47" s="415"/>
      <c r="F47" s="415"/>
      <c r="G47" s="415"/>
      <c r="H47" s="415"/>
      <c r="I47" s="415"/>
      <c r="J47" s="415"/>
      <c r="K47" s="416"/>
      <c r="L47" s="139"/>
      <c r="M47" s="140"/>
      <c r="N47" s="265"/>
      <c r="O47" s="189"/>
      <c r="P47" s="141" t="str">
        <f>IF(N47="","",(L47/N47))</f>
        <v/>
      </c>
      <c r="Q47" s="142">
        <f>O47*R47</f>
        <v>0</v>
      </c>
      <c r="R47" s="143">
        <f t="shared" ref="R47:R51" si="5">ROUND(L47*M47,2)</f>
        <v>0</v>
      </c>
      <c r="S47" s="180"/>
      <c r="T47" s="181"/>
      <c r="U47" s="181"/>
      <c r="V47" s="182">
        <f>Q47+R47</f>
        <v>0</v>
      </c>
      <c r="W47" s="181"/>
    </row>
    <row r="48" spans="1:27" s="83" customFormat="1" ht="39.950000000000003" customHeight="1" x14ac:dyDescent="0.25">
      <c r="A48" s="180"/>
      <c r="B48" s="414"/>
      <c r="C48" s="416"/>
      <c r="D48" s="414"/>
      <c r="E48" s="415"/>
      <c r="F48" s="415"/>
      <c r="G48" s="415"/>
      <c r="H48" s="415"/>
      <c r="I48" s="415"/>
      <c r="J48" s="415"/>
      <c r="K48" s="416"/>
      <c r="L48" s="147"/>
      <c r="M48" s="148"/>
      <c r="N48" s="265"/>
      <c r="O48" s="189"/>
      <c r="P48" s="141" t="str">
        <f>IF(N48="","",(L48/N48))</f>
        <v/>
      </c>
      <c r="Q48" s="142">
        <f>O48*R48</f>
        <v>0</v>
      </c>
      <c r="R48" s="143">
        <f t="shared" si="5"/>
        <v>0</v>
      </c>
      <c r="S48" s="180"/>
      <c r="T48" s="181"/>
      <c r="U48" s="181"/>
      <c r="V48" s="182">
        <f>Q48+R48</f>
        <v>0</v>
      </c>
      <c r="W48" s="181"/>
    </row>
    <row r="49" spans="1:25" s="83" customFormat="1" ht="39.950000000000003" hidden="1" customHeight="1" x14ac:dyDescent="0.25">
      <c r="A49" s="180"/>
      <c r="B49" s="414"/>
      <c r="C49" s="416"/>
      <c r="D49" s="414"/>
      <c r="E49" s="415"/>
      <c r="F49" s="415"/>
      <c r="G49" s="415"/>
      <c r="H49" s="415"/>
      <c r="I49" s="415"/>
      <c r="J49" s="415"/>
      <c r="K49" s="416"/>
      <c r="L49" s="147"/>
      <c r="M49" s="148"/>
      <c r="N49" s="265"/>
      <c r="O49" s="189"/>
      <c r="P49" s="141" t="str">
        <f>IF(N49="","",(L49/N49))</f>
        <v/>
      </c>
      <c r="Q49" s="142">
        <f>O49*R49</f>
        <v>0</v>
      </c>
      <c r="R49" s="143">
        <f t="shared" si="5"/>
        <v>0</v>
      </c>
      <c r="S49" s="180"/>
      <c r="T49" s="181"/>
      <c r="U49" s="181"/>
      <c r="V49" s="182">
        <f>Q49+R49</f>
        <v>0</v>
      </c>
      <c r="W49" s="181"/>
    </row>
    <row r="50" spans="1:25" s="83" customFormat="1" ht="39.950000000000003" hidden="1" customHeight="1" x14ac:dyDescent="0.25">
      <c r="A50" s="180"/>
      <c r="B50" s="414"/>
      <c r="C50" s="416"/>
      <c r="D50" s="414"/>
      <c r="E50" s="415"/>
      <c r="F50" s="415"/>
      <c r="G50" s="415"/>
      <c r="H50" s="415"/>
      <c r="I50" s="415"/>
      <c r="J50" s="415"/>
      <c r="K50" s="416"/>
      <c r="L50" s="147"/>
      <c r="M50" s="148"/>
      <c r="N50" s="265"/>
      <c r="O50" s="189"/>
      <c r="P50" s="141" t="str">
        <f>IF(N50="","",(L50/N50))</f>
        <v/>
      </c>
      <c r="Q50" s="142">
        <f>O50*R50</f>
        <v>0</v>
      </c>
      <c r="R50" s="143">
        <f t="shared" si="5"/>
        <v>0</v>
      </c>
      <c r="S50" s="180"/>
      <c r="T50" s="181"/>
      <c r="U50" s="181"/>
      <c r="V50" s="182">
        <f>Q50+R50</f>
        <v>0</v>
      </c>
      <c r="W50" s="181"/>
    </row>
    <row r="51" spans="1:25" s="83" customFormat="1" ht="39.950000000000003" hidden="1" customHeight="1" x14ac:dyDescent="0.25">
      <c r="A51" s="180"/>
      <c r="B51" s="414"/>
      <c r="C51" s="416"/>
      <c r="D51" s="414"/>
      <c r="E51" s="415"/>
      <c r="F51" s="415"/>
      <c r="G51" s="415"/>
      <c r="H51" s="415"/>
      <c r="I51" s="415"/>
      <c r="J51" s="415"/>
      <c r="K51" s="416"/>
      <c r="L51" s="147"/>
      <c r="M51" s="148"/>
      <c r="N51" s="265"/>
      <c r="O51" s="189"/>
      <c r="P51" s="141" t="str">
        <f>IF(N51="","",(L51/N51))</f>
        <v/>
      </c>
      <c r="Q51" s="142">
        <f>O51*R51</f>
        <v>0</v>
      </c>
      <c r="R51" s="143">
        <f t="shared" si="5"/>
        <v>0</v>
      </c>
      <c r="S51" s="180"/>
      <c r="T51" s="181"/>
      <c r="U51" s="181"/>
      <c r="V51" s="182">
        <f>Q51+R51</f>
        <v>0</v>
      </c>
      <c r="W51" s="181"/>
    </row>
    <row r="52" spans="1:25" ht="18.600000000000001" customHeight="1" x14ac:dyDescent="0.25">
      <c r="A52" s="180"/>
      <c r="B52" s="411" t="s">
        <v>221</v>
      </c>
      <c r="C52" s="412"/>
      <c r="D52" s="412"/>
      <c r="E52" s="412"/>
      <c r="F52" s="412"/>
      <c r="G52" s="412"/>
      <c r="H52" s="412"/>
      <c r="I52" s="412"/>
      <c r="J52" s="412"/>
      <c r="K52" s="412"/>
      <c r="L52" s="412"/>
      <c r="M52" s="412"/>
      <c r="N52" s="412"/>
      <c r="O52" s="413"/>
      <c r="P52" s="144">
        <f>SUM(P47:P51)</f>
        <v>0</v>
      </c>
      <c r="Q52" s="143">
        <f>SUM(Q47:Q51)</f>
        <v>0</v>
      </c>
      <c r="R52" s="143">
        <f>ROUND(SUM(R47:R51),0)</f>
        <v>0</v>
      </c>
      <c r="S52" s="180"/>
      <c r="T52" s="181"/>
      <c r="U52" s="181">
        <f>R52+Q52</f>
        <v>0</v>
      </c>
      <c r="V52" s="181"/>
      <c r="W52" s="181"/>
      <c r="X52" s="129"/>
      <c r="Y52" s="129">
        <f>R52</f>
        <v>0</v>
      </c>
    </row>
    <row r="53" spans="1:25" ht="15.75" customHeight="1" x14ac:dyDescent="0.25">
      <c r="A53" s="180"/>
      <c r="B53" s="384" t="s">
        <v>61</v>
      </c>
      <c r="C53" s="385"/>
      <c r="D53" s="385"/>
      <c r="E53" s="385"/>
      <c r="F53" s="385"/>
      <c r="G53" s="385"/>
      <c r="H53" s="385"/>
      <c r="I53" s="385"/>
      <c r="J53" s="385"/>
      <c r="K53" s="385"/>
      <c r="L53" s="385"/>
      <c r="M53" s="385"/>
      <c r="N53" s="385"/>
      <c r="O53" s="385"/>
      <c r="P53" s="385"/>
      <c r="Q53" s="385"/>
      <c r="R53" s="386"/>
      <c r="S53" s="180"/>
      <c r="T53" s="181"/>
      <c r="U53" s="181"/>
      <c r="V53" s="181"/>
      <c r="W53" s="181"/>
    </row>
    <row r="54" spans="1:25" ht="39.950000000000003" customHeight="1" x14ac:dyDescent="0.25">
      <c r="A54" s="180"/>
      <c r="B54" s="426" t="s">
        <v>70</v>
      </c>
      <c r="C54" s="426"/>
      <c r="D54" s="424" t="s">
        <v>69</v>
      </c>
      <c r="E54" s="425"/>
      <c r="F54" s="425"/>
      <c r="G54" s="425"/>
      <c r="H54" s="425"/>
      <c r="I54" s="425"/>
      <c r="J54" s="425"/>
      <c r="K54" s="425"/>
      <c r="L54" s="425"/>
      <c r="M54" s="425"/>
      <c r="N54" s="425"/>
      <c r="O54" s="425"/>
      <c r="P54" s="425"/>
      <c r="Q54" s="283"/>
      <c r="R54" s="285" t="s">
        <v>48</v>
      </c>
      <c r="S54" s="180"/>
      <c r="T54" s="181"/>
      <c r="U54" s="181"/>
      <c r="V54" s="181"/>
      <c r="W54" s="181"/>
    </row>
    <row r="55" spans="1:25" s="83" customFormat="1" ht="39.950000000000003" customHeight="1" x14ac:dyDescent="0.25">
      <c r="A55" s="180"/>
      <c r="B55" s="388"/>
      <c r="C55" s="388"/>
      <c r="D55" s="414"/>
      <c r="E55" s="415"/>
      <c r="F55" s="415"/>
      <c r="G55" s="415"/>
      <c r="H55" s="415"/>
      <c r="I55" s="415"/>
      <c r="J55" s="415"/>
      <c r="K55" s="415"/>
      <c r="L55" s="415"/>
      <c r="M55" s="415"/>
      <c r="N55" s="415"/>
      <c r="O55" s="415"/>
      <c r="P55" s="415"/>
      <c r="Q55" s="281"/>
      <c r="R55" s="149"/>
      <c r="S55" s="180"/>
      <c r="T55" s="181"/>
      <c r="U55" s="181"/>
      <c r="V55" s="181"/>
      <c r="W55" s="181"/>
    </row>
    <row r="56" spans="1:25" s="83" customFormat="1" ht="39.950000000000003" customHeight="1" x14ac:dyDescent="0.25">
      <c r="A56" s="180"/>
      <c r="B56" s="388"/>
      <c r="C56" s="388"/>
      <c r="D56" s="414"/>
      <c r="E56" s="415"/>
      <c r="F56" s="415"/>
      <c r="G56" s="415"/>
      <c r="H56" s="415"/>
      <c r="I56" s="415"/>
      <c r="J56" s="415"/>
      <c r="K56" s="415"/>
      <c r="L56" s="415"/>
      <c r="M56" s="415"/>
      <c r="N56" s="415"/>
      <c r="O56" s="415"/>
      <c r="P56" s="415"/>
      <c r="Q56" s="281"/>
      <c r="R56" s="149"/>
      <c r="S56" s="180"/>
      <c r="T56" s="181"/>
      <c r="U56" s="181"/>
      <c r="V56" s="181"/>
      <c r="W56" s="181"/>
    </row>
    <row r="57" spans="1:25" ht="18.600000000000001" customHeight="1" x14ac:dyDescent="0.25">
      <c r="A57" s="180"/>
      <c r="B57" s="381" t="s">
        <v>53</v>
      </c>
      <c r="C57" s="382"/>
      <c r="D57" s="382"/>
      <c r="E57" s="382"/>
      <c r="F57" s="382"/>
      <c r="G57" s="382"/>
      <c r="H57" s="382"/>
      <c r="I57" s="382"/>
      <c r="J57" s="382"/>
      <c r="K57" s="382"/>
      <c r="L57" s="382"/>
      <c r="M57" s="382"/>
      <c r="N57" s="382"/>
      <c r="O57" s="382"/>
      <c r="P57" s="382"/>
      <c r="Q57" s="383"/>
      <c r="R57" s="67">
        <f>ROUND(R55+R56,0)</f>
        <v>0</v>
      </c>
      <c r="S57" s="180"/>
      <c r="T57" s="181"/>
      <c r="U57" s="181"/>
      <c r="V57" s="181"/>
      <c r="W57" s="181"/>
      <c r="Y57" s="129">
        <f>R57</f>
        <v>0</v>
      </c>
    </row>
    <row r="58" spans="1:25" ht="15.75" customHeight="1" x14ac:dyDescent="0.25">
      <c r="A58" s="180"/>
      <c r="B58" s="384" t="s">
        <v>62</v>
      </c>
      <c r="C58" s="385"/>
      <c r="D58" s="385"/>
      <c r="E58" s="385"/>
      <c r="F58" s="385"/>
      <c r="G58" s="385"/>
      <c r="H58" s="385"/>
      <c r="I58" s="385"/>
      <c r="J58" s="385"/>
      <c r="K58" s="385"/>
      <c r="L58" s="385"/>
      <c r="M58" s="385"/>
      <c r="N58" s="385"/>
      <c r="O58" s="385"/>
      <c r="P58" s="385"/>
      <c r="Q58" s="385"/>
      <c r="R58" s="386"/>
      <c r="S58" s="180"/>
      <c r="T58" s="181"/>
      <c r="U58" s="181"/>
      <c r="V58" s="181"/>
      <c r="W58" s="181"/>
    </row>
    <row r="59" spans="1:25" ht="39.950000000000003" customHeight="1" x14ac:dyDescent="0.25">
      <c r="A59" s="180"/>
      <c r="B59" s="401"/>
      <c r="C59" s="402"/>
      <c r="D59" s="402" t="s">
        <v>51</v>
      </c>
      <c r="E59" s="402"/>
      <c r="F59" s="402"/>
      <c r="G59" s="402"/>
      <c r="H59" s="402"/>
      <c r="I59" s="402"/>
      <c r="J59" s="402"/>
      <c r="K59" s="402"/>
      <c r="L59" s="402"/>
      <c r="M59" s="402"/>
      <c r="N59" s="402"/>
      <c r="O59" s="402"/>
      <c r="P59" s="402"/>
      <c r="Q59" s="403"/>
      <c r="R59" s="285" t="s">
        <v>52</v>
      </c>
      <c r="S59" s="180"/>
      <c r="T59" s="181"/>
      <c r="U59" s="181"/>
      <c r="V59" s="181"/>
      <c r="W59" s="181"/>
    </row>
    <row r="60" spans="1:25" s="83" customFormat="1" ht="39.950000000000003" customHeight="1" x14ac:dyDescent="0.25">
      <c r="A60" s="180"/>
      <c r="B60" s="404" t="s">
        <v>71</v>
      </c>
      <c r="C60" s="404"/>
      <c r="D60" s="388"/>
      <c r="E60" s="388"/>
      <c r="F60" s="388"/>
      <c r="G60" s="388"/>
      <c r="H60" s="388"/>
      <c r="I60" s="388"/>
      <c r="J60" s="388"/>
      <c r="K60" s="388"/>
      <c r="L60" s="388"/>
      <c r="M60" s="388"/>
      <c r="N60" s="388"/>
      <c r="O60" s="388"/>
      <c r="P60" s="388"/>
      <c r="Q60" s="388"/>
      <c r="R60" s="200">
        <f>Q16</f>
        <v>0</v>
      </c>
      <c r="S60" s="180"/>
      <c r="T60" s="181"/>
      <c r="U60" s="181"/>
      <c r="V60" s="181"/>
      <c r="W60" s="181"/>
    </row>
    <row r="61" spans="1:25" s="83" customFormat="1" ht="39.950000000000003" customHeight="1" x14ac:dyDescent="0.25">
      <c r="A61" s="180"/>
      <c r="B61" s="282"/>
      <c r="C61" s="408" t="s">
        <v>263</v>
      </c>
      <c r="D61" s="409"/>
      <c r="E61" s="410"/>
      <c r="F61" s="405"/>
      <c r="G61" s="406"/>
      <c r="H61" s="406"/>
      <c r="I61" s="406"/>
      <c r="J61" s="406"/>
      <c r="K61" s="406"/>
      <c r="L61" s="406"/>
      <c r="M61" s="406"/>
      <c r="N61" s="406"/>
      <c r="O61" s="406"/>
      <c r="P61" s="406"/>
      <c r="Q61" s="407"/>
      <c r="R61" s="149"/>
      <c r="S61" s="180"/>
      <c r="T61" s="181"/>
      <c r="U61" s="181"/>
      <c r="V61" s="181"/>
      <c r="W61" s="181"/>
    </row>
    <row r="62" spans="1:25" s="83" customFormat="1" ht="39.950000000000003" customHeight="1" x14ac:dyDescent="0.25">
      <c r="A62" s="180"/>
      <c r="B62" s="408" t="s">
        <v>72</v>
      </c>
      <c r="C62" s="410"/>
      <c r="D62" s="414"/>
      <c r="E62" s="415"/>
      <c r="F62" s="415"/>
      <c r="G62" s="415"/>
      <c r="H62" s="415"/>
      <c r="I62" s="415"/>
      <c r="J62" s="415"/>
      <c r="K62" s="415"/>
      <c r="L62" s="415"/>
      <c r="M62" s="415"/>
      <c r="N62" s="415"/>
      <c r="O62" s="415"/>
      <c r="P62" s="415"/>
      <c r="Q62" s="416"/>
      <c r="R62" s="200">
        <f>Q44</f>
        <v>0</v>
      </c>
      <c r="S62" s="180"/>
      <c r="T62" s="181"/>
      <c r="U62" s="181"/>
      <c r="V62" s="181"/>
      <c r="W62" s="181"/>
    </row>
    <row r="63" spans="1:25" s="83" customFormat="1" ht="39.950000000000003" customHeight="1" x14ac:dyDescent="0.25">
      <c r="A63" s="180"/>
      <c r="B63" s="282"/>
      <c r="C63" s="408" t="s">
        <v>264</v>
      </c>
      <c r="D63" s="409"/>
      <c r="E63" s="410"/>
      <c r="F63" s="405"/>
      <c r="G63" s="406"/>
      <c r="H63" s="406"/>
      <c r="I63" s="406"/>
      <c r="J63" s="406"/>
      <c r="K63" s="406"/>
      <c r="L63" s="406"/>
      <c r="M63" s="406"/>
      <c r="N63" s="406"/>
      <c r="O63" s="406"/>
      <c r="P63" s="406"/>
      <c r="Q63" s="407"/>
      <c r="R63" s="149"/>
      <c r="S63" s="180"/>
      <c r="T63" s="181"/>
      <c r="U63" s="181"/>
      <c r="V63" s="181"/>
      <c r="W63" s="181"/>
    </row>
    <row r="64" spans="1:25" s="83" customFormat="1" ht="39.950000000000003" customHeight="1" x14ac:dyDescent="0.25">
      <c r="A64" s="180"/>
      <c r="B64" s="404" t="s">
        <v>73</v>
      </c>
      <c r="C64" s="404"/>
      <c r="D64" s="388"/>
      <c r="E64" s="388"/>
      <c r="F64" s="388"/>
      <c r="G64" s="388"/>
      <c r="H64" s="388"/>
      <c r="I64" s="388"/>
      <c r="J64" s="388"/>
      <c r="K64" s="388"/>
      <c r="L64" s="388"/>
      <c r="M64" s="388"/>
      <c r="N64" s="388"/>
      <c r="O64" s="388"/>
      <c r="P64" s="388"/>
      <c r="Q64" s="388"/>
      <c r="R64" s="200">
        <f>Q52</f>
        <v>0</v>
      </c>
      <c r="S64" s="180"/>
      <c r="T64" s="181"/>
      <c r="U64" s="181"/>
      <c r="V64" s="181"/>
      <c r="W64" s="181"/>
    </row>
    <row r="65" spans="1:40" s="83" customFormat="1" ht="39.950000000000003" customHeight="1" x14ac:dyDescent="0.25">
      <c r="A65" s="180"/>
      <c r="B65" s="282"/>
      <c r="C65" s="408" t="s">
        <v>265</v>
      </c>
      <c r="D65" s="409"/>
      <c r="E65" s="410"/>
      <c r="F65" s="405"/>
      <c r="G65" s="406"/>
      <c r="H65" s="406"/>
      <c r="I65" s="406"/>
      <c r="J65" s="406"/>
      <c r="K65" s="406"/>
      <c r="L65" s="406"/>
      <c r="M65" s="406"/>
      <c r="N65" s="406"/>
      <c r="O65" s="406"/>
      <c r="P65" s="406"/>
      <c r="Q65" s="407"/>
      <c r="R65" s="149"/>
      <c r="S65" s="180"/>
      <c r="T65" s="181"/>
      <c r="U65" s="181"/>
      <c r="V65" s="181"/>
      <c r="W65" s="181"/>
    </row>
    <row r="66" spans="1:40" ht="18.600000000000001" customHeight="1" x14ac:dyDescent="0.25">
      <c r="A66" s="180"/>
      <c r="B66" s="411" t="s">
        <v>55</v>
      </c>
      <c r="C66" s="412"/>
      <c r="D66" s="412"/>
      <c r="E66" s="412"/>
      <c r="F66" s="412"/>
      <c r="G66" s="412"/>
      <c r="H66" s="412"/>
      <c r="I66" s="412"/>
      <c r="J66" s="412"/>
      <c r="K66" s="412"/>
      <c r="L66" s="412"/>
      <c r="M66" s="412"/>
      <c r="N66" s="412"/>
      <c r="O66" s="412"/>
      <c r="P66" s="412"/>
      <c r="Q66" s="413"/>
      <c r="R66" s="201">
        <f>IF(Cover!C28="Yes", ROUNDUP(SUM(R60:R65),0),ROUND(SUM(R60:R65),0))</f>
        <v>0</v>
      </c>
      <c r="S66" s="180"/>
      <c r="T66" s="181"/>
      <c r="U66" s="181"/>
      <c r="V66" s="181"/>
      <c r="W66" s="181"/>
      <c r="Y66" s="129">
        <f>R66</f>
        <v>0</v>
      </c>
      <c r="Z66" s="83"/>
      <c r="AA66" s="83"/>
      <c r="AB66" s="83"/>
      <c r="AC66" s="83"/>
      <c r="AD66" s="83"/>
      <c r="AE66" s="83"/>
      <c r="AF66" s="83"/>
      <c r="AG66" s="83"/>
      <c r="AH66" s="83"/>
      <c r="AI66" s="83"/>
      <c r="AJ66" s="83"/>
      <c r="AK66" s="83"/>
      <c r="AL66" s="83"/>
      <c r="AM66" s="83"/>
      <c r="AN66" s="83"/>
    </row>
    <row r="67" spans="1:40" ht="15.75" customHeight="1" x14ac:dyDescent="0.25">
      <c r="A67" s="180"/>
      <c r="B67" s="465" t="s">
        <v>63</v>
      </c>
      <c r="C67" s="466"/>
      <c r="D67" s="466"/>
      <c r="E67" s="466"/>
      <c r="F67" s="466"/>
      <c r="G67" s="466"/>
      <c r="H67" s="466"/>
      <c r="I67" s="466"/>
      <c r="J67" s="466"/>
      <c r="K67" s="466"/>
      <c r="L67" s="466"/>
      <c r="M67" s="466"/>
      <c r="N67" s="466"/>
      <c r="O67" s="466"/>
      <c r="P67" s="466"/>
      <c r="Q67" s="466"/>
      <c r="R67" s="467"/>
      <c r="S67" s="180"/>
      <c r="T67" s="181"/>
      <c r="U67" s="181"/>
      <c r="V67" s="181"/>
      <c r="W67" s="181"/>
      <c r="Z67" s="83"/>
      <c r="AA67" s="83"/>
      <c r="AB67" s="83"/>
      <c r="AC67" s="83"/>
      <c r="AD67" s="83"/>
      <c r="AE67" s="83"/>
      <c r="AF67" s="83"/>
      <c r="AG67" s="83"/>
      <c r="AH67" s="83"/>
      <c r="AI67" s="83"/>
      <c r="AJ67" s="83"/>
      <c r="AK67" s="83"/>
      <c r="AL67" s="83"/>
      <c r="AM67" s="83"/>
      <c r="AN67" s="83"/>
    </row>
    <row r="68" spans="1:40" ht="39.950000000000003" customHeight="1" x14ac:dyDescent="0.25">
      <c r="A68" s="180"/>
      <c r="B68" s="483" t="s">
        <v>513</v>
      </c>
      <c r="C68" s="484"/>
      <c r="D68" s="427" t="s">
        <v>533</v>
      </c>
      <c r="E68" s="428"/>
      <c r="F68" s="428"/>
      <c r="G68" s="429"/>
      <c r="H68" s="428" t="s">
        <v>515</v>
      </c>
      <c r="I68" s="428"/>
      <c r="J68" s="428"/>
      <c r="K68" s="428"/>
      <c r="L68" s="428"/>
      <c r="M68" s="428"/>
      <c r="N68" s="428"/>
      <c r="O68" s="429"/>
      <c r="P68" s="69" t="s">
        <v>283</v>
      </c>
      <c r="Q68" s="123" t="s">
        <v>54</v>
      </c>
      <c r="R68" s="123" t="s">
        <v>48</v>
      </c>
      <c r="S68" s="180"/>
      <c r="T68" s="181"/>
      <c r="U68" s="181"/>
      <c r="V68" s="181"/>
      <c r="W68" s="181"/>
      <c r="Z68" s="83"/>
      <c r="AA68" s="83"/>
      <c r="AB68" s="83"/>
      <c r="AC68" s="83"/>
      <c r="AD68" s="83"/>
      <c r="AE68" s="83"/>
      <c r="AF68" s="83"/>
      <c r="AG68" s="83"/>
      <c r="AH68" s="83"/>
      <c r="AI68" s="83"/>
      <c r="AJ68" s="83"/>
      <c r="AK68" s="83"/>
      <c r="AL68" s="83"/>
      <c r="AM68" s="83"/>
      <c r="AN68" s="83"/>
    </row>
    <row r="69" spans="1:40" ht="39.950000000000003" customHeight="1" x14ac:dyDescent="0.25">
      <c r="A69" s="180"/>
      <c r="B69" s="485"/>
      <c r="C69" s="485"/>
      <c r="D69" s="487" t="str">
        <f>IF(B69="","Select Contractor or Sub Awardee in Column B","")</f>
        <v>Select Contractor or Sub Awardee in Column B</v>
      </c>
      <c r="E69" s="487"/>
      <c r="F69" s="487"/>
      <c r="G69" s="487"/>
      <c r="H69" s="400" t="str">
        <f>IF(B69="","Select Contractor or Sub Awardee in column B to continue",0)</f>
        <v>Select Contractor or Sub Awardee in column B to continue</v>
      </c>
      <c r="I69" s="400"/>
      <c r="J69" s="400"/>
      <c r="K69" s="400"/>
      <c r="L69" s="400"/>
      <c r="M69" s="400"/>
      <c r="N69" s="400"/>
      <c r="O69" s="400"/>
      <c r="P69" s="122"/>
      <c r="Q69" s="68"/>
      <c r="R69" s="124">
        <f>ROUND(Q69*P69,2)</f>
        <v>0</v>
      </c>
      <c r="S69" s="180"/>
      <c r="T69" s="181"/>
      <c r="U69" s="182" t="str">
        <f>IF(B69="","",IF(D69="","",R69))</f>
        <v/>
      </c>
      <c r="V69" s="182" t="str">
        <f>IF(B69="","",IF(D69="","",D69))</f>
        <v/>
      </c>
      <c r="W69" s="182">
        <f>IF(B69="Contractor",0,R69)</f>
        <v>0</v>
      </c>
    </row>
    <row r="70" spans="1:40" ht="39.950000000000003" customHeight="1" x14ac:dyDescent="0.25">
      <c r="A70" s="180"/>
      <c r="B70" s="485"/>
      <c r="C70" s="485"/>
      <c r="D70" s="487" t="str">
        <f>IF(B70="","Select Contractor or Sub Awardee in Column B","")</f>
        <v>Select Contractor or Sub Awardee in Column B</v>
      </c>
      <c r="E70" s="487"/>
      <c r="F70" s="487"/>
      <c r="G70" s="487"/>
      <c r="H70" s="400" t="str">
        <f>IF(B70="","Select Contractor or Sub Awardee in column B to continue",0)</f>
        <v>Select Contractor or Sub Awardee in column B to continue</v>
      </c>
      <c r="I70" s="400"/>
      <c r="J70" s="400"/>
      <c r="K70" s="400"/>
      <c r="L70" s="400"/>
      <c r="M70" s="400"/>
      <c r="N70" s="400"/>
      <c r="O70" s="400"/>
      <c r="P70" s="122"/>
      <c r="Q70" s="68"/>
      <c r="R70" s="124">
        <f t="shared" ref="R70:R72" si="6">ROUND(Q70*P70,2)</f>
        <v>0</v>
      </c>
      <c r="S70" s="180"/>
      <c r="T70" s="181"/>
      <c r="U70" s="182" t="str">
        <f>IF(B70="","",IF(D70="","",R70))</f>
        <v/>
      </c>
      <c r="V70" s="182" t="str">
        <f>IF(B70="","",IF(D70="","",D70))</f>
        <v/>
      </c>
      <c r="W70" s="182">
        <f>IF(B70="Contractor",0,R70)</f>
        <v>0</v>
      </c>
      <c r="X70" s="182"/>
    </row>
    <row r="71" spans="1:40" ht="39.950000000000003" customHeight="1" x14ac:dyDescent="0.25">
      <c r="A71" s="180"/>
      <c r="B71" s="395"/>
      <c r="C71" s="396"/>
      <c r="D71" s="487" t="str">
        <f>IF(B71="","Select Contractor or Sub Awardee in Column B","")</f>
        <v>Select Contractor or Sub Awardee in Column B</v>
      </c>
      <c r="E71" s="487"/>
      <c r="F71" s="487"/>
      <c r="G71" s="487"/>
      <c r="H71" s="400" t="str">
        <f>IF(B71="","Select Contractor or Sub Awardee in column B to continue",0)</f>
        <v>Select Contractor or Sub Awardee in column B to continue</v>
      </c>
      <c r="I71" s="400"/>
      <c r="J71" s="400"/>
      <c r="K71" s="400"/>
      <c r="L71" s="400"/>
      <c r="M71" s="400"/>
      <c r="N71" s="400"/>
      <c r="O71" s="400"/>
      <c r="P71" s="122"/>
      <c r="Q71" s="68"/>
      <c r="R71" s="124">
        <f t="shared" si="6"/>
        <v>0</v>
      </c>
      <c r="S71" s="180"/>
      <c r="T71" s="181"/>
      <c r="U71" s="182" t="str">
        <f>IF(B71="","",IF(D71="","",R71))</f>
        <v/>
      </c>
      <c r="V71" s="182" t="str">
        <f>IF(B71="","",IF(D71="","",D71))</f>
        <v/>
      </c>
      <c r="W71" s="182">
        <f>IF(B71="Contractor",0,R71)</f>
        <v>0</v>
      </c>
    </row>
    <row r="72" spans="1:40" ht="39.950000000000003" customHeight="1" x14ac:dyDescent="0.25">
      <c r="A72" s="180"/>
      <c r="B72" s="395"/>
      <c r="C72" s="396"/>
      <c r="D72" s="487" t="str">
        <f>IF(B72="","Select Contractor or Sub Awardee in Column B","")</f>
        <v>Select Contractor or Sub Awardee in Column B</v>
      </c>
      <c r="E72" s="487"/>
      <c r="F72" s="487"/>
      <c r="G72" s="487"/>
      <c r="H72" s="400" t="str">
        <f>IF(B72="","Select Contractor or Sub Awardee in column B to continue",0)</f>
        <v>Select Contractor or Sub Awardee in column B to continue</v>
      </c>
      <c r="I72" s="400"/>
      <c r="J72" s="400"/>
      <c r="K72" s="400"/>
      <c r="L72" s="400"/>
      <c r="M72" s="400"/>
      <c r="N72" s="400"/>
      <c r="O72" s="400"/>
      <c r="P72" s="122"/>
      <c r="Q72" s="68"/>
      <c r="R72" s="124">
        <f t="shared" si="6"/>
        <v>0</v>
      </c>
      <c r="S72" s="180"/>
      <c r="T72" s="181"/>
      <c r="U72" s="182" t="str">
        <f>IF(B72="","",IF(D72="","",R72))</f>
        <v/>
      </c>
      <c r="V72" s="182" t="str">
        <f>IF(B72="","",IF(D72="","",D72))</f>
        <v/>
      </c>
      <c r="W72" s="182">
        <f>IF(B72="Contractor",0,R72)</f>
        <v>0</v>
      </c>
    </row>
    <row r="73" spans="1:40" ht="18.600000000000001" customHeight="1" x14ac:dyDescent="0.25">
      <c r="A73" s="180"/>
      <c r="B73" s="480" t="s">
        <v>57</v>
      </c>
      <c r="C73" s="481"/>
      <c r="D73" s="481"/>
      <c r="E73" s="481"/>
      <c r="F73" s="481"/>
      <c r="G73" s="481"/>
      <c r="H73" s="481"/>
      <c r="I73" s="481"/>
      <c r="J73" s="481"/>
      <c r="K73" s="481"/>
      <c r="L73" s="481"/>
      <c r="M73" s="481"/>
      <c r="N73" s="481"/>
      <c r="O73" s="481"/>
      <c r="P73" s="481"/>
      <c r="Q73" s="482"/>
      <c r="R73" s="77">
        <f>ROUND(SUM(R69:R72),0)</f>
        <v>0</v>
      </c>
      <c r="S73" s="180"/>
      <c r="T73" s="181"/>
      <c r="U73" s="182">
        <f>SUM(U69:U72)</f>
        <v>0</v>
      </c>
      <c r="V73" s="181"/>
      <c r="W73" s="181"/>
      <c r="Y73" s="129">
        <f>R73</f>
        <v>0</v>
      </c>
    </row>
    <row r="74" spans="1:40" ht="15.75" customHeight="1" x14ac:dyDescent="0.25">
      <c r="A74" s="180"/>
      <c r="B74" s="465" t="s">
        <v>64</v>
      </c>
      <c r="C74" s="466"/>
      <c r="D74" s="466"/>
      <c r="E74" s="466"/>
      <c r="F74" s="466"/>
      <c r="G74" s="466"/>
      <c r="H74" s="466"/>
      <c r="I74" s="466"/>
      <c r="J74" s="466"/>
      <c r="K74" s="466"/>
      <c r="L74" s="466"/>
      <c r="M74" s="466"/>
      <c r="N74" s="466"/>
      <c r="O74" s="466"/>
      <c r="P74" s="466"/>
      <c r="Q74" s="466"/>
      <c r="R74" s="467"/>
      <c r="S74" s="180"/>
      <c r="T74" s="181"/>
      <c r="U74" s="181"/>
      <c r="V74" s="181"/>
      <c r="W74" s="181"/>
    </row>
    <row r="75" spans="1:40" ht="39.950000000000003" customHeight="1" x14ac:dyDescent="0.25">
      <c r="A75" s="180"/>
      <c r="B75" s="440" t="s">
        <v>341</v>
      </c>
      <c r="C75" s="441"/>
      <c r="D75" s="442"/>
      <c r="E75" s="440" t="s">
        <v>56</v>
      </c>
      <c r="F75" s="441"/>
      <c r="G75" s="441"/>
      <c r="H75" s="441"/>
      <c r="I75" s="441"/>
      <c r="J75" s="441"/>
      <c r="K75" s="441"/>
      <c r="L75" s="441"/>
      <c r="M75" s="441"/>
      <c r="N75" s="441"/>
      <c r="O75" s="441"/>
      <c r="P75" s="441"/>
      <c r="Q75" s="442"/>
      <c r="R75" s="285" t="s">
        <v>48</v>
      </c>
      <c r="S75" s="180"/>
      <c r="T75" s="181"/>
      <c r="U75" s="181"/>
      <c r="V75" s="181"/>
      <c r="W75" s="181"/>
    </row>
    <row r="76" spans="1:40" ht="39.950000000000003" customHeight="1" x14ac:dyDescent="0.25">
      <c r="A76" s="180"/>
      <c r="B76" s="387"/>
      <c r="C76" s="387"/>
      <c r="D76" s="387"/>
      <c r="E76" s="388" t="str">
        <f t="shared" ref="E76:E81" si="7">IF(B76="","Select Supply Category in Column B",0)</f>
        <v>Select Supply Category in Column B</v>
      </c>
      <c r="F76" s="388"/>
      <c r="G76" s="388"/>
      <c r="H76" s="388"/>
      <c r="I76" s="388"/>
      <c r="J76" s="388"/>
      <c r="K76" s="388"/>
      <c r="L76" s="388"/>
      <c r="M76" s="388"/>
      <c r="N76" s="388"/>
      <c r="O76" s="388"/>
      <c r="P76" s="388"/>
      <c r="Q76" s="388"/>
      <c r="R76" s="150"/>
      <c r="S76" s="180"/>
      <c r="T76" s="181"/>
      <c r="U76" s="181"/>
      <c r="V76" s="181"/>
      <c r="W76" s="181"/>
    </row>
    <row r="77" spans="1:40" ht="39.950000000000003" customHeight="1" x14ac:dyDescent="0.25">
      <c r="A77" s="180"/>
      <c r="B77" s="387"/>
      <c r="C77" s="387"/>
      <c r="D77" s="387"/>
      <c r="E77" s="388" t="str">
        <f t="shared" si="7"/>
        <v>Select Supply Category in Column B</v>
      </c>
      <c r="F77" s="388"/>
      <c r="G77" s="388"/>
      <c r="H77" s="388"/>
      <c r="I77" s="388"/>
      <c r="J77" s="388"/>
      <c r="K77" s="388"/>
      <c r="L77" s="388"/>
      <c r="M77" s="388"/>
      <c r="N77" s="388"/>
      <c r="O77" s="388"/>
      <c r="P77" s="388"/>
      <c r="Q77" s="388"/>
      <c r="R77" s="150"/>
      <c r="S77" s="180"/>
      <c r="T77" s="181"/>
      <c r="U77" s="181"/>
      <c r="V77" s="181"/>
      <c r="W77" s="181"/>
    </row>
    <row r="78" spans="1:40" ht="39.950000000000003" customHeight="1" x14ac:dyDescent="0.25">
      <c r="A78" s="180"/>
      <c r="B78" s="387"/>
      <c r="C78" s="387"/>
      <c r="D78" s="387"/>
      <c r="E78" s="388" t="str">
        <f t="shared" si="7"/>
        <v>Select Supply Category in Column B</v>
      </c>
      <c r="F78" s="388"/>
      <c r="G78" s="388"/>
      <c r="H78" s="388"/>
      <c r="I78" s="388"/>
      <c r="J78" s="388"/>
      <c r="K78" s="388"/>
      <c r="L78" s="388"/>
      <c r="M78" s="388"/>
      <c r="N78" s="388"/>
      <c r="O78" s="388"/>
      <c r="P78" s="388"/>
      <c r="Q78" s="388"/>
      <c r="R78" s="150"/>
      <c r="S78" s="180"/>
      <c r="T78" s="181"/>
      <c r="U78" s="181"/>
      <c r="V78" s="181"/>
      <c r="W78" s="181"/>
    </row>
    <row r="79" spans="1:40" ht="39.950000000000003" customHeight="1" x14ac:dyDescent="0.25">
      <c r="A79" s="180"/>
      <c r="B79" s="387"/>
      <c r="C79" s="387"/>
      <c r="D79" s="387"/>
      <c r="E79" s="388" t="str">
        <f t="shared" si="7"/>
        <v>Select Supply Category in Column B</v>
      </c>
      <c r="F79" s="388"/>
      <c r="G79" s="388"/>
      <c r="H79" s="388"/>
      <c r="I79" s="388"/>
      <c r="J79" s="388"/>
      <c r="K79" s="388"/>
      <c r="L79" s="388"/>
      <c r="M79" s="388"/>
      <c r="N79" s="388"/>
      <c r="O79" s="388"/>
      <c r="P79" s="388"/>
      <c r="Q79" s="388"/>
      <c r="R79" s="150"/>
      <c r="S79" s="180"/>
      <c r="T79" s="181"/>
      <c r="U79" s="181"/>
      <c r="V79" s="181"/>
      <c r="W79" s="181"/>
    </row>
    <row r="80" spans="1:40" ht="39.950000000000003" customHeight="1" x14ac:dyDescent="0.25">
      <c r="A80" s="180"/>
      <c r="B80" s="387"/>
      <c r="C80" s="387"/>
      <c r="D80" s="387"/>
      <c r="E80" s="388" t="str">
        <f t="shared" si="7"/>
        <v>Select Supply Category in Column B</v>
      </c>
      <c r="F80" s="388"/>
      <c r="G80" s="388"/>
      <c r="H80" s="388"/>
      <c r="I80" s="388"/>
      <c r="J80" s="388"/>
      <c r="K80" s="388"/>
      <c r="L80" s="388"/>
      <c r="M80" s="388"/>
      <c r="N80" s="388"/>
      <c r="O80" s="388"/>
      <c r="P80" s="388"/>
      <c r="Q80" s="388"/>
      <c r="R80" s="150"/>
      <c r="S80" s="180"/>
      <c r="T80" s="181"/>
      <c r="U80" s="181"/>
      <c r="V80" s="181"/>
      <c r="W80" s="181"/>
    </row>
    <row r="81" spans="1:25" ht="39.950000000000003" customHeight="1" x14ac:dyDescent="0.25">
      <c r="A81" s="180"/>
      <c r="B81" s="387"/>
      <c r="C81" s="387"/>
      <c r="D81" s="387"/>
      <c r="E81" s="388" t="str">
        <f t="shared" si="7"/>
        <v>Select Supply Category in Column B</v>
      </c>
      <c r="F81" s="388"/>
      <c r="G81" s="388"/>
      <c r="H81" s="388"/>
      <c r="I81" s="388"/>
      <c r="J81" s="388"/>
      <c r="K81" s="388"/>
      <c r="L81" s="388"/>
      <c r="M81" s="388"/>
      <c r="N81" s="388"/>
      <c r="O81" s="388"/>
      <c r="P81" s="388"/>
      <c r="Q81" s="388"/>
      <c r="R81" s="150"/>
      <c r="S81" s="180"/>
      <c r="T81" s="181"/>
      <c r="U81" s="181"/>
      <c r="V81" s="181"/>
      <c r="W81" s="181"/>
    </row>
    <row r="82" spans="1:25" ht="18" customHeight="1" x14ac:dyDescent="0.25">
      <c r="A82" s="180"/>
      <c r="B82" s="411" t="s">
        <v>58</v>
      </c>
      <c r="C82" s="412"/>
      <c r="D82" s="412"/>
      <c r="E82" s="412"/>
      <c r="F82" s="412"/>
      <c r="G82" s="412"/>
      <c r="H82" s="412"/>
      <c r="I82" s="412"/>
      <c r="J82" s="412"/>
      <c r="K82" s="412"/>
      <c r="L82" s="412"/>
      <c r="M82" s="412"/>
      <c r="N82" s="412"/>
      <c r="O82" s="412"/>
      <c r="P82" s="412"/>
      <c r="Q82" s="413"/>
      <c r="R82" s="151">
        <f>ROUND(SUM(R76:R81),0)</f>
        <v>0</v>
      </c>
      <c r="S82" s="180"/>
      <c r="T82" s="181"/>
      <c r="U82" s="181"/>
      <c r="V82" s="181"/>
      <c r="W82" s="181"/>
      <c r="Y82" s="129">
        <f>R82</f>
        <v>0</v>
      </c>
    </row>
    <row r="83" spans="1:25" ht="15.75" customHeight="1" x14ac:dyDescent="0.25">
      <c r="A83" s="180"/>
      <c r="B83" s="384" t="s">
        <v>65</v>
      </c>
      <c r="C83" s="385"/>
      <c r="D83" s="385"/>
      <c r="E83" s="385"/>
      <c r="F83" s="385"/>
      <c r="G83" s="385"/>
      <c r="H83" s="385"/>
      <c r="I83" s="385"/>
      <c r="J83" s="385"/>
      <c r="K83" s="385"/>
      <c r="L83" s="385"/>
      <c r="M83" s="385"/>
      <c r="N83" s="385"/>
      <c r="O83" s="385"/>
      <c r="P83" s="385"/>
      <c r="Q83" s="385"/>
      <c r="R83" s="386"/>
      <c r="S83" s="180"/>
      <c r="T83" s="181"/>
      <c r="U83" s="181"/>
      <c r="V83" s="181"/>
      <c r="W83" s="181"/>
    </row>
    <row r="84" spans="1:25" s="83" customFormat="1" ht="39.950000000000003" customHeight="1" x14ac:dyDescent="0.25">
      <c r="A84" s="180"/>
      <c r="B84" s="392" t="s">
        <v>341</v>
      </c>
      <c r="C84" s="393"/>
      <c r="D84" s="394"/>
      <c r="E84" s="486" t="s">
        <v>226</v>
      </c>
      <c r="F84" s="486"/>
      <c r="G84" s="486"/>
      <c r="H84" s="486" t="s">
        <v>227</v>
      </c>
      <c r="I84" s="486"/>
      <c r="J84" s="486"/>
      <c r="K84" s="486"/>
      <c r="L84" s="486"/>
      <c r="M84" s="486"/>
      <c r="N84" s="486"/>
      <c r="O84" s="486"/>
      <c r="P84" s="179" t="s">
        <v>360</v>
      </c>
      <c r="Q84" s="179" t="s">
        <v>115</v>
      </c>
      <c r="R84" s="74" t="s">
        <v>52</v>
      </c>
      <c r="S84" s="180"/>
      <c r="T84" s="181"/>
      <c r="U84" s="181"/>
      <c r="V84" s="181"/>
      <c r="W84" s="181"/>
    </row>
    <row r="85" spans="1:25" s="83" customFormat="1" ht="39.950000000000003" customHeight="1" x14ac:dyDescent="0.25">
      <c r="A85" s="180"/>
      <c r="B85" s="417"/>
      <c r="C85" s="418"/>
      <c r="D85" s="419"/>
      <c r="E85" s="389" t="str">
        <f t="shared" ref="E85:E91" si="8">IF(B85="","Select Category in Column B",0)</f>
        <v>Select Category in Column B</v>
      </c>
      <c r="F85" s="390"/>
      <c r="G85" s="391"/>
      <c r="H85" s="389" t="str">
        <f t="shared" ref="H85:H91" si="9">IF(B85="","Select Category in Column B",0)</f>
        <v>Select Category in Column B</v>
      </c>
      <c r="I85" s="390"/>
      <c r="J85" s="390"/>
      <c r="K85" s="390"/>
      <c r="L85" s="390"/>
      <c r="M85" s="390"/>
      <c r="N85" s="390"/>
      <c r="O85" s="391"/>
      <c r="P85" s="186"/>
      <c r="Q85" s="190"/>
      <c r="R85" s="77">
        <f>ROUND(Q85*P85,2)</f>
        <v>0</v>
      </c>
      <c r="S85" s="180"/>
      <c r="T85" s="181"/>
      <c r="U85" s="182">
        <f>IF(OR(B85='DROP-DOWNS'!$S$18,B85='DROP-DOWNS'!$S$19,B85='DROP-DOWNS'!$S$20,B85='DROP-DOWNS'!$S$21),R85,0)</f>
        <v>0</v>
      </c>
      <c r="V85" s="177"/>
      <c r="W85" s="181"/>
    </row>
    <row r="86" spans="1:25" s="83" customFormat="1" ht="39.950000000000003" customHeight="1" x14ac:dyDescent="0.25">
      <c r="A86" s="180"/>
      <c r="B86" s="417"/>
      <c r="C86" s="418"/>
      <c r="D86" s="419"/>
      <c r="E86" s="389" t="str">
        <f t="shared" si="8"/>
        <v>Select Category in Column B</v>
      </c>
      <c r="F86" s="390"/>
      <c r="G86" s="391"/>
      <c r="H86" s="389" t="str">
        <f t="shared" si="9"/>
        <v>Select Category in Column B</v>
      </c>
      <c r="I86" s="390"/>
      <c r="J86" s="390"/>
      <c r="K86" s="390"/>
      <c r="L86" s="390"/>
      <c r="M86" s="390"/>
      <c r="N86" s="390"/>
      <c r="O86" s="391"/>
      <c r="P86" s="186"/>
      <c r="Q86" s="190"/>
      <c r="R86" s="77">
        <f t="shared" ref="R86:R88" si="10">ROUND(Q86*P86,2)</f>
        <v>0</v>
      </c>
      <c r="S86" s="180"/>
      <c r="T86" s="181"/>
      <c r="U86" s="182">
        <f>IF(OR(B86='DROP-DOWNS'!$S$18,B86='DROP-DOWNS'!$S$19,B86='DROP-DOWNS'!$S$20,B86='DROP-DOWNS'!$S$21),R86,0)</f>
        <v>0</v>
      </c>
      <c r="V86" s="177"/>
      <c r="W86" s="181"/>
    </row>
    <row r="87" spans="1:25" s="83" customFormat="1" ht="39.950000000000003" customHeight="1" x14ac:dyDescent="0.25">
      <c r="A87" s="180"/>
      <c r="B87" s="417"/>
      <c r="C87" s="418"/>
      <c r="D87" s="419"/>
      <c r="E87" s="389" t="str">
        <f t="shared" si="8"/>
        <v>Select Category in Column B</v>
      </c>
      <c r="F87" s="390"/>
      <c r="G87" s="391"/>
      <c r="H87" s="389" t="str">
        <f t="shared" si="9"/>
        <v>Select Category in Column B</v>
      </c>
      <c r="I87" s="390"/>
      <c r="J87" s="390"/>
      <c r="K87" s="390"/>
      <c r="L87" s="390"/>
      <c r="M87" s="390"/>
      <c r="N87" s="390"/>
      <c r="O87" s="391"/>
      <c r="P87" s="165"/>
      <c r="Q87" s="190"/>
      <c r="R87" s="77">
        <f t="shared" si="10"/>
        <v>0</v>
      </c>
      <c r="S87" s="180"/>
      <c r="T87" s="181"/>
      <c r="U87" s="182">
        <f>IF(OR(B87='DROP-DOWNS'!$S$18,B87='DROP-DOWNS'!$S$19,B87='DROP-DOWNS'!$S$20,B87='DROP-DOWNS'!$S$21),R87,0)</f>
        <v>0</v>
      </c>
      <c r="V87" s="177"/>
      <c r="W87" s="181"/>
    </row>
    <row r="88" spans="1:25" s="83" customFormat="1" ht="39.950000000000003" customHeight="1" x14ac:dyDescent="0.25">
      <c r="A88" s="180"/>
      <c r="B88" s="417"/>
      <c r="C88" s="418"/>
      <c r="D88" s="419"/>
      <c r="E88" s="389" t="str">
        <f t="shared" si="8"/>
        <v>Select Category in Column B</v>
      </c>
      <c r="F88" s="390"/>
      <c r="G88" s="391"/>
      <c r="H88" s="389" t="str">
        <f t="shared" si="9"/>
        <v>Select Category in Column B</v>
      </c>
      <c r="I88" s="390"/>
      <c r="J88" s="390"/>
      <c r="K88" s="390"/>
      <c r="L88" s="390"/>
      <c r="M88" s="390"/>
      <c r="N88" s="390"/>
      <c r="O88" s="391"/>
      <c r="P88" s="165"/>
      <c r="Q88" s="190"/>
      <c r="R88" s="77">
        <f t="shared" si="10"/>
        <v>0</v>
      </c>
      <c r="S88" s="180"/>
      <c r="T88" s="181"/>
      <c r="U88" s="182">
        <f>IF(OR(B88='DROP-DOWNS'!$S$18,B88='DROP-DOWNS'!$S$19,B88='DROP-DOWNS'!$S$20,B88='DROP-DOWNS'!$S$21),R88,0)</f>
        <v>0</v>
      </c>
      <c r="V88" s="177"/>
      <c r="W88" s="181"/>
    </row>
    <row r="89" spans="1:25" s="83" customFormat="1" ht="39.950000000000003" hidden="1" customHeight="1" x14ac:dyDescent="0.25">
      <c r="A89" s="180"/>
      <c r="B89" s="417"/>
      <c r="C89" s="418"/>
      <c r="D89" s="419"/>
      <c r="E89" s="389" t="str">
        <f t="shared" si="8"/>
        <v>Select Category in Column B</v>
      </c>
      <c r="F89" s="390"/>
      <c r="G89" s="391"/>
      <c r="H89" s="389" t="str">
        <f t="shared" si="9"/>
        <v>Select Category in Column B</v>
      </c>
      <c r="I89" s="390"/>
      <c r="J89" s="390"/>
      <c r="K89" s="390"/>
      <c r="L89" s="390"/>
      <c r="M89" s="390"/>
      <c r="N89" s="390"/>
      <c r="O89" s="391"/>
      <c r="P89" s="186"/>
      <c r="Q89" s="190"/>
      <c r="R89" s="77">
        <f t="shared" ref="R89:R91" si="11">ROUND(Q89*P89,0)</f>
        <v>0</v>
      </c>
      <c r="S89" s="180"/>
      <c r="T89" s="181"/>
      <c r="U89" s="182">
        <f>IF(OR(B89='DROP-DOWNS'!S18,B89='DROP-DOWNS'!S19,B89='DROP-DOWNS'!S20,B89='DROP-DOWNS'!S21),R89,0)</f>
        <v>0</v>
      </c>
      <c r="V89" s="177"/>
      <c r="W89" s="181"/>
    </row>
    <row r="90" spans="1:25" s="83" customFormat="1" ht="39.950000000000003" hidden="1" customHeight="1" x14ac:dyDescent="0.25">
      <c r="A90" s="180"/>
      <c r="B90" s="417"/>
      <c r="C90" s="418"/>
      <c r="D90" s="419"/>
      <c r="E90" s="389" t="str">
        <f t="shared" si="8"/>
        <v>Select Category in Column B</v>
      </c>
      <c r="F90" s="390"/>
      <c r="G90" s="391"/>
      <c r="H90" s="389" t="str">
        <f t="shared" si="9"/>
        <v>Select Category in Column B</v>
      </c>
      <c r="I90" s="390"/>
      <c r="J90" s="390"/>
      <c r="K90" s="390"/>
      <c r="L90" s="390"/>
      <c r="M90" s="390"/>
      <c r="N90" s="390"/>
      <c r="O90" s="391"/>
      <c r="P90" s="165"/>
      <c r="Q90" s="190"/>
      <c r="R90" s="77">
        <f t="shared" si="11"/>
        <v>0</v>
      </c>
      <c r="S90" s="180"/>
      <c r="T90" s="181"/>
      <c r="U90" s="182">
        <f>IF(OR(B90='DROP-DOWNS'!S18,B90='DROP-DOWNS'!S19,B90='DROP-DOWNS'!S20,B90='DROP-DOWNS'!S21),R90,0)</f>
        <v>0</v>
      </c>
      <c r="V90" s="177"/>
      <c r="W90" s="181"/>
    </row>
    <row r="91" spans="1:25" s="83" customFormat="1" ht="39.950000000000003" hidden="1" customHeight="1" x14ac:dyDescent="0.25">
      <c r="A91" s="180"/>
      <c r="B91" s="417"/>
      <c r="C91" s="418"/>
      <c r="D91" s="419" t="str">
        <f>IF(B91="","Select Travel Category in Column B.",0)</f>
        <v>Select Travel Category in Column B.</v>
      </c>
      <c r="E91" s="389" t="str">
        <f t="shared" si="8"/>
        <v>Select Category in Column B</v>
      </c>
      <c r="F91" s="390"/>
      <c r="G91" s="391"/>
      <c r="H91" s="389" t="str">
        <f t="shared" si="9"/>
        <v>Select Category in Column B</v>
      </c>
      <c r="I91" s="390"/>
      <c r="J91" s="390"/>
      <c r="K91" s="390"/>
      <c r="L91" s="390"/>
      <c r="M91" s="390"/>
      <c r="N91" s="390"/>
      <c r="O91" s="391"/>
      <c r="P91" s="165"/>
      <c r="Q91" s="190"/>
      <c r="R91" s="77">
        <f t="shared" si="11"/>
        <v>0</v>
      </c>
      <c r="S91" s="180"/>
      <c r="T91" s="181"/>
      <c r="U91" s="182">
        <f>IF(OR(B91='DROP-DOWNS'!S18,B91='DROP-DOWNS'!S19,B91='DROP-DOWNS'!S20,B91='DROP-DOWNS'!S21),R91,0)</f>
        <v>0</v>
      </c>
      <c r="V91" s="177"/>
      <c r="W91" s="181"/>
    </row>
    <row r="92" spans="1:25" ht="18" customHeight="1" x14ac:dyDescent="0.25">
      <c r="A92" s="180"/>
      <c r="B92" s="411" t="s">
        <v>59</v>
      </c>
      <c r="C92" s="412"/>
      <c r="D92" s="412"/>
      <c r="E92" s="412"/>
      <c r="F92" s="412"/>
      <c r="G92" s="412"/>
      <c r="H92" s="412"/>
      <c r="I92" s="412"/>
      <c r="J92" s="412"/>
      <c r="K92" s="412"/>
      <c r="L92" s="412"/>
      <c r="M92" s="412"/>
      <c r="N92" s="412"/>
      <c r="O92" s="412"/>
      <c r="P92" s="412"/>
      <c r="Q92" s="413"/>
      <c r="R92" s="151">
        <f>ROUND(SUM(R85:R91),0)</f>
        <v>0</v>
      </c>
      <c r="S92" s="180"/>
      <c r="T92" s="181"/>
      <c r="U92" s="152">
        <f>SUM(U85:U91)</f>
        <v>0</v>
      </c>
      <c r="V92" s="177"/>
      <c r="W92" s="181"/>
      <c r="Y92" s="129">
        <f>R92</f>
        <v>0</v>
      </c>
    </row>
    <row r="93" spans="1:25" ht="15.75" customHeight="1" x14ac:dyDescent="0.25">
      <c r="A93" s="180"/>
      <c r="B93" s="384" t="s">
        <v>66</v>
      </c>
      <c r="C93" s="385"/>
      <c r="D93" s="385"/>
      <c r="E93" s="385"/>
      <c r="F93" s="385"/>
      <c r="G93" s="385"/>
      <c r="H93" s="385"/>
      <c r="I93" s="385"/>
      <c r="J93" s="385"/>
      <c r="K93" s="385"/>
      <c r="L93" s="385"/>
      <c r="M93" s="385"/>
      <c r="N93" s="385"/>
      <c r="O93" s="385"/>
      <c r="P93" s="385"/>
      <c r="Q93" s="385"/>
      <c r="R93" s="386"/>
      <c r="S93" s="180"/>
      <c r="T93" s="181"/>
      <c r="U93" s="181"/>
      <c r="V93" s="178"/>
      <c r="W93" s="181"/>
    </row>
    <row r="94" spans="1:25" ht="39.950000000000003" customHeight="1" x14ac:dyDescent="0.25">
      <c r="A94" s="180"/>
      <c r="B94" s="437" t="s">
        <v>74</v>
      </c>
      <c r="C94" s="438"/>
      <c r="D94" s="439"/>
      <c r="E94" s="437" t="s">
        <v>361</v>
      </c>
      <c r="F94" s="438"/>
      <c r="G94" s="438"/>
      <c r="H94" s="438"/>
      <c r="I94" s="438"/>
      <c r="J94" s="438"/>
      <c r="K94" s="438"/>
      <c r="L94" s="438"/>
      <c r="M94" s="438"/>
      <c r="N94" s="438"/>
      <c r="O94" s="438"/>
      <c r="P94" s="438"/>
      <c r="Q94" s="438"/>
      <c r="R94" s="439"/>
      <c r="S94" s="180"/>
      <c r="T94" s="181"/>
      <c r="U94" s="181"/>
      <c r="V94" s="178"/>
      <c r="W94" s="181"/>
    </row>
    <row r="95" spans="1:25" ht="39.950000000000003" customHeight="1" x14ac:dyDescent="0.25">
      <c r="A95" s="180"/>
      <c r="B95" s="387"/>
      <c r="C95" s="387"/>
      <c r="D95" s="387"/>
      <c r="E95" s="388" t="str">
        <f t="shared" ref="E95:E100" si="12">IF(B95="","Select Category in Column B",0)</f>
        <v>Select Category in Column B</v>
      </c>
      <c r="F95" s="388"/>
      <c r="G95" s="388"/>
      <c r="H95" s="388"/>
      <c r="I95" s="388"/>
      <c r="J95" s="388"/>
      <c r="K95" s="388"/>
      <c r="L95" s="388"/>
      <c r="M95" s="388"/>
      <c r="N95" s="388"/>
      <c r="O95" s="388"/>
      <c r="P95" s="388"/>
      <c r="Q95" s="388"/>
      <c r="R95" s="150"/>
      <c r="S95" s="180"/>
      <c r="T95" s="181"/>
      <c r="U95" s="181"/>
      <c r="V95" s="177"/>
      <c r="W95" s="181"/>
    </row>
    <row r="96" spans="1:25" ht="39.950000000000003" customHeight="1" x14ac:dyDescent="0.25">
      <c r="A96" s="180"/>
      <c r="B96" s="387"/>
      <c r="C96" s="387"/>
      <c r="D96" s="387"/>
      <c r="E96" s="388" t="str">
        <f t="shared" si="12"/>
        <v>Select Category in Column B</v>
      </c>
      <c r="F96" s="388"/>
      <c r="G96" s="388"/>
      <c r="H96" s="388"/>
      <c r="I96" s="388"/>
      <c r="J96" s="388"/>
      <c r="K96" s="388"/>
      <c r="L96" s="388"/>
      <c r="M96" s="388"/>
      <c r="N96" s="388"/>
      <c r="O96" s="388"/>
      <c r="P96" s="388"/>
      <c r="Q96" s="388"/>
      <c r="R96" s="150"/>
      <c r="S96" s="180"/>
      <c r="T96" s="181"/>
      <c r="U96" s="181"/>
      <c r="V96" s="177"/>
      <c r="W96" s="181"/>
    </row>
    <row r="97" spans="1:25" ht="39.950000000000003" customHeight="1" x14ac:dyDescent="0.25">
      <c r="A97" s="180"/>
      <c r="B97" s="387"/>
      <c r="C97" s="387"/>
      <c r="D97" s="387"/>
      <c r="E97" s="388" t="str">
        <f t="shared" si="12"/>
        <v>Select Category in Column B</v>
      </c>
      <c r="F97" s="388"/>
      <c r="G97" s="388"/>
      <c r="H97" s="388"/>
      <c r="I97" s="388"/>
      <c r="J97" s="388"/>
      <c r="K97" s="388"/>
      <c r="L97" s="388"/>
      <c r="M97" s="388"/>
      <c r="N97" s="388"/>
      <c r="O97" s="388"/>
      <c r="P97" s="388"/>
      <c r="Q97" s="388"/>
      <c r="R97" s="150"/>
      <c r="S97" s="180"/>
      <c r="T97" s="181"/>
      <c r="U97" s="181"/>
      <c r="V97" s="178"/>
      <c r="W97" s="181"/>
    </row>
    <row r="98" spans="1:25" ht="39.950000000000003" customHeight="1" x14ac:dyDescent="0.25">
      <c r="A98" s="180"/>
      <c r="B98" s="387"/>
      <c r="C98" s="387"/>
      <c r="D98" s="387"/>
      <c r="E98" s="388" t="str">
        <f t="shared" si="12"/>
        <v>Select Category in Column B</v>
      </c>
      <c r="F98" s="388"/>
      <c r="G98" s="388"/>
      <c r="H98" s="388"/>
      <c r="I98" s="388"/>
      <c r="J98" s="388"/>
      <c r="K98" s="388"/>
      <c r="L98" s="388"/>
      <c r="M98" s="388"/>
      <c r="N98" s="388"/>
      <c r="O98" s="388"/>
      <c r="P98" s="388"/>
      <c r="Q98" s="388"/>
      <c r="R98" s="150"/>
      <c r="S98" s="180"/>
      <c r="T98" s="181"/>
      <c r="U98" s="181"/>
      <c r="V98" s="181"/>
      <c r="W98" s="181"/>
    </row>
    <row r="99" spans="1:25" ht="39.950000000000003" customHeight="1" x14ac:dyDescent="0.25">
      <c r="A99" s="180"/>
      <c r="B99" s="387"/>
      <c r="C99" s="387"/>
      <c r="D99" s="387"/>
      <c r="E99" s="388" t="str">
        <f t="shared" si="12"/>
        <v>Select Category in Column B</v>
      </c>
      <c r="F99" s="388"/>
      <c r="G99" s="388"/>
      <c r="H99" s="388"/>
      <c r="I99" s="388"/>
      <c r="J99" s="388"/>
      <c r="K99" s="388"/>
      <c r="L99" s="388"/>
      <c r="M99" s="388"/>
      <c r="N99" s="388"/>
      <c r="O99" s="388"/>
      <c r="P99" s="388"/>
      <c r="Q99" s="388"/>
      <c r="R99" s="150"/>
      <c r="S99" s="180"/>
      <c r="T99" s="181"/>
      <c r="U99" s="181"/>
      <c r="V99" s="181"/>
      <c r="W99" s="181"/>
    </row>
    <row r="100" spans="1:25" ht="39.950000000000003" customHeight="1" x14ac:dyDescent="0.25">
      <c r="A100" s="180"/>
      <c r="B100" s="387"/>
      <c r="C100" s="387"/>
      <c r="D100" s="387"/>
      <c r="E100" s="388" t="str">
        <f t="shared" si="12"/>
        <v>Select Category in Column B</v>
      </c>
      <c r="F100" s="388"/>
      <c r="G100" s="388"/>
      <c r="H100" s="388"/>
      <c r="I100" s="388"/>
      <c r="J100" s="388"/>
      <c r="K100" s="388"/>
      <c r="L100" s="388"/>
      <c r="M100" s="388"/>
      <c r="N100" s="388"/>
      <c r="O100" s="388"/>
      <c r="P100" s="388"/>
      <c r="Q100" s="388"/>
      <c r="R100" s="150"/>
      <c r="S100" s="180"/>
      <c r="T100" s="181"/>
      <c r="U100" s="181"/>
      <c r="V100" s="181"/>
      <c r="W100" s="181"/>
    </row>
    <row r="101" spans="1:25" ht="19.350000000000001" customHeight="1" x14ac:dyDescent="0.25">
      <c r="A101" s="180"/>
      <c r="B101" s="411" t="s">
        <v>75</v>
      </c>
      <c r="C101" s="412"/>
      <c r="D101" s="412"/>
      <c r="E101" s="412"/>
      <c r="F101" s="412"/>
      <c r="G101" s="412"/>
      <c r="H101" s="412"/>
      <c r="I101" s="412"/>
      <c r="J101" s="412"/>
      <c r="K101" s="412"/>
      <c r="L101" s="412"/>
      <c r="M101" s="412"/>
      <c r="N101" s="412"/>
      <c r="O101" s="412"/>
      <c r="P101" s="412"/>
      <c r="Q101" s="413"/>
      <c r="R101" s="151">
        <f>ROUND(SUM(R95:R100),0)</f>
        <v>0</v>
      </c>
      <c r="S101" s="180"/>
      <c r="T101" s="181"/>
      <c r="U101" s="181"/>
      <c r="V101" s="181"/>
      <c r="W101" s="181"/>
      <c r="Y101" s="129">
        <f>R101</f>
        <v>0</v>
      </c>
    </row>
    <row r="102" spans="1:25" ht="15.75" customHeight="1" x14ac:dyDescent="0.25">
      <c r="A102" s="180"/>
      <c r="B102" s="422" t="s">
        <v>67</v>
      </c>
      <c r="C102" s="423"/>
      <c r="D102" s="423"/>
      <c r="E102" s="423"/>
      <c r="F102" s="423"/>
      <c r="G102" s="423"/>
      <c r="H102" s="423"/>
      <c r="I102" s="423"/>
      <c r="J102" s="423"/>
      <c r="K102" s="423"/>
      <c r="L102" s="423"/>
      <c r="M102" s="423"/>
      <c r="N102" s="423"/>
      <c r="O102" s="423"/>
      <c r="P102" s="423"/>
      <c r="Q102" s="423"/>
      <c r="R102" s="386"/>
      <c r="S102" s="180"/>
      <c r="T102" s="181"/>
      <c r="U102" s="181"/>
      <c r="V102" s="181"/>
      <c r="W102" s="181"/>
      <c r="X102" s="181"/>
    </row>
    <row r="103" spans="1:25" ht="15.75" customHeight="1" x14ac:dyDescent="0.25">
      <c r="A103" s="180"/>
      <c r="B103" s="250"/>
      <c r="C103" s="251"/>
      <c r="D103" s="251"/>
      <c r="E103" s="251"/>
      <c r="F103" s="251"/>
      <c r="G103" s="251"/>
      <c r="H103" s="251"/>
      <c r="I103" s="251"/>
      <c r="J103" s="251"/>
      <c r="K103" s="251"/>
      <c r="L103" s="251"/>
      <c r="M103" s="251"/>
      <c r="N103" s="251"/>
      <c r="O103" s="251"/>
      <c r="P103" s="251"/>
      <c r="Q103" s="252"/>
      <c r="R103" s="253"/>
      <c r="S103" s="180"/>
      <c r="T103" s="181"/>
      <c r="U103" s="181"/>
      <c r="V103" s="181"/>
      <c r="W103" s="181"/>
      <c r="X103" s="181"/>
    </row>
    <row r="104" spans="1:25" ht="15.6" customHeight="1" x14ac:dyDescent="0.25">
      <c r="A104" s="180"/>
      <c r="B104" s="254"/>
      <c r="C104" s="450" t="s">
        <v>256</v>
      </c>
      <c r="D104" s="450"/>
      <c r="E104" s="450"/>
      <c r="F104" s="450"/>
      <c r="G104" s="450"/>
      <c r="H104" s="292"/>
      <c r="I104" s="451" t="s">
        <v>284</v>
      </c>
      <c r="J104" s="452"/>
      <c r="K104" s="452"/>
      <c r="L104" s="452"/>
      <c r="M104" s="452"/>
      <c r="N104" s="289"/>
      <c r="O104" s="453" t="str">
        <f>IF(E7="", "Enter IDC Rate Above",E7)</f>
        <v>Enter IDC Rate Above</v>
      </c>
      <c r="P104" s="454"/>
      <c r="Q104" s="255"/>
      <c r="R104" s="256"/>
      <c r="S104" s="180"/>
      <c r="T104" s="181"/>
      <c r="U104" s="184" t="str">
        <f>O104</f>
        <v>Enter IDC Rate Above</v>
      </c>
      <c r="V104" s="181"/>
      <c r="W104" s="181"/>
      <c r="X104" s="181"/>
    </row>
    <row r="105" spans="1:25" ht="14.1" hidden="1" customHeight="1" x14ac:dyDescent="0.25">
      <c r="A105" s="180"/>
      <c r="B105" s="254"/>
      <c r="C105" s="251"/>
      <c r="D105" s="251"/>
      <c r="E105" s="251"/>
      <c r="F105" s="251"/>
      <c r="G105" s="251"/>
      <c r="H105" s="292"/>
      <c r="I105" s="455" t="s">
        <v>112</v>
      </c>
      <c r="J105" s="435"/>
      <c r="K105" s="435"/>
      <c r="L105" s="435"/>
      <c r="M105" s="435"/>
      <c r="N105" s="291"/>
      <c r="O105" s="443">
        <f>(R101+R92+R82+R73+R66+R57+R52+R44+R16)-F129</f>
        <v>0</v>
      </c>
      <c r="P105" s="421"/>
      <c r="Q105" s="255"/>
      <c r="R105" s="256"/>
      <c r="S105" s="180"/>
      <c r="T105" s="181"/>
      <c r="U105" s="181"/>
      <c r="V105" s="181"/>
      <c r="W105" s="181"/>
      <c r="X105" s="181"/>
    </row>
    <row r="106" spans="1:25" ht="14.1" hidden="1" customHeight="1" x14ac:dyDescent="0.25">
      <c r="A106" s="180"/>
      <c r="B106" s="254" t="s">
        <v>113</v>
      </c>
      <c r="C106" s="257"/>
      <c r="D106" s="257"/>
      <c r="E106" s="257"/>
      <c r="F106" s="257"/>
      <c r="G106" s="258"/>
      <c r="H106" s="292"/>
      <c r="I106" s="290"/>
      <c r="J106" s="291"/>
      <c r="K106" s="291"/>
      <c r="L106" s="291"/>
      <c r="M106" s="291"/>
      <c r="N106" s="291"/>
      <c r="O106" s="420" t="e">
        <f>(O104+1)*O105</f>
        <v>#VALUE!</v>
      </c>
      <c r="P106" s="421"/>
      <c r="Q106" s="255"/>
      <c r="R106" s="256"/>
      <c r="S106" s="180"/>
      <c r="T106" s="181"/>
      <c r="U106" s="181"/>
      <c r="V106" s="181"/>
      <c r="W106" s="181"/>
      <c r="X106" s="181"/>
    </row>
    <row r="107" spans="1:25" ht="15.75" customHeight="1" x14ac:dyDescent="0.25">
      <c r="A107" s="180"/>
      <c r="B107" s="254"/>
      <c r="C107" s="450" t="s">
        <v>249</v>
      </c>
      <c r="D107" s="450"/>
      <c r="E107" s="450"/>
      <c r="F107" s="450"/>
      <c r="G107" s="259">
        <f>F123</f>
        <v>0</v>
      </c>
      <c r="H107" s="292"/>
      <c r="I107" s="251"/>
      <c r="J107" s="251"/>
      <c r="K107" s="251"/>
      <c r="L107" s="251"/>
      <c r="M107" s="251"/>
      <c r="N107" s="251"/>
      <c r="O107" s="251"/>
      <c r="P107" s="251"/>
      <c r="Q107" s="255"/>
      <c r="R107" s="256"/>
      <c r="S107" s="180"/>
      <c r="T107" s="181"/>
      <c r="U107" s="181"/>
      <c r="V107" s="181"/>
      <c r="W107" s="181"/>
      <c r="X107" s="181"/>
    </row>
    <row r="108" spans="1:25" ht="15.75" customHeight="1" x14ac:dyDescent="0.25">
      <c r="A108" s="180"/>
      <c r="B108" s="254"/>
      <c r="C108" s="450" t="s">
        <v>517</v>
      </c>
      <c r="D108" s="450"/>
      <c r="E108" s="450"/>
      <c r="F108" s="450"/>
      <c r="G108" s="259">
        <f>F124+F125+F126+F127</f>
        <v>0</v>
      </c>
      <c r="H108" s="292"/>
      <c r="I108" s="260"/>
      <c r="J108" s="260"/>
      <c r="K108" s="260"/>
      <c r="L108" s="260"/>
      <c r="M108" s="260"/>
      <c r="N108" s="260"/>
      <c r="O108" s="260"/>
      <c r="P108" s="260"/>
      <c r="Q108" s="255"/>
      <c r="R108" s="256"/>
      <c r="S108" s="180"/>
      <c r="T108" s="181"/>
      <c r="U108" s="181"/>
      <c r="V108" s="181"/>
      <c r="W108" s="181"/>
      <c r="X108" s="181"/>
    </row>
    <row r="109" spans="1:25" ht="15.75" customHeight="1" x14ac:dyDescent="0.25">
      <c r="A109" s="180"/>
      <c r="B109" s="254"/>
      <c r="C109" s="450" t="s">
        <v>250</v>
      </c>
      <c r="D109" s="450"/>
      <c r="E109" s="450"/>
      <c r="F109" s="450"/>
      <c r="G109" s="259">
        <f>R115</f>
        <v>0</v>
      </c>
      <c r="H109" s="292"/>
      <c r="I109" s="451" t="s">
        <v>111</v>
      </c>
      <c r="J109" s="452"/>
      <c r="K109" s="452"/>
      <c r="L109" s="452"/>
      <c r="M109" s="452"/>
      <c r="N109" s="289"/>
      <c r="O109" s="430">
        <f>'GRANT SUMMARY'!J100</f>
        <v>0</v>
      </c>
      <c r="P109" s="431"/>
      <c r="Q109" s="255"/>
      <c r="R109" s="256"/>
      <c r="S109" s="180"/>
      <c r="T109" s="181"/>
      <c r="U109" s="181"/>
      <c r="V109" s="181"/>
      <c r="W109" s="181"/>
      <c r="X109" s="181"/>
    </row>
    <row r="110" spans="1:25" ht="16.5" customHeight="1" x14ac:dyDescent="0.25">
      <c r="A110" s="180"/>
      <c r="B110" s="254"/>
      <c r="C110" s="292"/>
      <c r="D110" s="435"/>
      <c r="E110" s="435"/>
      <c r="F110" s="435"/>
      <c r="G110" s="292"/>
      <c r="H110" s="292"/>
      <c r="I110" s="292"/>
      <c r="J110" s="292"/>
      <c r="K110" s="292"/>
      <c r="L110" s="292"/>
      <c r="M110" s="436"/>
      <c r="N110" s="436"/>
      <c r="O110" s="436"/>
      <c r="P110" s="436"/>
      <c r="Q110" s="436"/>
      <c r="R110" s="261" t="s">
        <v>52</v>
      </c>
      <c r="S110" s="180"/>
      <c r="T110" s="181"/>
      <c r="U110" s="181"/>
      <c r="V110" s="181"/>
      <c r="W110" s="181"/>
      <c r="X110" s="181"/>
    </row>
    <row r="111" spans="1:25" x14ac:dyDescent="0.25">
      <c r="A111" s="180"/>
      <c r="B111" s="286"/>
      <c r="C111" s="412"/>
      <c r="D111" s="412"/>
      <c r="E111" s="412"/>
      <c r="F111" s="287"/>
      <c r="G111" s="287"/>
      <c r="H111" s="287"/>
      <c r="I111" s="412" t="s">
        <v>257</v>
      </c>
      <c r="J111" s="412"/>
      <c r="K111" s="412"/>
      <c r="L111" s="412"/>
      <c r="M111" s="412"/>
      <c r="N111" s="412"/>
      <c r="O111" s="412"/>
      <c r="P111" s="412"/>
      <c r="Q111" s="413"/>
      <c r="R111" s="153"/>
      <c r="S111" s="180"/>
      <c r="T111" s="181"/>
      <c r="U111" s="181"/>
      <c r="V111" s="181"/>
      <c r="W111" s="181"/>
      <c r="X111" s="181"/>
      <c r="Y111" s="129">
        <f>R111</f>
        <v>0</v>
      </c>
    </row>
    <row r="112" spans="1:25" ht="15.75" customHeight="1" x14ac:dyDescent="0.25">
      <c r="A112" s="180"/>
      <c r="B112" s="422" t="s">
        <v>68</v>
      </c>
      <c r="C112" s="423"/>
      <c r="D112" s="423"/>
      <c r="E112" s="423"/>
      <c r="F112" s="423"/>
      <c r="G112" s="423"/>
      <c r="H112" s="423"/>
      <c r="I112" s="423"/>
      <c r="J112" s="423"/>
      <c r="K112" s="423"/>
      <c r="L112" s="423"/>
      <c r="M112" s="423"/>
      <c r="N112" s="423"/>
      <c r="O112" s="423"/>
      <c r="P112" s="423"/>
      <c r="Q112" s="423"/>
      <c r="R112" s="284"/>
      <c r="S112" s="180"/>
      <c r="T112" s="181"/>
      <c r="U112" s="181"/>
      <c r="V112" s="181"/>
      <c r="W112" s="181"/>
    </row>
    <row r="113" spans="1:25" s="83" customFormat="1" ht="39.950000000000003" customHeight="1" x14ac:dyDescent="0.25">
      <c r="A113" s="180"/>
      <c r="B113" s="444" t="s">
        <v>76</v>
      </c>
      <c r="C113" s="445"/>
      <c r="D113" s="445"/>
      <c r="E113" s="445"/>
      <c r="F113" s="445"/>
      <c r="G113" s="445"/>
      <c r="H113" s="445"/>
      <c r="I113" s="445"/>
      <c r="J113" s="445"/>
      <c r="K113" s="445"/>
      <c r="L113" s="445"/>
      <c r="M113" s="445"/>
      <c r="N113" s="445"/>
      <c r="O113" s="445"/>
      <c r="P113" s="445"/>
      <c r="Q113" s="446"/>
      <c r="R113" s="288" t="s">
        <v>52</v>
      </c>
      <c r="S113" s="180"/>
      <c r="T113" s="181"/>
      <c r="U113" s="181"/>
      <c r="V113" s="181"/>
      <c r="W113" s="181"/>
    </row>
    <row r="114" spans="1:25" ht="30" customHeight="1" x14ac:dyDescent="0.25">
      <c r="A114" s="180"/>
      <c r="B114" s="447"/>
      <c r="C114" s="448"/>
      <c r="D114" s="448"/>
      <c r="E114" s="448"/>
      <c r="F114" s="448"/>
      <c r="G114" s="448"/>
      <c r="H114" s="448"/>
      <c r="I114" s="448"/>
      <c r="J114" s="448"/>
      <c r="K114" s="448"/>
      <c r="L114" s="448"/>
      <c r="M114" s="448"/>
      <c r="N114" s="448"/>
      <c r="O114" s="448"/>
      <c r="P114" s="448"/>
      <c r="Q114" s="449"/>
      <c r="R114" s="154"/>
      <c r="S114" s="180"/>
      <c r="T114" s="181"/>
      <c r="U114" s="181"/>
      <c r="V114" s="181"/>
      <c r="W114" s="181"/>
    </row>
    <row r="115" spans="1:25" ht="18.600000000000001" customHeight="1" x14ac:dyDescent="0.25">
      <c r="A115" s="180"/>
      <c r="B115" s="411" t="s">
        <v>77</v>
      </c>
      <c r="C115" s="412"/>
      <c r="D115" s="412"/>
      <c r="E115" s="412"/>
      <c r="F115" s="412"/>
      <c r="G115" s="412"/>
      <c r="H115" s="412"/>
      <c r="I115" s="412"/>
      <c r="J115" s="412"/>
      <c r="K115" s="412"/>
      <c r="L115" s="412"/>
      <c r="M115" s="412"/>
      <c r="N115" s="412"/>
      <c r="O115" s="412"/>
      <c r="P115" s="412"/>
      <c r="Q115" s="413"/>
      <c r="R115" s="151">
        <f>ROUND(R114,0)</f>
        <v>0</v>
      </c>
      <c r="S115" s="180"/>
      <c r="T115" s="181"/>
      <c r="U115" s="181"/>
      <c r="V115" s="181"/>
      <c r="W115" s="181"/>
      <c r="Y115" s="129">
        <f>R115</f>
        <v>0</v>
      </c>
    </row>
    <row r="116" spans="1:25" ht="18.600000000000001" customHeight="1" x14ac:dyDescent="0.25">
      <c r="A116" s="180"/>
      <c r="B116" s="422"/>
      <c r="C116" s="423"/>
      <c r="D116" s="423"/>
      <c r="E116" s="423"/>
      <c r="F116" s="423"/>
      <c r="G116" s="423"/>
      <c r="H116" s="423"/>
      <c r="I116" s="423"/>
      <c r="J116" s="423"/>
      <c r="K116" s="423"/>
      <c r="L116" s="423"/>
      <c r="M116" s="423"/>
      <c r="N116" s="423"/>
      <c r="O116" s="423"/>
      <c r="P116" s="423"/>
      <c r="Q116" s="423"/>
      <c r="R116" s="284"/>
      <c r="S116" s="180"/>
      <c r="T116" s="181"/>
      <c r="U116" s="181"/>
      <c r="V116" s="181"/>
      <c r="W116" s="181"/>
      <c r="Y116" s="129"/>
    </row>
    <row r="117" spans="1:25" ht="34.5" customHeight="1" x14ac:dyDescent="0.25">
      <c r="A117" s="180"/>
      <c r="B117" s="432" t="s">
        <v>60</v>
      </c>
      <c r="C117" s="433"/>
      <c r="D117" s="433"/>
      <c r="E117" s="433"/>
      <c r="F117" s="433"/>
      <c r="G117" s="433"/>
      <c r="H117" s="433"/>
      <c r="I117" s="433"/>
      <c r="J117" s="433"/>
      <c r="K117" s="433"/>
      <c r="L117" s="433"/>
      <c r="M117" s="433"/>
      <c r="N117" s="433"/>
      <c r="O117" s="433"/>
      <c r="P117" s="433"/>
      <c r="Q117" s="434"/>
      <c r="R117" s="146">
        <f>SUM(R115+R111+R101+R92+R82+R73+R66+R57+R52+R44+R16)</f>
        <v>0</v>
      </c>
      <c r="S117" s="180"/>
      <c r="T117" s="181"/>
      <c r="U117" s="155"/>
      <c r="V117" s="156"/>
      <c r="W117" s="181"/>
    </row>
    <row r="118" spans="1:25" ht="34.5" customHeight="1" x14ac:dyDescent="0.25">
      <c r="A118" s="180"/>
      <c r="B118" s="432" t="s">
        <v>241</v>
      </c>
      <c r="C118" s="433"/>
      <c r="D118" s="433"/>
      <c r="E118" s="433"/>
      <c r="F118" s="433"/>
      <c r="G118" s="433"/>
      <c r="H118" s="433"/>
      <c r="I118" s="433"/>
      <c r="J118" s="433"/>
      <c r="K118" s="433"/>
      <c r="L118" s="433"/>
      <c r="M118" s="433"/>
      <c r="N118" s="433"/>
      <c r="O118" s="433"/>
      <c r="P118" s="433"/>
      <c r="Q118" s="434"/>
      <c r="R118" s="146" t="e">
        <f>R117-E5</f>
        <v>#VALUE!</v>
      </c>
      <c r="S118" s="180"/>
      <c r="T118" s="181"/>
      <c r="U118" s="155"/>
      <c r="V118" s="156"/>
      <c r="W118" s="181"/>
    </row>
    <row r="119" spans="1:25" ht="15" customHeight="1" x14ac:dyDescent="0.25">
      <c r="A119" s="180"/>
      <c r="B119" s="180"/>
      <c r="C119" s="180"/>
      <c r="D119" s="180"/>
      <c r="E119" s="180"/>
      <c r="F119" s="180"/>
      <c r="G119" s="180"/>
      <c r="H119" s="180"/>
      <c r="I119" s="180"/>
      <c r="J119" s="180"/>
      <c r="K119" s="180"/>
      <c r="L119" s="180"/>
      <c r="M119" s="180"/>
      <c r="N119" s="180"/>
      <c r="O119" s="180"/>
      <c r="P119" s="180"/>
      <c r="Q119" s="180"/>
      <c r="R119" s="180"/>
      <c r="S119" s="180"/>
      <c r="T119" s="181"/>
      <c r="U119" s="155" t="s">
        <v>114</v>
      </c>
      <c r="V119" s="156">
        <f>U92+R101+R60+R64+R52+R16</f>
        <v>0</v>
      </c>
      <c r="W119" s="181"/>
    </row>
    <row r="120" spans="1:25" x14ac:dyDescent="0.2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row>
    <row r="121" spans="1:25" hidden="1" x14ac:dyDescent="0.25"/>
    <row r="122" spans="1:25" hidden="1" x14ac:dyDescent="0.25">
      <c r="C122" s="130" t="s">
        <v>255</v>
      </c>
      <c r="D122" s="130"/>
      <c r="E122" s="131"/>
      <c r="F122" s="132"/>
    </row>
    <row r="123" spans="1:25" hidden="1" x14ac:dyDescent="0.25">
      <c r="C123" s="130" t="s">
        <v>249</v>
      </c>
      <c r="D123" s="130"/>
      <c r="E123" s="131"/>
      <c r="F123" s="137">
        <f>R57</f>
        <v>0</v>
      </c>
    </row>
    <row r="124" spans="1:25" hidden="1" x14ac:dyDescent="0.25">
      <c r="C124" s="130" t="s">
        <v>251</v>
      </c>
      <c r="D124" s="130"/>
      <c r="E124" s="131">
        <f>W69</f>
        <v>0</v>
      </c>
      <c r="F124" s="132">
        <f>IF(E124&gt;25000,(E124-25000),0)</f>
        <v>0</v>
      </c>
    </row>
    <row r="125" spans="1:25" hidden="1" x14ac:dyDescent="0.25">
      <c r="C125" s="130" t="s">
        <v>252</v>
      </c>
      <c r="D125" s="130"/>
      <c r="E125" s="131">
        <f>W70</f>
        <v>0</v>
      </c>
      <c r="F125" s="132">
        <f>IF(E125&gt;25000,(E125-25000),0)</f>
        <v>0</v>
      </c>
    </row>
    <row r="126" spans="1:25" hidden="1" x14ac:dyDescent="0.25">
      <c r="C126" s="130" t="s">
        <v>253</v>
      </c>
      <c r="D126" s="130"/>
      <c r="E126" s="131">
        <f>W71</f>
        <v>0</v>
      </c>
      <c r="F126" s="132">
        <f>IF(E126&gt;25000,(E126-25000),0)</f>
        <v>0</v>
      </c>
    </row>
    <row r="127" spans="1:25" hidden="1" x14ac:dyDescent="0.25">
      <c r="C127" s="130" t="s">
        <v>254</v>
      </c>
      <c r="D127" s="130"/>
      <c r="E127" s="131">
        <f>W72</f>
        <v>0</v>
      </c>
      <c r="F127" s="132">
        <f>IF(E127&gt;25000,(E127-25000),0)</f>
        <v>0</v>
      </c>
    </row>
    <row r="128" spans="1:25" hidden="1" x14ac:dyDescent="0.25">
      <c r="C128" s="130" t="s">
        <v>250</v>
      </c>
      <c r="D128" s="130"/>
      <c r="E128" s="131"/>
      <c r="F128" s="137">
        <f>R115</f>
        <v>0</v>
      </c>
    </row>
    <row r="129" spans="6:6" hidden="1" x14ac:dyDescent="0.25">
      <c r="F129" s="81">
        <f>SUM(F123:F128)</f>
        <v>0</v>
      </c>
    </row>
  </sheetData>
  <sheetProtection algorithmName="SHA-512" hashValue="lZkFKhs8agee8hNaJWx8KHS1/NxRG4Gz+YgtcfUFRUowhTcm3o0mWfKbGryyrOcNAdYPsjY+ZH+s/I1haUdDLg==" saltValue="QJvRyXzeQ6eIQ1JgnKXTuA==" spinCount="100000" sheet="1" formatCells="0" formatRows="0" insertRows="0" selectLockedCells="1"/>
  <mergeCells count="206">
    <mergeCell ref="B116:Q116"/>
    <mergeCell ref="B117:Q117"/>
    <mergeCell ref="B118:Q118"/>
    <mergeCell ref="C111:E111"/>
    <mergeCell ref="I111:Q111"/>
    <mergeCell ref="B112:Q112"/>
    <mergeCell ref="B113:Q113"/>
    <mergeCell ref="B114:Q114"/>
    <mergeCell ref="B115:Q115"/>
    <mergeCell ref="C107:F107"/>
    <mergeCell ref="C108:F108"/>
    <mergeCell ref="C109:F109"/>
    <mergeCell ref="I109:M109"/>
    <mergeCell ref="O109:P109"/>
    <mergeCell ref="D110:F110"/>
    <mergeCell ref="M110:Q110"/>
    <mergeCell ref="C104:G104"/>
    <mergeCell ref="I104:M104"/>
    <mergeCell ref="O104:P104"/>
    <mergeCell ref="I105:M105"/>
    <mergeCell ref="O105:P105"/>
    <mergeCell ref="O106:P106"/>
    <mergeCell ref="B99:D99"/>
    <mergeCell ref="E99:Q99"/>
    <mergeCell ref="B100:D100"/>
    <mergeCell ref="E100:Q100"/>
    <mergeCell ref="B101:Q101"/>
    <mergeCell ref="B102:R102"/>
    <mergeCell ref="B96:D96"/>
    <mergeCell ref="E96:Q96"/>
    <mergeCell ref="B97:D97"/>
    <mergeCell ref="E97:Q97"/>
    <mergeCell ref="B98:D98"/>
    <mergeCell ref="E98:Q98"/>
    <mergeCell ref="B92:Q92"/>
    <mergeCell ref="B93:R93"/>
    <mergeCell ref="B94:D94"/>
    <mergeCell ref="E94:R94"/>
    <mergeCell ref="B95:D95"/>
    <mergeCell ref="E95:Q95"/>
    <mergeCell ref="B90:D90"/>
    <mergeCell ref="E90:G90"/>
    <mergeCell ref="H90:O90"/>
    <mergeCell ref="B91:D91"/>
    <mergeCell ref="E91:G91"/>
    <mergeCell ref="H91:O91"/>
    <mergeCell ref="B88:D88"/>
    <mergeCell ref="E88:G88"/>
    <mergeCell ref="H88:O88"/>
    <mergeCell ref="B89:D89"/>
    <mergeCell ref="E89:G89"/>
    <mergeCell ref="H89:O89"/>
    <mergeCell ref="B86:D86"/>
    <mergeCell ref="E86:G86"/>
    <mergeCell ref="H86:O86"/>
    <mergeCell ref="B87:D87"/>
    <mergeCell ref="E87:G87"/>
    <mergeCell ref="H87:O87"/>
    <mergeCell ref="B82:Q82"/>
    <mergeCell ref="B83:R83"/>
    <mergeCell ref="B84:D84"/>
    <mergeCell ref="E84:G84"/>
    <mergeCell ref="H84:O84"/>
    <mergeCell ref="B85:D85"/>
    <mergeCell ref="E85:G85"/>
    <mergeCell ref="H85:O85"/>
    <mergeCell ref="B79:D79"/>
    <mergeCell ref="E79:Q79"/>
    <mergeCell ref="B80:D80"/>
    <mergeCell ref="E80:Q80"/>
    <mergeCell ref="B81:D81"/>
    <mergeCell ref="E81:Q81"/>
    <mergeCell ref="B76:D76"/>
    <mergeCell ref="E76:Q76"/>
    <mergeCell ref="B77:D77"/>
    <mergeCell ref="E77:Q77"/>
    <mergeCell ref="B78:D78"/>
    <mergeCell ref="E78:Q78"/>
    <mergeCell ref="B72:C72"/>
    <mergeCell ref="D72:G72"/>
    <mergeCell ref="H72:O72"/>
    <mergeCell ref="B73:Q73"/>
    <mergeCell ref="B74:R74"/>
    <mergeCell ref="B75:D75"/>
    <mergeCell ref="E75:Q75"/>
    <mergeCell ref="B70:C70"/>
    <mergeCell ref="D70:G70"/>
    <mergeCell ref="H70:O70"/>
    <mergeCell ref="B71:C71"/>
    <mergeCell ref="D71:G71"/>
    <mergeCell ref="H71:O71"/>
    <mergeCell ref="B68:C68"/>
    <mergeCell ref="D68:G68"/>
    <mergeCell ref="H68:O68"/>
    <mergeCell ref="B69:C69"/>
    <mergeCell ref="D69:G69"/>
    <mergeCell ref="H69:O69"/>
    <mergeCell ref="B64:C64"/>
    <mergeCell ref="D64:Q64"/>
    <mergeCell ref="C65:E65"/>
    <mergeCell ref="F65:Q65"/>
    <mergeCell ref="B66:Q66"/>
    <mergeCell ref="B67:R67"/>
    <mergeCell ref="C61:E61"/>
    <mergeCell ref="F61:Q61"/>
    <mergeCell ref="B62:C62"/>
    <mergeCell ref="D62:Q62"/>
    <mergeCell ref="C63:E63"/>
    <mergeCell ref="F63:Q63"/>
    <mergeCell ref="B57:Q57"/>
    <mergeCell ref="B58:R58"/>
    <mergeCell ref="B59:C59"/>
    <mergeCell ref="D59:Q59"/>
    <mergeCell ref="B60:C60"/>
    <mergeCell ref="D60:Q60"/>
    <mergeCell ref="B54:C54"/>
    <mergeCell ref="D54:P54"/>
    <mergeCell ref="B55:C55"/>
    <mergeCell ref="D55:P55"/>
    <mergeCell ref="B56:C56"/>
    <mergeCell ref="D56:P56"/>
    <mergeCell ref="B50:C50"/>
    <mergeCell ref="D50:K50"/>
    <mergeCell ref="B51:C51"/>
    <mergeCell ref="D51:K51"/>
    <mergeCell ref="B52:O52"/>
    <mergeCell ref="B53:R53"/>
    <mergeCell ref="B47:C47"/>
    <mergeCell ref="D47:K47"/>
    <mergeCell ref="B48:C48"/>
    <mergeCell ref="D48:K48"/>
    <mergeCell ref="B49:C49"/>
    <mergeCell ref="D49:K49"/>
    <mergeCell ref="B43:C43"/>
    <mergeCell ref="D43:K43"/>
    <mergeCell ref="B44:O44"/>
    <mergeCell ref="B45:R45"/>
    <mergeCell ref="B46:C46"/>
    <mergeCell ref="D46:K46"/>
    <mergeCell ref="B40:C40"/>
    <mergeCell ref="D40:K40"/>
    <mergeCell ref="B41:C41"/>
    <mergeCell ref="D41:K41"/>
    <mergeCell ref="B42:C42"/>
    <mergeCell ref="D42:K42"/>
    <mergeCell ref="B37:C37"/>
    <mergeCell ref="D37:K37"/>
    <mergeCell ref="B38:C38"/>
    <mergeCell ref="D38:K38"/>
    <mergeCell ref="B39:C39"/>
    <mergeCell ref="D39:K39"/>
    <mergeCell ref="B34:C34"/>
    <mergeCell ref="D34:K34"/>
    <mergeCell ref="B35:C35"/>
    <mergeCell ref="D35:K35"/>
    <mergeCell ref="B36:C36"/>
    <mergeCell ref="D36:K36"/>
    <mergeCell ref="B31:C31"/>
    <mergeCell ref="D31:K31"/>
    <mergeCell ref="B32:C32"/>
    <mergeCell ref="D32:K32"/>
    <mergeCell ref="B33:C33"/>
    <mergeCell ref="D33:K33"/>
    <mergeCell ref="B28:C28"/>
    <mergeCell ref="D28:K28"/>
    <mergeCell ref="B29:C29"/>
    <mergeCell ref="D29:K29"/>
    <mergeCell ref="B30:C30"/>
    <mergeCell ref="D30:K30"/>
    <mergeCell ref="B25:C25"/>
    <mergeCell ref="D25:K25"/>
    <mergeCell ref="B26:C26"/>
    <mergeCell ref="D26:K26"/>
    <mergeCell ref="B27:C27"/>
    <mergeCell ref="D27:K27"/>
    <mergeCell ref="B22:C22"/>
    <mergeCell ref="D22:K22"/>
    <mergeCell ref="B23:C23"/>
    <mergeCell ref="D23:K23"/>
    <mergeCell ref="B24:C24"/>
    <mergeCell ref="D24:K24"/>
    <mergeCell ref="B19:C19"/>
    <mergeCell ref="D19:K19"/>
    <mergeCell ref="B20:C20"/>
    <mergeCell ref="D20:K20"/>
    <mergeCell ref="B21:C21"/>
    <mergeCell ref="D21:K21"/>
    <mergeCell ref="B15:C15"/>
    <mergeCell ref="D15:K15"/>
    <mergeCell ref="B16:O16"/>
    <mergeCell ref="B17:R17"/>
    <mergeCell ref="B18:C18"/>
    <mergeCell ref="D18:K18"/>
    <mergeCell ref="B12:C12"/>
    <mergeCell ref="D12:K12"/>
    <mergeCell ref="B13:C13"/>
    <mergeCell ref="D13:K13"/>
    <mergeCell ref="B14:C14"/>
    <mergeCell ref="D14:K14"/>
    <mergeCell ref="B2:R2"/>
    <mergeCell ref="B3:R3"/>
    <mergeCell ref="B5:D5"/>
    <mergeCell ref="B7:D7"/>
    <mergeCell ref="B10:R10"/>
    <mergeCell ref="B11:C11"/>
    <mergeCell ref="D11:K11"/>
  </mergeCells>
  <conditionalFormatting sqref="R118">
    <cfRule type="cellIs" dxfId="33" priority="2" operator="notEqual">
      <formula>0</formula>
    </cfRule>
  </conditionalFormatting>
  <conditionalFormatting sqref="R117">
    <cfRule type="cellIs" dxfId="32" priority="3" operator="notEqual">
      <formula>$E$5</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9EED0025-BDB2-473C-9027-59C9AC7D1F65}">
            <xm:f>'GRANT SUMMARY'!$J$100&lt;0</xm:f>
            <x14:dxf>
              <fill>
                <patternFill>
                  <bgColor rgb="FFFF0000"/>
                </patternFill>
              </fill>
            </x14:dxf>
          </x14:cfRule>
          <xm:sqref>R111</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1E3CB9DC-60B1-4362-9518-34E8B8E12E2E}">
          <x14:formula1>
            <xm:f>Cover!$C$21:$C$25</xm:f>
          </x14:formula1>
          <xm:sqref>N47:N51 N19:N43 N12:N15</xm:sqref>
        </x14:dataValidation>
        <x14:dataValidation type="list" allowBlank="1" showInputMessage="1" showErrorMessage="1" xr:uid="{D71BBFCF-4379-4C64-B1E1-B6A44C8873BD}">
          <x14:formula1>
            <xm:f>'DROP-DOWNS'!$U$2:$U$8</xm:f>
          </x14:formula1>
          <xm:sqref>B95:D100</xm:sqref>
        </x14:dataValidation>
        <x14:dataValidation type="list" allowBlank="1" showInputMessage="1" showErrorMessage="1" xr:uid="{E428D13B-1573-42DA-A60F-BE1B1AD62AE2}">
          <x14:formula1>
            <xm:f>'DROP-DOWNS'!$S$2:$S$6</xm:f>
          </x14:formula1>
          <xm:sqref>B76:C81</xm:sqref>
        </x14:dataValidation>
        <x14:dataValidation type="list" allowBlank="1" showInputMessage="1" showErrorMessage="1" xr:uid="{F20F587C-6026-42E3-B390-0E09E710CC42}">
          <x14:formula1>
            <xm:f>'DROP-DOWNS'!$S$12:$S$21</xm:f>
          </x14:formula1>
          <xm:sqref>B85:C87 B89:C91 B88:D88</xm:sqref>
        </x14:dataValidation>
        <x14:dataValidation type="list" allowBlank="1" showInputMessage="1" showErrorMessage="1" xr:uid="{74FFAA24-BD32-44EE-B518-E9857C834498}">
          <x14:formula1>
            <xm:f>'DROP-DOWNS'!$J$2:$J$3</xm:f>
          </x14:formula1>
          <xm:sqref>B69:C72</xm:sqref>
        </x14:dataValidation>
        <x14:dataValidation type="list" allowBlank="1" showInputMessage="1" showErrorMessage="1" xr:uid="{55C1D6CD-2B56-4D0C-AE50-C567BB2C6CBC}">
          <x14:formula1>
            <xm:f>'MassSTEP Budget'!$V$68:$V$72</xm:f>
          </x14:formula1>
          <xm:sqref>B2:R2</xm:sqref>
        </x14:dataValidation>
        <x14:dataValidation type="list" allowBlank="1" showInputMessage="1" showErrorMessage="1" xr:uid="{22C65571-51C3-408F-B15D-209D47A7ABDF}">
          <x14:formula1>
            <xm:f>'MassSTEP Budget'!$W$68:$W$72</xm:f>
          </x14:formula1>
          <xm:sqref>E5</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4650B-BE89-4C29-9A23-E13D36EC110C}">
  <sheetPr codeName="Sheet14">
    <tabColor theme="6" tint="0.79998168889431442"/>
    <pageSetUpPr fitToPage="1"/>
  </sheetPr>
  <dimension ref="A1:N22"/>
  <sheetViews>
    <sheetView showGridLines="0" zoomScaleNormal="100" workbookViewId="0">
      <pane xSplit="2" ySplit="2" topLeftCell="C3" activePane="bottomRight" state="frozen"/>
      <selection activeCell="D12" sqref="D12:G12"/>
      <selection pane="topRight" activeCell="D12" sqref="D12:G12"/>
      <selection pane="bottomLeft" activeCell="D12" sqref="D12:G12"/>
      <selection pane="bottomRight" activeCell="F6" sqref="F6"/>
    </sheetView>
  </sheetViews>
  <sheetFormatPr defaultRowHeight="15" x14ac:dyDescent="0.25"/>
  <cols>
    <col min="1" max="1" width="3.85546875" customWidth="1"/>
    <col min="2" max="4" width="10.7109375" style="40" customWidth="1"/>
    <col min="5" max="5" width="10.7109375" style="40" hidden="1" customWidth="1"/>
    <col min="6" max="7" width="33.7109375" style="7" customWidth="1"/>
    <col min="8" max="8" width="10.7109375" style="7" customWidth="1"/>
    <col min="9" max="10" width="10.7109375" customWidth="1"/>
    <col min="11" max="11" width="4.85546875" customWidth="1"/>
  </cols>
  <sheetData>
    <row r="1" spans="1:14" ht="21" x14ac:dyDescent="0.35">
      <c r="A1" s="93"/>
      <c r="B1" s="73"/>
      <c r="C1" s="73"/>
      <c r="D1" s="73"/>
      <c r="E1" s="73"/>
      <c r="F1" s="90"/>
      <c r="G1" s="90"/>
      <c r="H1" s="90"/>
      <c r="I1" s="91"/>
      <c r="J1" s="92"/>
      <c r="K1" s="91"/>
    </row>
    <row r="2" spans="1:14" s="2" customFormat="1" ht="30" customHeight="1" x14ac:dyDescent="0.35">
      <c r="A2" s="93"/>
      <c r="B2" s="498" t="s">
        <v>106</v>
      </c>
      <c r="C2" s="499"/>
      <c r="D2" s="499"/>
      <c r="E2" s="499"/>
      <c r="F2" s="499"/>
      <c r="G2" s="499"/>
      <c r="H2" s="499"/>
      <c r="I2" s="499"/>
      <c r="J2" s="500"/>
      <c r="K2" s="93"/>
    </row>
    <row r="3" spans="1:14" s="2" customFormat="1" ht="30" customHeight="1" x14ac:dyDescent="0.35">
      <c r="A3" s="93"/>
      <c r="B3" s="502" t="s">
        <v>270</v>
      </c>
      <c r="C3" s="503"/>
      <c r="D3" s="503"/>
      <c r="E3" s="297"/>
      <c r="F3" s="495" t="str">
        <f>Cover!B6</f>
        <v>Agency Name</v>
      </c>
      <c r="G3" s="496"/>
      <c r="H3" s="496"/>
      <c r="I3" s="496"/>
      <c r="J3" s="497"/>
      <c r="K3" s="93"/>
    </row>
    <row r="4" spans="1:14" s="2" customFormat="1" ht="30" customHeight="1" x14ac:dyDescent="0.35">
      <c r="A4" s="93"/>
      <c r="B4" s="520" t="s">
        <v>269</v>
      </c>
      <c r="C4" s="520"/>
      <c r="D4" s="520"/>
      <c r="E4" s="296"/>
      <c r="F4" s="517"/>
      <c r="G4" s="518"/>
      <c r="H4" s="518"/>
      <c r="I4" s="518"/>
      <c r="J4" s="519"/>
      <c r="K4" s="93"/>
    </row>
    <row r="5" spans="1:14" s="42" customFormat="1" ht="30" customHeight="1" x14ac:dyDescent="0.35">
      <c r="A5" s="93"/>
      <c r="B5" s="506" t="s">
        <v>268</v>
      </c>
      <c r="C5" s="507"/>
      <c r="D5" s="508"/>
      <c r="E5" s="295"/>
      <c r="F5" s="512"/>
      <c r="G5" s="513"/>
      <c r="H5" s="513"/>
      <c r="I5" s="513"/>
      <c r="J5" s="514"/>
      <c r="K5" s="94"/>
    </row>
    <row r="6" spans="1:14" s="42" customFormat="1" ht="30" customHeight="1" x14ac:dyDescent="0.35">
      <c r="A6" s="93"/>
      <c r="B6" s="506" t="s">
        <v>271</v>
      </c>
      <c r="C6" s="507"/>
      <c r="D6" s="507"/>
      <c r="E6" s="294"/>
      <c r="F6" s="293">
        <f>SUM(C9:C20)</f>
        <v>0</v>
      </c>
      <c r="G6" s="100"/>
      <c r="H6" s="101"/>
      <c r="I6" s="101"/>
      <c r="J6" s="102"/>
      <c r="K6" s="94"/>
      <c r="N6" s="161"/>
    </row>
    <row r="7" spans="1:14" s="42" customFormat="1" ht="12" customHeight="1" thickBot="1" x14ac:dyDescent="0.4">
      <c r="A7" s="93"/>
      <c r="B7" s="98"/>
      <c r="C7" s="98"/>
      <c r="D7" s="43"/>
      <c r="E7" s="43"/>
      <c r="F7" s="44"/>
      <c r="G7" s="44"/>
      <c r="H7" s="44"/>
      <c r="I7" s="44"/>
      <c r="J7" s="99"/>
      <c r="K7" s="94"/>
    </row>
    <row r="8" spans="1:14" s="41" customFormat="1" ht="46.5" x14ac:dyDescent="0.35">
      <c r="A8" s="93"/>
      <c r="B8" s="48" t="s">
        <v>273</v>
      </c>
      <c r="C8" s="48" t="s">
        <v>272</v>
      </c>
      <c r="D8" s="48" t="s">
        <v>0</v>
      </c>
      <c r="E8" s="103" t="s">
        <v>279</v>
      </c>
      <c r="F8" s="49" t="s">
        <v>280</v>
      </c>
      <c r="G8" s="49" t="s">
        <v>104</v>
      </c>
      <c r="H8" s="50" t="s">
        <v>38</v>
      </c>
      <c r="I8" s="50" t="s">
        <v>40</v>
      </c>
      <c r="J8" s="50" t="s">
        <v>41</v>
      </c>
      <c r="K8" s="95"/>
    </row>
    <row r="9" spans="1:14" s="1" customFormat="1" ht="30" customHeight="1" x14ac:dyDescent="0.35">
      <c r="A9" s="93"/>
      <c r="B9" s="166"/>
      <c r="C9" s="159"/>
      <c r="D9" s="167"/>
      <c r="E9" s="104"/>
      <c r="F9" s="39"/>
      <c r="G9" s="39"/>
      <c r="H9" s="5"/>
      <c r="I9" s="6"/>
      <c r="J9" s="157">
        <f t="shared" ref="J9:J20" si="0">H9*I9</f>
        <v>0</v>
      </c>
      <c r="K9" s="96"/>
    </row>
    <row r="10" spans="1:14" s="1" customFormat="1" ht="30" customHeight="1" x14ac:dyDescent="0.35">
      <c r="A10" s="93"/>
      <c r="B10" s="166"/>
      <c r="C10" s="159"/>
      <c r="D10" s="167"/>
      <c r="E10" s="104"/>
      <c r="F10" s="39"/>
      <c r="G10" s="39"/>
      <c r="H10" s="5"/>
      <c r="I10" s="6"/>
      <c r="J10" s="157">
        <f t="shared" si="0"/>
        <v>0</v>
      </c>
      <c r="K10" s="97"/>
    </row>
    <row r="11" spans="1:14" s="1" customFormat="1" ht="30" customHeight="1" x14ac:dyDescent="0.35">
      <c r="A11" s="93"/>
      <c r="B11" s="166"/>
      <c r="C11" s="159"/>
      <c r="D11" s="167"/>
      <c r="E11" s="104">
        <f t="shared" ref="E11:E20" si="1">IF(D11="Training",C11,0)</f>
        <v>0</v>
      </c>
      <c r="F11" s="39"/>
      <c r="G11" s="39"/>
      <c r="H11" s="5"/>
      <c r="I11" s="6"/>
      <c r="J11" s="157">
        <f t="shared" si="0"/>
        <v>0</v>
      </c>
      <c r="K11" s="97"/>
    </row>
    <row r="12" spans="1:14" s="1" customFormat="1" ht="30" customHeight="1" x14ac:dyDescent="0.35">
      <c r="A12" s="93"/>
      <c r="B12" s="166"/>
      <c r="C12" s="159"/>
      <c r="D12" s="167"/>
      <c r="E12" s="104">
        <f t="shared" si="1"/>
        <v>0</v>
      </c>
      <c r="F12" s="39"/>
      <c r="G12" s="39"/>
      <c r="H12" s="5"/>
      <c r="I12" s="6"/>
      <c r="J12" s="157">
        <f t="shared" si="0"/>
        <v>0</v>
      </c>
      <c r="K12" s="97"/>
    </row>
    <row r="13" spans="1:14" s="1" customFormat="1" ht="30" customHeight="1" x14ac:dyDescent="0.35">
      <c r="A13" s="93"/>
      <c r="B13" s="166"/>
      <c r="C13" s="159"/>
      <c r="D13" s="167"/>
      <c r="E13" s="104">
        <f t="shared" si="1"/>
        <v>0</v>
      </c>
      <c r="F13" s="39"/>
      <c r="G13" s="39"/>
      <c r="H13" s="5"/>
      <c r="I13" s="6"/>
      <c r="J13" s="157">
        <f t="shared" si="0"/>
        <v>0</v>
      </c>
      <c r="K13" s="97"/>
    </row>
    <row r="14" spans="1:14" s="1" customFormat="1" ht="30" customHeight="1" x14ac:dyDescent="0.35">
      <c r="A14" s="93"/>
      <c r="B14" s="166"/>
      <c r="C14" s="159"/>
      <c r="D14" s="167"/>
      <c r="E14" s="104">
        <f t="shared" si="1"/>
        <v>0</v>
      </c>
      <c r="F14" s="39"/>
      <c r="G14" s="39"/>
      <c r="H14" s="5"/>
      <c r="I14" s="6"/>
      <c r="J14" s="157">
        <f t="shared" si="0"/>
        <v>0</v>
      </c>
      <c r="K14" s="97"/>
    </row>
    <row r="15" spans="1:14" s="1" customFormat="1" ht="30" customHeight="1" x14ac:dyDescent="0.35">
      <c r="A15" s="93"/>
      <c r="B15" s="166"/>
      <c r="C15" s="160"/>
      <c r="D15" s="167"/>
      <c r="E15" s="104">
        <f t="shared" si="1"/>
        <v>0</v>
      </c>
      <c r="F15" s="45"/>
      <c r="G15" s="45"/>
      <c r="H15" s="46"/>
      <c r="I15" s="47"/>
      <c r="J15" s="158">
        <f t="shared" si="0"/>
        <v>0</v>
      </c>
      <c r="K15" s="97"/>
    </row>
    <row r="16" spans="1:14" s="1" customFormat="1" ht="30" customHeight="1" x14ac:dyDescent="0.35">
      <c r="A16" s="93"/>
      <c r="B16" s="166"/>
      <c r="C16" s="160"/>
      <c r="D16" s="167"/>
      <c r="E16" s="104">
        <f t="shared" si="1"/>
        <v>0</v>
      </c>
      <c r="F16" s="45"/>
      <c r="G16" s="45"/>
      <c r="H16" s="46"/>
      <c r="I16" s="47"/>
      <c r="J16" s="158">
        <f t="shared" si="0"/>
        <v>0</v>
      </c>
      <c r="K16" s="97"/>
    </row>
    <row r="17" spans="1:11" s="1" customFormat="1" ht="30" customHeight="1" x14ac:dyDescent="0.35">
      <c r="A17" s="93"/>
      <c r="B17" s="166"/>
      <c r="C17" s="160"/>
      <c r="D17" s="167"/>
      <c r="E17" s="104">
        <f t="shared" si="1"/>
        <v>0</v>
      </c>
      <c r="F17" s="45"/>
      <c r="G17" s="45"/>
      <c r="H17" s="46"/>
      <c r="I17" s="47"/>
      <c r="J17" s="158">
        <f t="shared" si="0"/>
        <v>0</v>
      </c>
      <c r="K17" s="97"/>
    </row>
    <row r="18" spans="1:11" s="1" customFormat="1" ht="30" customHeight="1" x14ac:dyDescent="0.35">
      <c r="A18" s="93"/>
      <c r="B18" s="166"/>
      <c r="C18" s="160"/>
      <c r="D18" s="167"/>
      <c r="E18" s="104">
        <f t="shared" si="1"/>
        <v>0</v>
      </c>
      <c r="F18" s="45"/>
      <c r="G18" s="45"/>
      <c r="H18" s="46"/>
      <c r="I18" s="47"/>
      <c r="J18" s="158">
        <f t="shared" si="0"/>
        <v>0</v>
      </c>
      <c r="K18" s="97"/>
    </row>
    <row r="19" spans="1:11" s="1" customFormat="1" ht="30" customHeight="1" x14ac:dyDescent="0.35">
      <c r="A19" s="93"/>
      <c r="B19" s="166"/>
      <c r="C19" s="160"/>
      <c r="D19" s="167"/>
      <c r="E19" s="104">
        <f t="shared" si="1"/>
        <v>0</v>
      </c>
      <c r="F19" s="45"/>
      <c r="G19" s="45"/>
      <c r="H19" s="46"/>
      <c r="I19" s="47"/>
      <c r="J19" s="158">
        <f t="shared" si="0"/>
        <v>0</v>
      </c>
      <c r="K19" s="97"/>
    </row>
    <row r="20" spans="1:11" s="1" customFormat="1" ht="30" customHeight="1" x14ac:dyDescent="0.35">
      <c r="A20" s="93"/>
      <c r="B20" s="166"/>
      <c r="C20" s="160"/>
      <c r="D20" s="167"/>
      <c r="E20" s="104">
        <f t="shared" si="1"/>
        <v>0</v>
      </c>
      <c r="F20" s="45"/>
      <c r="G20" s="45"/>
      <c r="H20" s="46"/>
      <c r="I20" s="47"/>
      <c r="J20" s="158">
        <f t="shared" si="0"/>
        <v>0</v>
      </c>
      <c r="K20" s="97"/>
    </row>
    <row r="21" spans="1:11" s="1" customFormat="1" ht="30" customHeight="1" x14ac:dyDescent="0.35">
      <c r="A21" s="93"/>
      <c r="B21" s="504" t="s">
        <v>278</v>
      </c>
      <c r="C21" s="505"/>
      <c r="D21" s="505"/>
      <c r="E21" s="505"/>
      <c r="F21" s="505"/>
      <c r="G21" s="505"/>
      <c r="H21" s="505"/>
      <c r="I21" s="505"/>
      <c r="J21" s="157">
        <f>SUM(J9:J20)</f>
        <v>0</v>
      </c>
      <c r="K21" s="97"/>
    </row>
    <row r="22" spans="1:11" ht="21" x14ac:dyDescent="0.35">
      <c r="A22" s="93"/>
      <c r="B22" s="73"/>
      <c r="C22" s="73"/>
      <c r="D22" s="73"/>
      <c r="E22" s="73"/>
      <c r="F22" s="90"/>
      <c r="G22" s="90"/>
      <c r="H22" s="90"/>
      <c r="I22" s="91"/>
      <c r="J22" s="92"/>
      <c r="K22" s="91"/>
    </row>
  </sheetData>
  <sheetProtection formatRows="0" insertRows="0" deleteRows="0" selectLockedCells="1"/>
  <mergeCells count="9">
    <mergeCell ref="B21:I21"/>
    <mergeCell ref="F4:J4"/>
    <mergeCell ref="F5:J5"/>
    <mergeCell ref="B2:J2"/>
    <mergeCell ref="B3:D3"/>
    <mergeCell ref="F3:J3"/>
    <mergeCell ref="B4:D4"/>
    <mergeCell ref="B5:D5"/>
    <mergeCell ref="B6:D6"/>
  </mergeCells>
  <dataValidations count="1">
    <dataValidation type="list" allowBlank="1" showInputMessage="1" showErrorMessage="1" sqref="P11" xr:uid="{1EA67F04-20A9-40E0-81DB-F5796522DE52}">
      <formula1>#REF!</formula1>
    </dataValidation>
  </dataValidations>
  <pageMargins left="0.25" right="0.25" top="0.5" bottom="0.5" header="0.3" footer="0.3"/>
  <pageSetup scale="95" fitToHeight="500" orientation="landscape" r:id="rId1"/>
  <headerFooter>
    <oddFooter>Page &amp;P of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ellIs" priority="1" operator="notEqual" id="{45874904-F67D-43EC-AB8C-1BDFF2635B8B}">
            <xm:f>Cover!$C$15</xm:f>
            <x14:dxf>
              <fill>
                <patternFill>
                  <bgColor rgb="FFFF0000"/>
                </patternFill>
              </fill>
            </x14:dxf>
          </x14:cfRule>
          <xm:sqref>F6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FB218FDD-C14B-4C04-9211-DF39244C7D68}">
          <x14:formula1>
            <xm:f>'DROP-DOWNS'!$C$6:$C$21</xm:f>
          </x14:formula1>
          <xm:sqref>F4</xm:sqref>
        </x14:dataValidation>
        <x14:dataValidation type="list" allowBlank="1" showInputMessage="1" showErrorMessage="1" xr:uid="{33DC44DD-CA7A-4C05-BB1B-3412FD6FD2C9}">
          <x14:formula1>
            <xm:f>'DROP-DOWNS'!$P$1:$P$7</xm:f>
          </x14:formula1>
          <xm:sqref>D9:D20</xm:sqref>
        </x14:dataValidation>
        <x14:dataValidation type="list" allowBlank="1" showInputMessage="1" showErrorMessage="1" xr:uid="{8314CD85-4A37-4F6A-A17A-98075DAE4F21}">
          <x14:formula1>
            <xm:f>'DROP-DOWNS'!$C$2:$C$3</xm:f>
          </x14:formula1>
          <xm:sqref>F5</xm:sqref>
        </x14:dataValidation>
        <x14:dataValidation type="list" allowBlank="1" showInputMessage="1" showErrorMessage="1" xr:uid="{21005946-4C18-4EB5-BBF3-9A94A4DE5991}">
          <x14:formula1>
            <xm:f>'DROP-DOWNS'!$Q$2:$Q$5</xm:f>
          </x14:formula1>
          <xm:sqref>B9:B20</xm:sqref>
        </x14:dataValidation>
        <x14:dataValidation type="list" allowBlank="1" showInputMessage="1" showErrorMessage="1" xr:uid="{F7B84574-7674-4E19-A655-66D7BE2AC64D}">
          <x14:formula1>
            <xm:f>'DROP-DOWNS'!$P$1:$P$6</xm:f>
          </x14:formula1>
          <xm:sqref>D21:E21</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524E8-5E1D-4584-A86A-3176F0F11EFB}">
  <sheetPr codeName="Sheet15">
    <tabColor theme="3" tint="0.79998168889431442"/>
  </sheetPr>
  <dimension ref="A1:AN129"/>
  <sheetViews>
    <sheetView showGridLines="0" topLeftCell="A145" zoomScale="90" zoomScaleNormal="90" workbookViewId="0">
      <selection activeCell="S2" sqref="S2"/>
    </sheetView>
  </sheetViews>
  <sheetFormatPr defaultColWidth="9.140625" defaultRowHeight="15" x14ac:dyDescent="0.25"/>
  <cols>
    <col min="1" max="1" width="3.42578125" style="51" customWidth="1"/>
    <col min="2" max="2" width="8.140625" style="51" customWidth="1"/>
    <col min="3" max="3" width="8.42578125" style="51" customWidth="1"/>
    <col min="4" max="4" width="11.85546875" style="51" customWidth="1"/>
    <col min="5" max="5" width="11.85546875" style="138" customWidth="1"/>
    <col min="6" max="6" width="11.85546875" style="136" customWidth="1"/>
    <col min="7" max="8" width="11.85546875" style="133" customWidth="1"/>
    <col min="9" max="9" width="12.85546875" style="133" customWidth="1"/>
    <col min="10" max="10" width="11.85546875" style="133" customWidth="1"/>
    <col min="11" max="11" width="6.42578125" style="133" customWidth="1"/>
    <col min="12" max="12" width="9.5703125" style="134" customWidth="1"/>
    <col min="13" max="14" width="9.5703125" style="135" customWidth="1"/>
    <col min="15" max="15" width="9.5703125" style="134" customWidth="1"/>
    <col min="16" max="16" width="9.5703125" style="136" customWidth="1"/>
    <col min="17" max="17" width="9.5703125" style="51" customWidth="1"/>
    <col min="18" max="18" width="14" style="51" customWidth="1"/>
    <col min="19" max="19" width="3.42578125" style="185" customWidth="1"/>
    <col min="20" max="20" width="4.28515625" style="51" customWidth="1"/>
    <col min="21" max="21" width="15.7109375" style="51" hidden="1" customWidth="1"/>
    <col min="22" max="22" width="27.5703125" style="51" hidden="1" customWidth="1"/>
    <col min="23" max="23" width="17.28515625" style="51" hidden="1" customWidth="1"/>
    <col min="24" max="24" width="9.140625" style="51" hidden="1" customWidth="1"/>
    <col min="25" max="25" width="10.5703125" style="51" hidden="1" customWidth="1"/>
    <col min="26" max="26" width="9.140625" style="51" hidden="1" customWidth="1"/>
    <col min="27" max="27" width="10.5703125" style="51" bestFit="1" customWidth="1"/>
    <col min="28" max="16384" width="9.140625" style="51"/>
  </cols>
  <sheetData>
    <row r="1" spans="1:27" x14ac:dyDescent="0.25">
      <c r="A1" s="180"/>
      <c r="B1" s="180"/>
      <c r="C1" s="180"/>
      <c r="D1" s="180"/>
      <c r="E1" s="180"/>
      <c r="F1" s="180"/>
      <c r="G1" s="180"/>
      <c r="H1" s="180"/>
      <c r="I1" s="180"/>
      <c r="J1" s="180"/>
      <c r="K1" s="180"/>
      <c r="L1" s="180"/>
      <c r="M1" s="180"/>
      <c r="N1" s="180"/>
      <c r="O1" s="180"/>
      <c r="P1" s="180"/>
      <c r="Q1" s="180"/>
      <c r="R1" s="180"/>
      <c r="S1" s="180"/>
      <c r="T1" s="181"/>
      <c r="U1" s="181"/>
      <c r="V1" s="181"/>
      <c r="W1" s="181"/>
    </row>
    <row r="2" spans="1:27" ht="29.45" customHeight="1" x14ac:dyDescent="0.25">
      <c r="A2" s="180"/>
      <c r="B2" s="456" t="str">
        <f>Cover!B6</f>
        <v>Agency Name</v>
      </c>
      <c r="C2" s="457"/>
      <c r="D2" s="457"/>
      <c r="E2" s="457"/>
      <c r="F2" s="457"/>
      <c r="G2" s="457"/>
      <c r="H2" s="457"/>
      <c r="I2" s="457"/>
      <c r="J2" s="457"/>
      <c r="K2" s="457"/>
      <c r="L2" s="457"/>
      <c r="M2" s="457"/>
      <c r="N2" s="457"/>
      <c r="O2" s="457"/>
      <c r="P2" s="457"/>
      <c r="Q2" s="457"/>
      <c r="R2" s="458"/>
      <c r="S2" s="180"/>
      <c r="T2" s="181"/>
      <c r="U2" s="181"/>
      <c r="V2" s="181"/>
      <c r="W2" s="181"/>
    </row>
    <row r="3" spans="1:27" ht="29.45" customHeight="1" x14ac:dyDescent="0.25">
      <c r="A3" s="180"/>
      <c r="B3" s="515">
        <f>'MassSTEP II Class Plan'!F4</f>
        <v>0</v>
      </c>
      <c r="C3" s="457"/>
      <c r="D3" s="457"/>
      <c r="E3" s="457"/>
      <c r="F3" s="457"/>
      <c r="G3" s="457"/>
      <c r="H3" s="457"/>
      <c r="I3" s="457"/>
      <c r="J3" s="457"/>
      <c r="K3" s="457"/>
      <c r="L3" s="457"/>
      <c r="M3" s="457"/>
      <c r="N3" s="457"/>
      <c r="O3" s="457"/>
      <c r="P3" s="457"/>
      <c r="Q3" s="457"/>
      <c r="R3" s="458"/>
      <c r="S3" s="180"/>
      <c r="T3" s="181"/>
      <c r="U3" s="181"/>
      <c r="V3" s="181"/>
      <c r="W3" s="181"/>
    </row>
    <row r="4" spans="1:27" ht="29.45" customHeight="1" x14ac:dyDescent="0.25">
      <c r="A4" s="180"/>
      <c r="B4" s="515">
        <f>'MassSTEP II Class Plan'!F5</f>
        <v>0</v>
      </c>
      <c r="C4" s="457"/>
      <c r="D4" s="457"/>
      <c r="E4" s="457"/>
      <c r="F4" s="457"/>
      <c r="G4" s="457"/>
      <c r="H4" s="457"/>
      <c r="I4" s="457"/>
      <c r="J4" s="457"/>
      <c r="K4" s="457"/>
      <c r="L4" s="457"/>
      <c r="M4" s="457"/>
      <c r="N4" s="457"/>
      <c r="O4" s="457"/>
      <c r="P4" s="457"/>
      <c r="Q4" s="457"/>
      <c r="R4" s="458"/>
      <c r="S4" s="180"/>
      <c r="T4" s="181"/>
      <c r="U4" s="181"/>
      <c r="V4" s="181"/>
      <c r="W4" s="181"/>
    </row>
    <row r="5" spans="1:27" ht="29.45" customHeight="1" x14ac:dyDescent="0.25">
      <c r="A5" s="180"/>
      <c r="B5" s="459" t="s">
        <v>553</v>
      </c>
      <c r="C5" s="460"/>
      <c r="D5" s="460"/>
      <c r="E5" s="460"/>
      <c r="F5" s="460"/>
      <c r="G5" s="460"/>
      <c r="H5" s="460"/>
      <c r="I5" s="460"/>
      <c r="J5" s="460"/>
      <c r="K5" s="460"/>
      <c r="L5" s="460"/>
      <c r="M5" s="460"/>
      <c r="N5" s="460"/>
      <c r="O5" s="460"/>
      <c r="P5" s="460"/>
      <c r="Q5" s="460"/>
      <c r="R5" s="461"/>
      <c r="S5" s="180"/>
      <c r="T5" s="181"/>
      <c r="U5" s="181"/>
      <c r="V5" s="181"/>
      <c r="W5" s="181"/>
    </row>
    <row r="6" spans="1:27" ht="11.25" customHeight="1" x14ac:dyDescent="0.25">
      <c r="A6" s="180"/>
      <c r="B6" s="193"/>
      <c r="C6" s="193"/>
      <c r="D6" s="193"/>
      <c r="E6" s="193"/>
      <c r="F6" s="193"/>
      <c r="G6" s="193"/>
      <c r="H6" s="193"/>
      <c r="I6" s="193"/>
      <c r="J6" s="193"/>
      <c r="K6" s="193"/>
      <c r="L6" s="193"/>
      <c r="M6" s="193"/>
      <c r="N6" s="193"/>
      <c r="O6" s="193"/>
      <c r="P6" s="193"/>
      <c r="Q6" s="193"/>
      <c r="R6" s="193"/>
      <c r="S6" s="180"/>
      <c r="T6" s="181"/>
      <c r="U6" s="181"/>
      <c r="V6" s="181"/>
      <c r="W6" s="181"/>
    </row>
    <row r="7" spans="1:27" ht="30" customHeight="1" x14ac:dyDescent="0.25">
      <c r="A7" s="180"/>
      <c r="B7" s="470" t="s">
        <v>555</v>
      </c>
      <c r="C7" s="471"/>
      <c r="D7" s="472"/>
      <c r="E7" s="194">
        <f>Cover!C16</f>
        <v>0</v>
      </c>
      <c r="F7" s="193"/>
      <c r="G7" s="474" t="str">
        <f>IF(Cover!C26="","If approved, enter the indirect cost rate on cover page", "DESE Approved Indirect Cost Rate")</f>
        <v>DESE Approved Indirect Cost Rate</v>
      </c>
      <c r="H7" s="475"/>
      <c r="I7" s="476"/>
      <c r="J7" s="196">
        <f>Cover!C26</f>
        <v>0</v>
      </c>
      <c r="K7" s="193"/>
      <c r="L7" s="193"/>
      <c r="M7" s="193"/>
      <c r="N7" s="193"/>
      <c r="O7" s="193"/>
      <c r="P7" s="193"/>
      <c r="Q7" s="193"/>
      <c r="R7" s="193"/>
      <c r="S7" s="180"/>
      <c r="T7" s="181"/>
      <c r="U7" s="181"/>
      <c r="V7" s="181"/>
      <c r="W7" s="181"/>
    </row>
    <row r="8" spans="1:27" ht="8.25" customHeight="1" x14ac:dyDescent="0.25">
      <c r="A8" s="180"/>
      <c r="B8" s="193"/>
      <c r="C8" s="193"/>
      <c r="D8" s="195"/>
      <c r="E8" s="193"/>
      <c r="F8" s="193"/>
      <c r="G8" s="193"/>
      <c r="H8" s="193"/>
      <c r="I8" s="193"/>
      <c r="J8" s="193"/>
      <c r="K8" s="193"/>
      <c r="L8" s="193"/>
      <c r="M8" s="193"/>
      <c r="N8" s="193"/>
      <c r="O8" s="193"/>
      <c r="P8" s="193"/>
      <c r="Q8" s="193"/>
      <c r="R8" s="193"/>
      <c r="S8" s="180"/>
      <c r="T8" s="181"/>
      <c r="U8" s="181"/>
      <c r="V8" s="181"/>
      <c r="W8" s="181"/>
    </row>
    <row r="9" spans="1:27" ht="9" customHeight="1" x14ac:dyDescent="0.25">
      <c r="A9" s="180"/>
      <c r="B9" s="193"/>
      <c r="C9" s="193"/>
      <c r="D9" s="193"/>
      <c r="E9" s="193"/>
      <c r="F9" s="193"/>
      <c r="G9" s="193"/>
      <c r="H9" s="193"/>
      <c r="I9" s="193"/>
      <c r="J9" s="193"/>
      <c r="K9" s="193"/>
      <c r="L9" s="193"/>
      <c r="M9" s="193"/>
      <c r="N9" s="193"/>
      <c r="O9" s="193"/>
      <c r="P9" s="193"/>
      <c r="Q9" s="193"/>
      <c r="R9" s="193"/>
      <c r="S9" s="180"/>
      <c r="T9" s="181"/>
      <c r="U9" s="181"/>
      <c r="V9" s="181"/>
      <c r="W9" s="181"/>
    </row>
    <row r="10" spans="1:27" ht="15.75" customHeight="1" x14ac:dyDescent="0.25">
      <c r="A10" s="180"/>
      <c r="B10" s="462" t="s">
        <v>44</v>
      </c>
      <c r="C10" s="463"/>
      <c r="D10" s="463"/>
      <c r="E10" s="463"/>
      <c r="F10" s="463"/>
      <c r="G10" s="463"/>
      <c r="H10" s="463"/>
      <c r="I10" s="463"/>
      <c r="J10" s="463"/>
      <c r="K10" s="463"/>
      <c r="L10" s="463"/>
      <c r="M10" s="463"/>
      <c r="N10" s="463"/>
      <c r="O10" s="463"/>
      <c r="P10" s="463"/>
      <c r="Q10" s="463"/>
      <c r="R10" s="464"/>
      <c r="S10" s="180"/>
      <c r="T10" s="181"/>
      <c r="U10" s="181"/>
      <c r="V10" s="182" t="s">
        <v>335</v>
      </c>
      <c r="W10" s="181"/>
    </row>
    <row r="11" spans="1:27" ht="39.950000000000003" customHeight="1" x14ac:dyDescent="0.25">
      <c r="A11" s="180"/>
      <c r="B11" s="468" t="s">
        <v>45</v>
      </c>
      <c r="C11" s="469"/>
      <c r="D11" s="468" t="s">
        <v>362</v>
      </c>
      <c r="E11" s="473"/>
      <c r="F11" s="473"/>
      <c r="G11" s="473"/>
      <c r="H11" s="473"/>
      <c r="I11" s="473"/>
      <c r="J11" s="473"/>
      <c r="K11" s="469"/>
      <c r="L11" s="197" t="s">
        <v>46</v>
      </c>
      <c r="M11" s="197" t="s">
        <v>47</v>
      </c>
      <c r="N11" s="197" t="s">
        <v>532</v>
      </c>
      <c r="O11" s="197" t="s">
        <v>4</v>
      </c>
      <c r="P11" s="197" t="s">
        <v>1</v>
      </c>
      <c r="Q11" s="197" t="s">
        <v>102</v>
      </c>
      <c r="R11" s="197" t="s">
        <v>103</v>
      </c>
      <c r="S11" s="180"/>
      <c r="T11" s="181"/>
      <c r="U11" s="181"/>
      <c r="V11" s="182"/>
      <c r="W11" s="181"/>
    </row>
    <row r="12" spans="1:27" s="83" customFormat="1" ht="39.950000000000003" customHeight="1" x14ac:dyDescent="0.25">
      <c r="A12" s="180"/>
      <c r="B12" s="477"/>
      <c r="C12" s="478"/>
      <c r="D12" s="414"/>
      <c r="E12" s="415"/>
      <c r="F12" s="415"/>
      <c r="G12" s="415"/>
      <c r="H12" s="415"/>
      <c r="I12" s="415"/>
      <c r="J12" s="415"/>
      <c r="K12" s="416"/>
      <c r="L12" s="139"/>
      <c r="M12" s="140"/>
      <c r="N12" s="266"/>
      <c r="O12" s="189"/>
      <c r="P12" s="141" t="str">
        <f>IF(N12="","",(L12/N12))</f>
        <v/>
      </c>
      <c r="Q12" s="142">
        <f>O12*R12</f>
        <v>0</v>
      </c>
      <c r="R12" s="143">
        <f>ROUND(L12*M12,2)</f>
        <v>0</v>
      </c>
      <c r="S12" s="180"/>
      <c r="T12" s="181"/>
      <c r="U12" s="181"/>
      <c r="V12" s="182">
        <f>Q12+R12</f>
        <v>0</v>
      </c>
      <c r="W12" s="181"/>
      <c r="AA12" s="128"/>
    </row>
    <row r="13" spans="1:27" s="83" customFormat="1" ht="39.950000000000003" customHeight="1" x14ac:dyDescent="0.25">
      <c r="A13" s="180"/>
      <c r="B13" s="397"/>
      <c r="C13" s="399"/>
      <c r="D13" s="414"/>
      <c r="E13" s="415"/>
      <c r="F13" s="415"/>
      <c r="G13" s="415"/>
      <c r="H13" s="415"/>
      <c r="I13" s="415"/>
      <c r="J13" s="415"/>
      <c r="K13" s="416"/>
      <c r="L13" s="139"/>
      <c r="M13" s="140"/>
      <c r="N13" s="266"/>
      <c r="O13" s="189"/>
      <c r="P13" s="141" t="str">
        <f>IF(N13="","",(L13/N13))</f>
        <v/>
      </c>
      <c r="Q13" s="142">
        <f>O13*R13</f>
        <v>0</v>
      </c>
      <c r="R13" s="143">
        <f t="shared" ref="R13:R15" si="0">ROUND(L13*M13,2)</f>
        <v>0</v>
      </c>
      <c r="S13" s="180"/>
      <c r="T13" s="181"/>
      <c r="U13" s="181"/>
      <c r="V13" s="182">
        <f>Q13+R13</f>
        <v>0</v>
      </c>
      <c r="W13" s="181"/>
      <c r="AA13" s="128"/>
    </row>
    <row r="14" spans="1:27" s="83" customFormat="1" ht="39.950000000000003" customHeight="1" x14ac:dyDescent="0.25">
      <c r="A14" s="180"/>
      <c r="B14" s="397"/>
      <c r="C14" s="399"/>
      <c r="D14" s="414"/>
      <c r="E14" s="415"/>
      <c r="F14" s="415"/>
      <c r="G14" s="415"/>
      <c r="H14" s="415"/>
      <c r="I14" s="415"/>
      <c r="J14" s="415"/>
      <c r="K14" s="416"/>
      <c r="L14" s="139"/>
      <c r="M14" s="140"/>
      <c r="N14" s="266"/>
      <c r="O14" s="189"/>
      <c r="P14" s="141" t="str">
        <f>IF(N14="","",(L14/N14))</f>
        <v/>
      </c>
      <c r="Q14" s="142">
        <f>O14*R14</f>
        <v>0</v>
      </c>
      <c r="R14" s="143">
        <f t="shared" si="0"/>
        <v>0</v>
      </c>
      <c r="S14" s="180"/>
      <c r="T14" s="181"/>
      <c r="U14" s="181"/>
      <c r="V14" s="182">
        <f>Q14+R14</f>
        <v>0</v>
      </c>
      <c r="W14" s="181"/>
      <c r="AA14" s="128"/>
    </row>
    <row r="15" spans="1:27" s="83" customFormat="1" ht="39.950000000000003" customHeight="1" x14ac:dyDescent="0.25">
      <c r="A15" s="180"/>
      <c r="B15" s="397"/>
      <c r="C15" s="399"/>
      <c r="D15" s="414"/>
      <c r="E15" s="415"/>
      <c r="F15" s="415"/>
      <c r="G15" s="415"/>
      <c r="H15" s="415"/>
      <c r="I15" s="415"/>
      <c r="J15" s="415"/>
      <c r="K15" s="416"/>
      <c r="L15" s="139"/>
      <c r="M15" s="140"/>
      <c r="N15" s="266"/>
      <c r="O15" s="189"/>
      <c r="P15" s="141" t="str">
        <f>IF(N15="","",(L15/N15))</f>
        <v/>
      </c>
      <c r="Q15" s="142">
        <f>O15*R15</f>
        <v>0</v>
      </c>
      <c r="R15" s="143">
        <f t="shared" si="0"/>
        <v>0</v>
      </c>
      <c r="S15" s="180"/>
      <c r="T15" s="181"/>
      <c r="U15" s="181"/>
      <c r="V15" s="182">
        <f>Q15+R15</f>
        <v>0</v>
      </c>
      <c r="W15" s="181"/>
      <c r="AA15" s="128"/>
    </row>
    <row r="16" spans="1:27" ht="18.600000000000001" customHeight="1" x14ac:dyDescent="0.25">
      <c r="A16" s="180"/>
      <c r="B16" s="411" t="s">
        <v>221</v>
      </c>
      <c r="C16" s="412"/>
      <c r="D16" s="412"/>
      <c r="E16" s="412"/>
      <c r="F16" s="412"/>
      <c r="G16" s="412"/>
      <c r="H16" s="412"/>
      <c r="I16" s="412"/>
      <c r="J16" s="412"/>
      <c r="K16" s="412"/>
      <c r="L16" s="412"/>
      <c r="M16" s="412"/>
      <c r="N16" s="412"/>
      <c r="O16" s="413"/>
      <c r="P16" s="144">
        <f>SUM(P12:P15)</f>
        <v>0</v>
      </c>
      <c r="Q16" s="145">
        <f>SUM(Q12:Q15)</f>
        <v>0</v>
      </c>
      <c r="R16" s="146">
        <f>ROUND(SUM(R12:R15),0)</f>
        <v>0</v>
      </c>
      <c r="S16" s="180"/>
      <c r="T16" s="181"/>
      <c r="U16" s="181">
        <f>R16+Q16</f>
        <v>0</v>
      </c>
      <c r="V16" s="182"/>
      <c r="W16" s="181"/>
      <c r="X16" s="129"/>
      <c r="Y16" s="129">
        <f>R16</f>
        <v>0</v>
      </c>
    </row>
    <row r="17" spans="1:27" ht="15.75" customHeight="1" x14ac:dyDescent="0.25">
      <c r="A17" s="180"/>
      <c r="B17" s="465" t="s">
        <v>49</v>
      </c>
      <c r="C17" s="466"/>
      <c r="D17" s="466"/>
      <c r="E17" s="466"/>
      <c r="F17" s="466"/>
      <c r="G17" s="466"/>
      <c r="H17" s="466"/>
      <c r="I17" s="466"/>
      <c r="J17" s="466"/>
      <c r="K17" s="466"/>
      <c r="L17" s="466"/>
      <c r="M17" s="466"/>
      <c r="N17" s="466"/>
      <c r="O17" s="466"/>
      <c r="P17" s="466"/>
      <c r="Q17" s="466"/>
      <c r="R17" s="467"/>
      <c r="S17" s="180"/>
      <c r="T17" s="181"/>
      <c r="U17" s="181"/>
      <c r="V17" s="182"/>
      <c r="W17" s="181"/>
    </row>
    <row r="18" spans="1:27" ht="39.950000000000003" customHeight="1" x14ac:dyDescent="0.25">
      <c r="A18" s="180"/>
      <c r="B18" s="424" t="s">
        <v>45</v>
      </c>
      <c r="C18" s="479"/>
      <c r="D18" s="424" t="s">
        <v>363</v>
      </c>
      <c r="E18" s="425"/>
      <c r="F18" s="425"/>
      <c r="G18" s="425"/>
      <c r="H18" s="425"/>
      <c r="I18" s="425"/>
      <c r="J18" s="425"/>
      <c r="K18" s="479"/>
      <c r="L18" s="285" t="s">
        <v>46</v>
      </c>
      <c r="M18" s="285" t="s">
        <v>47</v>
      </c>
      <c r="N18" s="197" t="s">
        <v>532</v>
      </c>
      <c r="O18" s="285" t="s">
        <v>4</v>
      </c>
      <c r="P18" s="285" t="s">
        <v>1</v>
      </c>
      <c r="Q18" s="285" t="s">
        <v>36</v>
      </c>
      <c r="R18" s="285" t="s">
        <v>103</v>
      </c>
      <c r="S18" s="180"/>
      <c r="T18" s="181"/>
      <c r="U18" s="181"/>
      <c r="V18" s="182"/>
      <c r="W18" s="181"/>
    </row>
    <row r="19" spans="1:27" s="83" customFormat="1" ht="39.950000000000003" customHeight="1" x14ac:dyDescent="0.25">
      <c r="A19" s="180"/>
      <c r="B19" s="397"/>
      <c r="C19" s="399"/>
      <c r="D19" s="414"/>
      <c r="E19" s="415"/>
      <c r="F19" s="415"/>
      <c r="G19" s="415"/>
      <c r="H19" s="415"/>
      <c r="I19" s="415"/>
      <c r="J19" s="415"/>
      <c r="K19" s="416"/>
      <c r="L19" s="139"/>
      <c r="M19" s="140"/>
      <c r="N19" s="266"/>
      <c r="O19" s="189"/>
      <c r="P19" s="141" t="str">
        <f t="shared" ref="P19:P43" si="1">IF(N19="","",(L19/N19))</f>
        <v/>
      </c>
      <c r="Q19" s="142">
        <f t="shared" ref="Q19:Q43" si="2">O19*R19</f>
        <v>0</v>
      </c>
      <c r="R19" s="143">
        <f t="shared" ref="R19:R43" si="3">ROUND(L19*M19,2)</f>
        <v>0</v>
      </c>
      <c r="S19" s="180"/>
      <c r="T19" s="181"/>
      <c r="U19" s="181"/>
      <c r="V19" s="182">
        <f t="shared" ref="V19:V43" si="4">Q19+R19</f>
        <v>0</v>
      </c>
      <c r="W19" s="181"/>
    </row>
    <row r="20" spans="1:27" s="83" customFormat="1" ht="39.950000000000003" customHeight="1" x14ac:dyDescent="0.25">
      <c r="A20" s="180"/>
      <c r="B20" s="397"/>
      <c r="C20" s="399"/>
      <c r="D20" s="414"/>
      <c r="E20" s="415"/>
      <c r="F20" s="415"/>
      <c r="G20" s="415"/>
      <c r="H20" s="415"/>
      <c r="I20" s="415"/>
      <c r="J20" s="415"/>
      <c r="K20" s="416"/>
      <c r="L20" s="139"/>
      <c r="M20" s="140"/>
      <c r="N20" s="266"/>
      <c r="O20" s="189"/>
      <c r="P20" s="141" t="str">
        <f t="shared" si="1"/>
        <v/>
      </c>
      <c r="Q20" s="142">
        <f t="shared" si="2"/>
        <v>0</v>
      </c>
      <c r="R20" s="143">
        <f t="shared" si="3"/>
        <v>0</v>
      </c>
      <c r="S20" s="180"/>
      <c r="T20" s="181"/>
      <c r="U20" s="181" t="s">
        <v>231</v>
      </c>
      <c r="V20" s="182">
        <f t="shared" si="4"/>
        <v>0</v>
      </c>
      <c r="W20" s="181"/>
      <c r="AA20" s="128"/>
    </row>
    <row r="21" spans="1:27" s="83" customFormat="1" ht="39.950000000000003" customHeight="1" x14ac:dyDescent="0.25">
      <c r="A21" s="180"/>
      <c r="B21" s="397"/>
      <c r="C21" s="399"/>
      <c r="D21" s="414"/>
      <c r="E21" s="415"/>
      <c r="F21" s="415"/>
      <c r="G21" s="415"/>
      <c r="H21" s="415"/>
      <c r="I21" s="415"/>
      <c r="J21" s="415"/>
      <c r="K21" s="416"/>
      <c r="L21" s="139"/>
      <c r="M21" s="140"/>
      <c r="N21" s="266"/>
      <c r="O21" s="189"/>
      <c r="P21" s="141" t="str">
        <f t="shared" si="1"/>
        <v/>
      </c>
      <c r="Q21" s="142">
        <f t="shared" si="2"/>
        <v>0</v>
      </c>
      <c r="R21" s="143">
        <f t="shared" si="3"/>
        <v>0</v>
      </c>
      <c r="S21" s="180"/>
      <c r="T21" s="181"/>
      <c r="U21" s="181"/>
      <c r="V21" s="182">
        <f t="shared" si="4"/>
        <v>0</v>
      </c>
      <c r="W21" s="181"/>
    </row>
    <row r="22" spans="1:27" s="83" customFormat="1" ht="39.950000000000003" customHeight="1" x14ac:dyDescent="0.25">
      <c r="A22" s="180"/>
      <c r="B22" s="397"/>
      <c r="C22" s="399"/>
      <c r="D22" s="414"/>
      <c r="E22" s="415"/>
      <c r="F22" s="415"/>
      <c r="G22" s="415"/>
      <c r="H22" s="415"/>
      <c r="I22" s="415"/>
      <c r="J22" s="415"/>
      <c r="K22" s="416"/>
      <c r="L22" s="139"/>
      <c r="M22" s="140"/>
      <c r="N22" s="266"/>
      <c r="O22" s="189"/>
      <c r="P22" s="141" t="str">
        <f t="shared" si="1"/>
        <v/>
      </c>
      <c r="Q22" s="142">
        <f t="shared" si="2"/>
        <v>0</v>
      </c>
      <c r="R22" s="143">
        <f t="shared" si="3"/>
        <v>0</v>
      </c>
      <c r="S22" s="180"/>
      <c r="T22" s="181"/>
      <c r="U22" s="181" t="s">
        <v>231</v>
      </c>
      <c r="V22" s="182">
        <f t="shared" si="4"/>
        <v>0</v>
      </c>
      <c r="W22" s="181"/>
      <c r="AA22" s="128"/>
    </row>
    <row r="23" spans="1:27" s="83" customFormat="1" ht="39.950000000000003" customHeight="1" x14ac:dyDescent="0.25">
      <c r="A23" s="180"/>
      <c r="B23" s="397"/>
      <c r="C23" s="399"/>
      <c r="D23" s="414"/>
      <c r="E23" s="415"/>
      <c r="F23" s="415"/>
      <c r="G23" s="415"/>
      <c r="H23" s="415"/>
      <c r="I23" s="415"/>
      <c r="J23" s="415"/>
      <c r="K23" s="416"/>
      <c r="L23" s="139"/>
      <c r="M23" s="140"/>
      <c r="N23" s="266"/>
      <c r="O23" s="189"/>
      <c r="P23" s="141" t="str">
        <f t="shared" si="1"/>
        <v/>
      </c>
      <c r="Q23" s="142">
        <f t="shared" si="2"/>
        <v>0</v>
      </c>
      <c r="R23" s="143">
        <f t="shared" si="3"/>
        <v>0</v>
      </c>
      <c r="S23" s="180"/>
      <c r="T23" s="181"/>
      <c r="U23" s="181"/>
      <c r="V23" s="182">
        <f t="shared" si="4"/>
        <v>0</v>
      </c>
      <c r="W23" s="181"/>
    </row>
    <row r="24" spans="1:27" s="83" customFormat="1" ht="39.950000000000003" customHeight="1" x14ac:dyDescent="0.25">
      <c r="A24" s="180"/>
      <c r="B24" s="397"/>
      <c r="C24" s="399"/>
      <c r="D24" s="414"/>
      <c r="E24" s="415"/>
      <c r="F24" s="415"/>
      <c r="G24" s="415"/>
      <c r="H24" s="415"/>
      <c r="I24" s="415"/>
      <c r="J24" s="415"/>
      <c r="K24" s="416"/>
      <c r="L24" s="139"/>
      <c r="M24" s="140"/>
      <c r="N24" s="266"/>
      <c r="O24" s="189"/>
      <c r="P24" s="141" t="str">
        <f t="shared" si="1"/>
        <v/>
      </c>
      <c r="Q24" s="142">
        <f t="shared" si="2"/>
        <v>0</v>
      </c>
      <c r="R24" s="143">
        <f t="shared" si="3"/>
        <v>0</v>
      </c>
      <c r="S24" s="180"/>
      <c r="T24" s="181"/>
      <c r="U24" s="181" t="s">
        <v>231</v>
      </c>
      <c r="V24" s="182">
        <f t="shared" si="4"/>
        <v>0</v>
      </c>
      <c r="W24" s="181"/>
      <c r="AA24" s="128"/>
    </row>
    <row r="25" spans="1:27" s="83" customFormat="1" ht="39.950000000000003" customHeight="1" x14ac:dyDescent="0.25">
      <c r="A25" s="180"/>
      <c r="B25" s="397"/>
      <c r="C25" s="399"/>
      <c r="D25" s="414"/>
      <c r="E25" s="415"/>
      <c r="F25" s="415"/>
      <c r="G25" s="415"/>
      <c r="H25" s="415"/>
      <c r="I25" s="415"/>
      <c r="J25" s="415"/>
      <c r="K25" s="416"/>
      <c r="L25" s="139"/>
      <c r="M25" s="140"/>
      <c r="N25" s="266"/>
      <c r="O25" s="189"/>
      <c r="P25" s="141" t="str">
        <f t="shared" si="1"/>
        <v/>
      </c>
      <c r="Q25" s="142">
        <f t="shared" si="2"/>
        <v>0</v>
      </c>
      <c r="R25" s="143">
        <f t="shared" si="3"/>
        <v>0</v>
      </c>
      <c r="S25" s="180"/>
      <c r="T25" s="181"/>
      <c r="U25" s="181"/>
      <c r="V25" s="182">
        <f t="shared" si="4"/>
        <v>0</v>
      </c>
      <c r="W25" s="181"/>
    </row>
    <row r="26" spans="1:27" s="83" customFormat="1" ht="39.950000000000003" customHeight="1" x14ac:dyDescent="0.25">
      <c r="A26" s="180"/>
      <c r="B26" s="397"/>
      <c r="C26" s="399"/>
      <c r="D26" s="414"/>
      <c r="E26" s="415"/>
      <c r="F26" s="415"/>
      <c r="G26" s="415"/>
      <c r="H26" s="415"/>
      <c r="I26" s="415"/>
      <c r="J26" s="415"/>
      <c r="K26" s="416"/>
      <c r="L26" s="139"/>
      <c r="M26" s="140"/>
      <c r="N26" s="266"/>
      <c r="O26" s="189"/>
      <c r="P26" s="141" t="str">
        <f t="shared" si="1"/>
        <v/>
      </c>
      <c r="Q26" s="142">
        <f t="shared" si="2"/>
        <v>0</v>
      </c>
      <c r="R26" s="143">
        <f t="shared" si="3"/>
        <v>0</v>
      </c>
      <c r="S26" s="180"/>
      <c r="T26" s="181"/>
      <c r="U26" s="181"/>
      <c r="V26" s="182">
        <f t="shared" si="4"/>
        <v>0</v>
      </c>
      <c r="W26" s="181"/>
    </row>
    <row r="27" spans="1:27" s="83" customFormat="1" ht="39.950000000000003" customHeight="1" x14ac:dyDescent="0.25">
      <c r="A27" s="180"/>
      <c r="B27" s="397"/>
      <c r="C27" s="399"/>
      <c r="D27" s="414"/>
      <c r="E27" s="415"/>
      <c r="F27" s="415"/>
      <c r="G27" s="415"/>
      <c r="H27" s="415"/>
      <c r="I27" s="415"/>
      <c r="J27" s="415"/>
      <c r="K27" s="416"/>
      <c r="L27" s="139"/>
      <c r="M27" s="140"/>
      <c r="N27" s="266"/>
      <c r="O27" s="189"/>
      <c r="P27" s="141" t="str">
        <f t="shared" si="1"/>
        <v/>
      </c>
      <c r="Q27" s="142">
        <f t="shared" si="2"/>
        <v>0</v>
      </c>
      <c r="R27" s="143">
        <f t="shared" si="3"/>
        <v>0</v>
      </c>
      <c r="S27" s="180"/>
      <c r="T27" s="181"/>
      <c r="U27" s="181" t="s">
        <v>231</v>
      </c>
      <c r="V27" s="182">
        <f t="shared" si="4"/>
        <v>0</v>
      </c>
      <c r="W27" s="181"/>
      <c r="AA27" s="128"/>
    </row>
    <row r="28" spans="1:27" s="83" customFormat="1" ht="39.950000000000003" customHeight="1" x14ac:dyDescent="0.25">
      <c r="A28" s="180"/>
      <c r="B28" s="397"/>
      <c r="C28" s="399"/>
      <c r="D28" s="414"/>
      <c r="E28" s="415"/>
      <c r="F28" s="415"/>
      <c r="G28" s="415"/>
      <c r="H28" s="415"/>
      <c r="I28" s="415"/>
      <c r="J28" s="415"/>
      <c r="K28" s="416"/>
      <c r="L28" s="139"/>
      <c r="M28" s="140"/>
      <c r="N28" s="266"/>
      <c r="O28" s="189"/>
      <c r="P28" s="141" t="str">
        <f t="shared" si="1"/>
        <v/>
      </c>
      <c r="Q28" s="142">
        <f t="shared" si="2"/>
        <v>0</v>
      </c>
      <c r="R28" s="143">
        <f t="shared" si="3"/>
        <v>0</v>
      </c>
      <c r="S28" s="180"/>
      <c r="T28" s="181"/>
      <c r="U28" s="181"/>
      <c r="V28" s="182">
        <f t="shared" si="4"/>
        <v>0</v>
      </c>
      <c r="W28" s="181"/>
    </row>
    <row r="29" spans="1:27" s="83" customFormat="1" ht="39.950000000000003" customHeight="1" x14ac:dyDescent="0.25">
      <c r="A29" s="180"/>
      <c r="B29" s="397"/>
      <c r="C29" s="399"/>
      <c r="D29" s="414"/>
      <c r="E29" s="415"/>
      <c r="F29" s="415"/>
      <c r="G29" s="415"/>
      <c r="H29" s="415"/>
      <c r="I29" s="415"/>
      <c r="J29" s="415"/>
      <c r="K29" s="416"/>
      <c r="L29" s="139"/>
      <c r="M29" s="140"/>
      <c r="N29" s="266"/>
      <c r="O29" s="189"/>
      <c r="P29" s="141" t="str">
        <f t="shared" si="1"/>
        <v/>
      </c>
      <c r="Q29" s="142">
        <f t="shared" si="2"/>
        <v>0</v>
      </c>
      <c r="R29" s="143">
        <f t="shared" si="3"/>
        <v>0</v>
      </c>
      <c r="S29" s="180"/>
      <c r="T29" s="181"/>
      <c r="U29" s="181" t="s">
        <v>231</v>
      </c>
      <c r="V29" s="182">
        <f t="shared" si="4"/>
        <v>0</v>
      </c>
      <c r="W29" s="181"/>
      <c r="AA29" s="128"/>
    </row>
    <row r="30" spans="1:27" s="83" customFormat="1" ht="39.950000000000003" customHeight="1" x14ac:dyDescent="0.25">
      <c r="A30" s="180"/>
      <c r="B30" s="397"/>
      <c r="C30" s="399"/>
      <c r="D30" s="414"/>
      <c r="E30" s="415"/>
      <c r="F30" s="415"/>
      <c r="G30" s="415"/>
      <c r="H30" s="415"/>
      <c r="I30" s="415"/>
      <c r="J30" s="415"/>
      <c r="K30" s="416"/>
      <c r="L30" s="139"/>
      <c r="M30" s="140"/>
      <c r="N30" s="266"/>
      <c r="O30" s="189"/>
      <c r="P30" s="141" t="str">
        <f t="shared" si="1"/>
        <v/>
      </c>
      <c r="Q30" s="142">
        <f t="shared" si="2"/>
        <v>0</v>
      </c>
      <c r="R30" s="143">
        <f t="shared" si="3"/>
        <v>0</v>
      </c>
      <c r="S30" s="180"/>
      <c r="T30" s="181"/>
      <c r="U30" s="181"/>
      <c r="V30" s="182">
        <f t="shared" si="4"/>
        <v>0</v>
      </c>
      <c r="W30" s="181"/>
    </row>
    <row r="31" spans="1:27" s="83" customFormat="1" ht="39.950000000000003" customHeight="1" x14ac:dyDescent="0.25">
      <c r="A31" s="180"/>
      <c r="B31" s="397"/>
      <c r="C31" s="399"/>
      <c r="D31" s="414"/>
      <c r="E31" s="415"/>
      <c r="F31" s="415"/>
      <c r="G31" s="415"/>
      <c r="H31" s="415"/>
      <c r="I31" s="415"/>
      <c r="J31" s="415"/>
      <c r="K31" s="416"/>
      <c r="L31" s="139"/>
      <c r="M31" s="140"/>
      <c r="N31" s="266"/>
      <c r="O31" s="189"/>
      <c r="P31" s="141" t="str">
        <f t="shared" si="1"/>
        <v/>
      </c>
      <c r="Q31" s="142">
        <f t="shared" si="2"/>
        <v>0</v>
      </c>
      <c r="R31" s="143">
        <f t="shared" si="3"/>
        <v>0</v>
      </c>
      <c r="S31" s="180"/>
      <c r="T31" s="181"/>
      <c r="U31" s="181" t="s">
        <v>231</v>
      </c>
      <c r="V31" s="182">
        <f t="shared" si="4"/>
        <v>0</v>
      </c>
      <c r="W31" s="181"/>
      <c r="AA31" s="128"/>
    </row>
    <row r="32" spans="1:27" s="83" customFormat="1" ht="39.950000000000003" customHeight="1" x14ac:dyDescent="0.25">
      <c r="A32" s="180"/>
      <c r="B32" s="397"/>
      <c r="C32" s="399"/>
      <c r="D32" s="414"/>
      <c r="E32" s="415"/>
      <c r="F32" s="415"/>
      <c r="G32" s="415"/>
      <c r="H32" s="415"/>
      <c r="I32" s="415"/>
      <c r="J32" s="415"/>
      <c r="K32" s="416"/>
      <c r="L32" s="139"/>
      <c r="M32" s="140"/>
      <c r="N32" s="266"/>
      <c r="O32" s="189"/>
      <c r="P32" s="141" t="str">
        <f t="shared" si="1"/>
        <v/>
      </c>
      <c r="Q32" s="142">
        <f t="shared" si="2"/>
        <v>0</v>
      </c>
      <c r="R32" s="143">
        <f t="shared" si="3"/>
        <v>0</v>
      </c>
      <c r="S32" s="180"/>
      <c r="T32" s="181"/>
      <c r="U32" s="181"/>
      <c r="V32" s="182">
        <f t="shared" si="4"/>
        <v>0</v>
      </c>
      <c r="W32" s="181"/>
    </row>
    <row r="33" spans="1:27" s="83" customFormat="1" ht="39.950000000000003" customHeight="1" x14ac:dyDescent="0.25">
      <c r="A33" s="180"/>
      <c r="B33" s="397"/>
      <c r="C33" s="399"/>
      <c r="D33" s="414"/>
      <c r="E33" s="415"/>
      <c r="F33" s="415"/>
      <c r="G33" s="415"/>
      <c r="H33" s="415"/>
      <c r="I33" s="415"/>
      <c r="J33" s="415"/>
      <c r="K33" s="416"/>
      <c r="L33" s="139"/>
      <c r="M33" s="140"/>
      <c r="N33" s="266"/>
      <c r="O33" s="189"/>
      <c r="P33" s="141" t="str">
        <f t="shared" si="1"/>
        <v/>
      </c>
      <c r="Q33" s="142">
        <f t="shared" si="2"/>
        <v>0</v>
      </c>
      <c r="R33" s="143">
        <f t="shared" si="3"/>
        <v>0</v>
      </c>
      <c r="S33" s="180"/>
      <c r="T33" s="181"/>
      <c r="U33" s="181"/>
      <c r="V33" s="182">
        <f t="shared" si="4"/>
        <v>0</v>
      </c>
      <c r="W33" s="181"/>
    </row>
    <row r="34" spans="1:27" s="83" customFormat="1" ht="39.950000000000003" hidden="1" customHeight="1" x14ac:dyDescent="0.25">
      <c r="A34" s="180"/>
      <c r="B34" s="397"/>
      <c r="C34" s="399"/>
      <c r="D34" s="414"/>
      <c r="E34" s="415"/>
      <c r="F34" s="415"/>
      <c r="G34" s="415"/>
      <c r="H34" s="415"/>
      <c r="I34" s="415"/>
      <c r="J34" s="415"/>
      <c r="K34" s="416"/>
      <c r="L34" s="139"/>
      <c r="M34" s="140"/>
      <c r="N34" s="265"/>
      <c r="O34" s="189"/>
      <c r="P34" s="141" t="str">
        <f t="shared" si="1"/>
        <v/>
      </c>
      <c r="Q34" s="142">
        <f t="shared" si="2"/>
        <v>0</v>
      </c>
      <c r="R34" s="143">
        <f t="shared" si="3"/>
        <v>0</v>
      </c>
      <c r="S34" s="180"/>
      <c r="T34" s="181"/>
      <c r="U34" s="181" t="s">
        <v>231</v>
      </c>
      <c r="V34" s="182">
        <f t="shared" si="4"/>
        <v>0</v>
      </c>
      <c r="W34" s="181"/>
      <c r="AA34" s="128"/>
    </row>
    <row r="35" spans="1:27" s="83" customFormat="1" ht="39.950000000000003" hidden="1" customHeight="1" x14ac:dyDescent="0.25">
      <c r="A35" s="180"/>
      <c r="B35" s="397"/>
      <c r="C35" s="399"/>
      <c r="D35" s="414"/>
      <c r="E35" s="415"/>
      <c r="F35" s="415"/>
      <c r="G35" s="415"/>
      <c r="H35" s="415"/>
      <c r="I35" s="415"/>
      <c r="J35" s="415"/>
      <c r="K35" s="416"/>
      <c r="L35" s="139"/>
      <c r="M35" s="140"/>
      <c r="N35" s="265"/>
      <c r="O35" s="189"/>
      <c r="P35" s="141" t="str">
        <f t="shared" si="1"/>
        <v/>
      </c>
      <c r="Q35" s="142">
        <f t="shared" si="2"/>
        <v>0</v>
      </c>
      <c r="R35" s="143">
        <f t="shared" si="3"/>
        <v>0</v>
      </c>
      <c r="S35" s="180"/>
      <c r="T35" s="181"/>
      <c r="U35" s="181"/>
      <c r="V35" s="182">
        <f t="shared" si="4"/>
        <v>0</v>
      </c>
      <c r="W35" s="181"/>
    </row>
    <row r="36" spans="1:27" s="83" customFormat="1" ht="39.950000000000003" hidden="1" customHeight="1" x14ac:dyDescent="0.25">
      <c r="A36" s="180"/>
      <c r="B36" s="397"/>
      <c r="C36" s="399"/>
      <c r="D36" s="414"/>
      <c r="E36" s="415"/>
      <c r="F36" s="415"/>
      <c r="G36" s="415"/>
      <c r="H36" s="415"/>
      <c r="I36" s="415"/>
      <c r="J36" s="415"/>
      <c r="K36" s="416"/>
      <c r="L36" s="139"/>
      <c r="M36" s="140"/>
      <c r="N36" s="265"/>
      <c r="O36" s="189"/>
      <c r="P36" s="141" t="str">
        <f t="shared" si="1"/>
        <v/>
      </c>
      <c r="Q36" s="142">
        <f t="shared" si="2"/>
        <v>0</v>
      </c>
      <c r="R36" s="143">
        <f t="shared" si="3"/>
        <v>0</v>
      </c>
      <c r="S36" s="180"/>
      <c r="T36" s="181"/>
      <c r="U36" s="181"/>
      <c r="V36" s="182">
        <f t="shared" si="4"/>
        <v>0</v>
      </c>
      <c r="W36" s="181"/>
    </row>
    <row r="37" spans="1:27" s="83" customFormat="1" ht="39.950000000000003" hidden="1" customHeight="1" x14ac:dyDescent="0.25">
      <c r="A37" s="180"/>
      <c r="B37" s="397"/>
      <c r="C37" s="399"/>
      <c r="D37" s="414"/>
      <c r="E37" s="415"/>
      <c r="F37" s="415"/>
      <c r="G37" s="415"/>
      <c r="H37" s="415"/>
      <c r="I37" s="415"/>
      <c r="J37" s="415"/>
      <c r="K37" s="416"/>
      <c r="L37" s="139"/>
      <c r="M37" s="140"/>
      <c r="N37" s="265"/>
      <c r="O37" s="189"/>
      <c r="P37" s="141" t="str">
        <f t="shared" si="1"/>
        <v/>
      </c>
      <c r="Q37" s="142">
        <f t="shared" si="2"/>
        <v>0</v>
      </c>
      <c r="R37" s="143">
        <f t="shared" si="3"/>
        <v>0</v>
      </c>
      <c r="S37" s="180"/>
      <c r="T37" s="181"/>
      <c r="U37" s="181" t="s">
        <v>231</v>
      </c>
      <c r="V37" s="182">
        <f t="shared" si="4"/>
        <v>0</v>
      </c>
      <c r="W37" s="181"/>
      <c r="AA37" s="128"/>
    </row>
    <row r="38" spans="1:27" s="83" customFormat="1" ht="39.950000000000003" hidden="1" customHeight="1" x14ac:dyDescent="0.25">
      <c r="A38" s="180"/>
      <c r="B38" s="397"/>
      <c r="C38" s="399"/>
      <c r="D38" s="414"/>
      <c r="E38" s="415"/>
      <c r="F38" s="415"/>
      <c r="G38" s="415"/>
      <c r="H38" s="415"/>
      <c r="I38" s="415"/>
      <c r="J38" s="415"/>
      <c r="K38" s="416"/>
      <c r="L38" s="139"/>
      <c r="M38" s="140"/>
      <c r="N38" s="265"/>
      <c r="O38" s="189"/>
      <c r="P38" s="141" t="str">
        <f t="shared" si="1"/>
        <v/>
      </c>
      <c r="Q38" s="142">
        <f t="shared" si="2"/>
        <v>0</v>
      </c>
      <c r="R38" s="143">
        <f t="shared" si="3"/>
        <v>0</v>
      </c>
      <c r="S38" s="180"/>
      <c r="T38" s="181"/>
      <c r="U38" s="181"/>
      <c r="V38" s="182">
        <f t="shared" si="4"/>
        <v>0</v>
      </c>
      <c r="W38" s="181"/>
    </row>
    <row r="39" spans="1:27" s="83" customFormat="1" ht="39.950000000000003" hidden="1" customHeight="1" x14ac:dyDescent="0.25">
      <c r="A39" s="180"/>
      <c r="B39" s="397"/>
      <c r="C39" s="399"/>
      <c r="D39" s="414"/>
      <c r="E39" s="415"/>
      <c r="F39" s="415"/>
      <c r="G39" s="415"/>
      <c r="H39" s="415"/>
      <c r="I39" s="415"/>
      <c r="J39" s="415"/>
      <c r="K39" s="416"/>
      <c r="L39" s="139"/>
      <c r="M39" s="140"/>
      <c r="N39" s="265"/>
      <c r="O39" s="189"/>
      <c r="P39" s="141" t="str">
        <f t="shared" si="1"/>
        <v/>
      </c>
      <c r="Q39" s="142">
        <f t="shared" si="2"/>
        <v>0</v>
      </c>
      <c r="R39" s="143">
        <f t="shared" si="3"/>
        <v>0</v>
      </c>
      <c r="S39" s="180"/>
      <c r="T39" s="181"/>
      <c r="U39" s="181" t="s">
        <v>231</v>
      </c>
      <c r="V39" s="182">
        <f t="shared" si="4"/>
        <v>0</v>
      </c>
      <c r="W39" s="181"/>
      <c r="AA39" s="128"/>
    </row>
    <row r="40" spans="1:27" s="83" customFormat="1" ht="39.950000000000003" hidden="1" customHeight="1" x14ac:dyDescent="0.25">
      <c r="A40" s="180"/>
      <c r="B40" s="397"/>
      <c r="C40" s="399"/>
      <c r="D40" s="414"/>
      <c r="E40" s="415"/>
      <c r="F40" s="415"/>
      <c r="G40" s="415"/>
      <c r="H40" s="415"/>
      <c r="I40" s="415"/>
      <c r="J40" s="415"/>
      <c r="K40" s="416"/>
      <c r="L40" s="139"/>
      <c r="M40" s="140"/>
      <c r="N40" s="265"/>
      <c r="O40" s="189"/>
      <c r="P40" s="141" t="str">
        <f t="shared" si="1"/>
        <v/>
      </c>
      <c r="Q40" s="142">
        <f t="shared" si="2"/>
        <v>0</v>
      </c>
      <c r="R40" s="143">
        <f t="shared" si="3"/>
        <v>0</v>
      </c>
      <c r="S40" s="180"/>
      <c r="T40" s="181"/>
      <c r="U40" s="181"/>
      <c r="V40" s="182">
        <f t="shared" si="4"/>
        <v>0</v>
      </c>
      <c r="W40" s="181"/>
    </row>
    <row r="41" spans="1:27" s="83" customFormat="1" ht="39.950000000000003" hidden="1" customHeight="1" x14ac:dyDescent="0.25">
      <c r="A41" s="180"/>
      <c r="B41" s="397"/>
      <c r="C41" s="399"/>
      <c r="D41" s="414"/>
      <c r="E41" s="415"/>
      <c r="F41" s="415"/>
      <c r="G41" s="415"/>
      <c r="H41" s="415"/>
      <c r="I41" s="415"/>
      <c r="J41" s="415"/>
      <c r="K41" s="416"/>
      <c r="L41" s="139"/>
      <c r="M41" s="140"/>
      <c r="N41" s="265"/>
      <c r="O41" s="189"/>
      <c r="P41" s="141" t="str">
        <f t="shared" si="1"/>
        <v/>
      </c>
      <c r="Q41" s="142">
        <f t="shared" si="2"/>
        <v>0</v>
      </c>
      <c r="R41" s="143">
        <f t="shared" si="3"/>
        <v>0</v>
      </c>
      <c r="S41" s="180"/>
      <c r="T41" s="181"/>
      <c r="U41" s="181" t="s">
        <v>231</v>
      </c>
      <c r="V41" s="182">
        <f t="shared" si="4"/>
        <v>0</v>
      </c>
      <c r="W41" s="181"/>
      <c r="AA41" s="128"/>
    </row>
    <row r="42" spans="1:27" s="83" customFormat="1" ht="39.950000000000003" hidden="1" customHeight="1" x14ac:dyDescent="0.25">
      <c r="A42" s="180"/>
      <c r="B42" s="397"/>
      <c r="C42" s="399"/>
      <c r="D42" s="414"/>
      <c r="E42" s="415"/>
      <c r="F42" s="415"/>
      <c r="G42" s="415"/>
      <c r="H42" s="415"/>
      <c r="I42" s="415"/>
      <c r="J42" s="415"/>
      <c r="K42" s="416"/>
      <c r="L42" s="139"/>
      <c r="M42" s="140"/>
      <c r="N42" s="265"/>
      <c r="O42" s="189"/>
      <c r="P42" s="141" t="str">
        <f t="shared" si="1"/>
        <v/>
      </c>
      <c r="Q42" s="142">
        <f t="shared" si="2"/>
        <v>0</v>
      </c>
      <c r="R42" s="143">
        <f t="shared" si="3"/>
        <v>0</v>
      </c>
      <c r="S42" s="180"/>
      <c r="T42" s="181"/>
      <c r="U42" s="181"/>
      <c r="V42" s="182">
        <f t="shared" si="4"/>
        <v>0</v>
      </c>
      <c r="W42" s="181"/>
    </row>
    <row r="43" spans="1:27" s="83" customFormat="1" ht="39.950000000000003" hidden="1" customHeight="1" x14ac:dyDescent="0.25">
      <c r="A43" s="180"/>
      <c r="B43" s="397"/>
      <c r="C43" s="399"/>
      <c r="D43" s="414"/>
      <c r="E43" s="415"/>
      <c r="F43" s="415"/>
      <c r="G43" s="415"/>
      <c r="H43" s="415"/>
      <c r="I43" s="415"/>
      <c r="J43" s="415"/>
      <c r="K43" s="416"/>
      <c r="L43" s="139"/>
      <c r="M43" s="140"/>
      <c r="N43" s="265"/>
      <c r="O43" s="189"/>
      <c r="P43" s="141" t="str">
        <f t="shared" si="1"/>
        <v/>
      </c>
      <c r="Q43" s="142">
        <f t="shared" si="2"/>
        <v>0</v>
      </c>
      <c r="R43" s="143">
        <f t="shared" si="3"/>
        <v>0</v>
      </c>
      <c r="S43" s="180"/>
      <c r="T43" s="181"/>
      <c r="U43" s="181" t="s">
        <v>231</v>
      </c>
      <c r="V43" s="182">
        <f t="shared" si="4"/>
        <v>0</v>
      </c>
      <c r="W43" s="181"/>
      <c r="AA43" s="128"/>
    </row>
    <row r="44" spans="1:27" ht="18.600000000000001" customHeight="1" x14ac:dyDescent="0.25">
      <c r="A44" s="180"/>
      <c r="B44" s="411" t="s">
        <v>221</v>
      </c>
      <c r="C44" s="412"/>
      <c r="D44" s="412"/>
      <c r="E44" s="412"/>
      <c r="F44" s="412"/>
      <c r="G44" s="412"/>
      <c r="H44" s="412"/>
      <c r="I44" s="412"/>
      <c r="J44" s="412"/>
      <c r="K44" s="412"/>
      <c r="L44" s="412"/>
      <c r="M44" s="412"/>
      <c r="N44" s="412"/>
      <c r="O44" s="413"/>
      <c r="P44" s="144">
        <f>SUM(P19:P43)</f>
        <v>0</v>
      </c>
      <c r="Q44" s="143">
        <f>SUM(Q19:Q43)</f>
        <v>0</v>
      </c>
      <c r="R44" s="143">
        <f>ROUND(SUM(R19:R43),0)</f>
        <v>0</v>
      </c>
      <c r="S44" s="180"/>
      <c r="T44" s="181"/>
      <c r="U44" s="181">
        <f>R44+Q44</f>
        <v>0</v>
      </c>
      <c r="V44" s="181"/>
      <c r="W44" s="181"/>
      <c r="X44" s="129"/>
      <c r="Y44" s="129">
        <f>R44</f>
        <v>0</v>
      </c>
    </row>
    <row r="45" spans="1:27" ht="15.75" customHeight="1" x14ac:dyDescent="0.25">
      <c r="A45" s="180"/>
      <c r="B45" s="384" t="s">
        <v>50</v>
      </c>
      <c r="C45" s="385"/>
      <c r="D45" s="385"/>
      <c r="E45" s="385"/>
      <c r="F45" s="385"/>
      <c r="G45" s="385"/>
      <c r="H45" s="385"/>
      <c r="I45" s="385"/>
      <c r="J45" s="385"/>
      <c r="K45" s="385"/>
      <c r="L45" s="385"/>
      <c r="M45" s="385"/>
      <c r="N45" s="385"/>
      <c r="O45" s="385"/>
      <c r="P45" s="385"/>
      <c r="Q45" s="385"/>
      <c r="R45" s="386"/>
      <c r="S45" s="180"/>
      <c r="T45" s="181"/>
      <c r="U45" s="181"/>
      <c r="V45" s="181"/>
      <c r="W45" s="181"/>
    </row>
    <row r="46" spans="1:27" ht="39.950000000000003" customHeight="1" x14ac:dyDescent="0.25">
      <c r="A46" s="180"/>
      <c r="B46" s="424" t="s">
        <v>45</v>
      </c>
      <c r="C46" s="479"/>
      <c r="D46" s="424" t="s">
        <v>364</v>
      </c>
      <c r="E46" s="425"/>
      <c r="F46" s="425"/>
      <c r="G46" s="425"/>
      <c r="H46" s="425"/>
      <c r="I46" s="425"/>
      <c r="J46" s="425"/>
      <c r="K46" s="479"/>
      <c r="L46" s="285" t="s">
        <v>46</v>
      </c>
      <c r="M46" s="285" t="s">
        <v>47</v>
      </c>
      <c r="N46" s="197" t="s">
        <v>532</v>
      </c>
      <c r="O46" s="285" t="s">
        <v>4</v>
      </c>
      <c r="P46" s="285" t="s">
        <v>1</v>
      </c>
      <c r="Q46" s="285" t="s">
        <v>36</v>
      </c>
      <c r="R46" s="285" t="s">
        <v>103</v>
      </c>
      <c r="S46" s="180"/>
      <c r="T46" s="181"/>
      <c r="U46" s="181"/>
      <c r="V46" s="182"/>
      <c r="W46" s="181"/>
    </row>
    <row r="47" spans="1:27" s="83" customFormat="1" ht="39.950000000000003" customHeight="1" x14ac:dyDescent="0.25">
      <c r="A47" s="180"/>
      <c r="B47" s="414"/>
      <c r="C47" s="416"/>
      <c r="D47" s="414"/>
      <c r="E47" s="415"/>
      <c r="F47" s="415"/>
      <c r="G47" s="415"/>
      <c r="H47" s="415"/>
      <c r="I47" s="415"/>
      <c r="J47" s="415"/>
      <c r="K47" s="416"/>
      <c r="L47" s="139"/>
      <c r="M47" s="140"/>
      <c r="N47" s="266"/>
      <c r="O47" s="189"/>
      <c r="P47" s="141" t="str">
        <f>IF(N47="","",(L47/N47))</f>
        <v/>
      </c>
      <c r="Q47" s="142">
        <f>O47*R47</f>
        <v>0</v>
      </c>
      <c r="R47" s="143">
        <f t="shared" ref="R47:R51" si="5">ROUND(L47*M47,2)</f>
        <v>0</v>
      </c>
      <c r="S47" s="180"/>
      <c r="T47" s="181"/>
      <c r="U47" s="181"/>
      <c r="V47" s="182">
        <f>Q47+R47</f>
        <v>0</v>
      </c>
      <c r="W47" s="181"/>
    </row>
    <row r="48" spans="1:27" s="83" customFormat="1" ht="39.950000000000003" customHeight="1" x14ac:dyDescent="0.25">
      <c r="A48" s="180"/>
      <c r="B48" s="414"/>
      <c r="C48" s="416"/>
      <c r="D48" s="414"/>
      <c r="E48" s="415"/>
      <c r="F48" s="415"/>
      <c r="G48" s="415"/>
      <c r="H48" s="415"/>
      <c r="I48" s="415"/>
      <c r="J48" s="415"/>
      <c r="K48" s="416"/>
      <c r="L48" s="147"/>
      <c r="M48" s="148"/>
      <c r="N48" s="266"/>
      <c r="O48" s="189"/>
      <c r="P48" s="141" t="str">
        <f>IF(N48="","",(L48/N48))</f>
        <v/>
      </c>
      <c r="Q48" s="142">
        <f>O48*R48</f>
        <v>0</v>
      </c>
      <c r="R48" s="143">
        <f t="shared" si="5"/>
        <v>0</v>
      </c>
      <c r="S48" s="180"/>
      <c r="T48" s="181"/>
      <c r="U48" s="181"/>
      <c r="V48" s="182">
        <f>Q48+R48</f>
        <v>0</v>
      </c>
      <c r="W48" s="181"/>
    </row>
    <row r="49" spans="1:25" s="83" customFormat="1" ht="39.950000000000003" hidden="1" customHeight="1" x14ac:dyDescent="0.25">
      <c r="A49" s="180"/>
      <c r="B49" s="414"/>
      <c r="C49" s="416"/>
      <c r="D49" s="414"/>
      <c r="E49" s="415"/>
      <c r="F49" s="415"/>
      <c r="G49" s="415"/>
      <c r="H49" s="415"/>
      <c r="I49" s="415"/>
      <c r="J49" s="415"/>
      <c r="K49" s="416"/>
      <c r="L49" s="147"/>
      <c r="M49" s="148"/>
      <c r="N49" s="265"/>
      <c r="O49" s="189"/>
      <c r="P49" s="141" t="str">
        <f>IF(N49="","",(L49/N49))</f>
        <v/>
      </c>
      <c r="Q49" s="142">
        <f>O49*R49</f>
        <v>0</v>
      </c>
      <c r="R49" s="143">
        <f t="shared" si="5"/>
        <v>0</v>
      </c>
      <c r="S49" s="180"/>
      <c r="T49" s="181"/>
      <c r="U49" s="181"/>
      <c r="V49" s="182">
        <f>Q49+R49</f>
        <v>0</v>
      </c>
      <c r="W49" s="181"/>
    </row>
    <row r="50" spans="1:25" s="83" customFormat="1" ht="39.950000000000003" hidden="1" customHeight="1" x14ac:dyDescent="0.25">
      <c r="A50" s="180"/>
      <c r="B50" s="414"/>
      <c r="C50" s="416"/>
      <c r="D50" s="414"/>
      <c r="E50" s="415"/>
      <c r="F50" s="415"/>
      <c r="G50" s="415"/>
      <c r="H50" s="415"/>
      <c r="I50" s="415"/>
      <c r="J50" s="415"/>
      <c r="K50" s="416"/>
      <c r="L50" s="147"/>
      <c r="M50" s="148"/>
      <c r="N50" s="265"/>
      <c r="O50" s="189"/>
      <c r="P50" s="141" t="str">
        <f>IF(N50="","",(L50/N50))</f>
        <v/>
      </c>
      <c r="Q50" s="142">
        <f>O50*R50</f>
        <v>0</v>
      </c>
      <c r="R50" s="143">
        <f t="shared" si="5"/>
        <v>0</v>
      </c>
      <c r="S50" s="180"/>
      <c r="T50" s="181"/>
      <c r="U50" s="181"/>
      <c r="V50" s="182">
        <f>Q50+R50</f>
        <v>0</v>
      </c>
      <c r="W50" s="181"/>
    </row>
    <row r="51" spans="1:25" s="83" customFormat="1" ht="39.950000000000003" hidden="1" customHeight="1" x14ac:dyDescent="0.25">
      <c r="A51" s="180"/>
      <c r="B51" s="414"/>
      <c r="C51" s="416"/>
      <c r="D51" s="414"/>
      <c r="E51" s="415"/>
      <c r="F51" s="415"/>
      <c r="G51" s="415"/>
      <c r="H51" s="415"/>
      <c r="I51" s="415"/>
      <c r="J51" s="415"/>
      <c r="K51" s="416"/>
      <c r="L51" s="147"/>
      <c r="M51" s="148"/>
      <c r="N51" s="265"/>
      <c r="O51" s="189"/>
      <c r="P51" s="141" t="str">
        <f>IF(N51="","",(L51/N51))</f>
        <v/>
      </c>
      <c r="Q51" s="142">
        <f>O51*R51</f>
        <v>0</v>
      </c>
      <c r="R51" s="143">
        <f t="shared" si="5"/>
        <v>0</v>
      </c>
      <c r="S51" s="180"/>
      <c r="T51" s="181"/>
      <c r="U51" s="181"/>
      <c r="V51" s="182">
        <f>Q51+R51</f>
        <v>0</v>
      </c>
      <c r="W51" s="181"/>
    </row>
    <row r="52" spans="1:25" ht="18.600000000000001" customHeight="1" x14ac:dyDescent="0.25">
      <c r="A52" s="180"/>
      <c r="B52" s="411" t="s">
        <v>221</v>
      </c>
      <c r="C52" s="412"/>
      <c r="D52" s="412"/>
      <c r="E52" s="412"/>
      <c r="F52" s="412"/>
      <c r="G52" s="412"/>
      <c r="H52" s="412"/>
      <c r="I52" s="412"/>
      <c r="J52" s="412"/>
      <c r="K52" s="412"/>
      <c r="L52" s="412"/>
      <c r="M52" s="412"/>
      <c r="N52" s="412"/>
      <c r="O52" s="413"/>
      <c r="P52" s="144">
        <f>SUM(P47:P51)</f>
        <v>0</v>
      </c>
      <c r="Q52" s="143">
        <f>SUM(Q47:Q51)</f>
        <v>0</v>
      </c>
      <c r="R52" s="143">
        <f>ROUND(SUM(R47:R51),0)</f>
        <v>0</v>
      </c>
      <c r="S52" s="180"/>
      <c r="T52" s="181"/>
      <c r="U52" s="181">
        <f>R52+Q52</f>
        <v>0</v>
      </c>
      <c r="V52" s="181"/>
      <c r="W52" s="181"/>
      <c r="X52" s="129"/>
      <c r="Y52" s="129">
        <f>R52</f>
        <v>0</v>
      </c>
    </row>
    <row r="53" spans="1:25" ht="15.75" customHeight="1" x14ac:dyDescent="0.25">
      <c r="A53" s="180"/>
      <c r="B53" s="384" t="s">
        <v>61</v>
      </c>
      <c r="C53" s="385"/>
      <c r="D53" s="385"/>
      <c r="E53" s="385"/>
      <c r="F53" s="385"/>
      <c r="G53" s="385"/>
      <c r="H53" s="385"/>
      <c r="I53" s="385"/>
      <c r="J53" s="385"/>
      <c r="K53" s="385"/>
      <c r="L53" s="385"/>
      <c r="M53" s="385"/>
      <c r="N53" s="385"/>
      <c r="O53" s="385"/>
      <c r="P53" s="385"/>
      <c r="Q53" s="385"/>
      <c r="R53" s="386"/>
      <c r="S53" s="180"/>
      <c r="T53" s="181"/>
      <c r="U53" s="181"/>
      <c r="V53" s="181"/>
      <c r="W53" s="181"/>
    </row>
    <row r="54" spans="1:25" ht="39.950000000000003" customHeight="1" x14ac:dyDescent="0.25">
      <c r="A54" s="180"/>
      <c r="B54" s="426" t="s">
        <v>70</v>
      </c>
      <c r="C54" s="426"/>
      <c r="D54" s="424" t="s">
        <v>69</v>
      </c>
      <c r="E54" s="425"/>
      <c r="F54" s="425"/>
      <c r="G54" s="425"/>
      <c r="H54" s="425"/>
      <c r="I54" s="425"/>
      <c r="J54" s="425"/>
      <c r="K54" s="425"/>
      <c r="L54" s="425"/>
      <c r="M54" s="425"/>
      <c r="N54" s="425"/>
      <c r="O54" s="425"/>
      <c r="P54" s="425"/>
      <c r="Q54" s="283"/>
      <c r="R54" s="285" t="s">
        <v>48</v>
      </c>
      <c r="S54" s="180"/>
      <c r="T54" s="181"/>
      <c r="U54" s="181"/>
      <c r="V54" s="181"/>
      <c r="W54" s="181"/>
    </row>
    <row r="55" spans="1:25" s="83" customFormat="1" ht="39.950000000000003" customHeight="1" x14ac:dyDescent="0.25">
      <c r="A55" s="180"/>
      <c r="B55" s="388"/>
      <c r="C55" s="388"/>
      <c r="D55" s="414"/>
      <c r="E55" s="415"/>
      <c r="F55" s="415"/>
      <c r="G55" s="415"/>
      <c r="H55" s="415"/>
      <c r="I55" s="415"/>
      <c r="J55" s="415"/>
      <c r="K55" s="415"/>
      <c r="L55" s="415"/>
      <c r="M55" s="415"/>
      <c r="N55" s="415"/>
      <c r="O55" s="415"/>
      <c r="P55" s="415"/>
      <c r="Q55" s="281"/>
      <c r="R55" s="149"/>
      <c r="S55" s="180"/>
      <c r="T55" s="181"/>
      <c r="U55" s="181"/>
      <c r="V55" s="181"/>
      <c r="W55" s="181"/>
    </row>
    <row r="56" spans="1:25" s="83" customFormat="1" ht="39.950000000000003" customHeight="1" x14ac:dyDescent="0.25">
      <c r="A56" s="180"/>
      <c r="B56" s="388"/>
      <c r="C56" s="388"/>
      <c r="D56" s="414"/>
      <c r="E56" s="415"/>
      <c r="F56" s="415"/>
      <c r="G56" s="415"/>
      <c r="H56" s="415"/>
      <c r="I56" s="415"/>
      <c r="J56" s="415"/>
      <c r="K56" s="415"/>
      <c r="L56" s="415"/>
      <c r="M56" s="415"/>
      <c r="N56" s="415"/>
      <c r="O56" s="415"/>
      <c r="P56" s="415"/>
      <c r="Q56" s="281"/>
      <c r="R56" s="149"/>
      <c r="S56" s="180"/>
      <c r="T56" s="181"/>
      <c r="U56" s="181"/>
      <c r="V56" s="181"/>
      <c r="W56" s="181"/>
    </row>
    <row r="57" spans="1:25" ht="18.600000000000001" customHeight="1" x14ac:dyDescent="0.25">
      <c r="A57" s="180"/>
      <c r="B57" s="381" t="s">
        <v>53</v>
      </c>
      <c r="C57" s="382"/>
      <c r="D57" s="382"/>
      <c r="E57" s="382"/>
      <c r="F57" s="382"/>
      <c r="G57" s="382"/>
      <c r="H57" s="382"/>
      <c r="I57" s="382"/>
      <c r="J57" s="382"/>
      <c r="K57" s="382"/>
      <c r="L57" s="382"/>
      <c r="M57" s="382"/>
      <c r="N57" s="382"/>
      <c r="O57" s="382"/>
      <c r="P57" s="382"/>
      <c r="Q57" s="383"/>
      <c r="R57" s="67">
        <f>ROUND(R55+R56,0)</f>
        <v>0</v>
      </c>
      <c r="S57" s="180"/>
      <c r="T57" s="181"/>
      <c r="U57" s="181"/>
      <c r="V57" s="181"/>
      <c r="W57" s="181"/>
      <c r="Y57" s="129">
        <f>R57</f>
        <v>0</v>
      </c>
    </row>
    <row r="58" spans="1:25" ht="15.75" customHeight="1" x14ac:dyDescent="0.25">
      <c r="A58" s="180"/>
      <c r="B58" s="384" t="s">
        <v>62</v>
      </c>
      <c r="C58" s="385"/>
      <c r="D58" s="385"/>
      <c r="E58" s="385"/>
      <c r="F58" s="385"/>
      <c r="G58" s="385"/>
      <c r="H58" s="385"/>
      <c r="I58" s="385"/>
      <c r="J58" s="385"/>
      <c r="K58" s="385"/>
      <c r="L58" s="385"/>
      <c r="M58" s="385"/>
      <c r="N58" s="385"/>
      <c r="O58" s="385"/>
      <c r="P58" s="385"/>
      <c r="Q58" s="385"/>
      <c r="R58" s="386"/>
      <c r="S58" s="180"/>
      <c r="T58" s="181"/>
      <c r="U58" s="181"/>
      <c r="V58" s="181"/>
      <c r="W58" s="181"/>
    </row>
    <row r="59" spans="1:25" ht="39.950000000000003" customHeight="1" x14ac:dyDescent="0.25">
      <c r="A59" s="180"/>
      <c r="B59" s="401"/>
      <c r="C59" s="402"/>
      <c r="D59" s="402" t="s">
        <v>51</v>
      </c>
      <c r="E59" s="402"/>
      <c r="F59" s="402"/>
      <c r="G59" s="402"/>
      <c r="H59" s="402"/>
      <c r="I59" s="402"/>
      <c r="J59" s="402"/>
      <c r="K59" s="402"/>
      <c r="L59" s="402"/>
      <c r="M59" s="402"/>
      <c r="N59" s="402"/>
      <c r="O59" s="402"/>
      <c r="P59" s="402"/>
      <c r="Q59" s="403"/>
      <c r="R59" s="285" t="s">
        <v>52</v>
      </c>
      <c r="S59" s="180"/>
      <c r="T59" s="181"/>
      <c r="U59" s="181"/>
      <c r="V59" s="181"/>
      <c r="W59" s="181"/>
    </row>
    <row r="60" spans="1:25" s="83" customFormat="1" ht="39.950000000000003" customHeight="1" x14ac:dyDescent="0.25">
      <c r="A60" s="180"/>
      <c r="B60" s="404" t="s">
        <v>71</v>
      </c>
      <c r="C60" s="404"/>
      <c r="D60" s="388"/>
      <c r="E60" s="388"/>
      <c r="F60" s="388"/>
      <c r="G60" s="388"/>
      <c r="H60" s="388"/>
      <c r="I60" s="388"/>
      <c r="J60" s="388"/>
      <c r="K60" s="388"/>
      <c r="L60" s="388"/>
      <c r="M60" s="388"/>
      <c r="N60" s="388"/>
      <c r="O60" s="388"/>
      <c r="P60" s="388"/>
      <c r="Q60" s="388"/>
      <c r="R60" s="200">
        <f>Q16</f>
        <v>0</v>
      </c>
      <c r="S60" s="180"/>
      <c r="T60" s="181"/>
      <c r="U60" s="181"/>
      <c r="V60" s="181"/>
      <c r="W60" s="181"/>
    </row>
    <row r="61" spans="1:25" s="83" customFormat="1" ht="39.950000000000003" customHeight="1" x14ac:dyDescent="0.25">
      <c r="A61" s="180"/>
      <c r="B61" s="282"/>
      <c r="C61" s="408" t="s">
        <v>263</v>
      </c>
      <c r="D61" s="409"/>
      <c r="E61" s="410"/>
      <c r="F61" s="405"/>
      <c r="G61" s="406"/>
      <c r="H61" s="406"/>
      <c r="I61" s="406"/>
      <c r="J61" s="406"/>
      <c r="K61" s="406"/>
      <c r="L61" s="406"/>
      <c r="M61" s="406"/>
      <c r="N61" s="406"/>
      <c r="O61" s="406"/>
      <c r="P61" s="406"/>
      <c r="Q61" s="407"/>
      <c r="R61" s="149"/>
      <c r="S61" s="180"/>
      <c r="T61" s="181"/>
      <c r="U61" s="181"/>
      <c r="V61" s="181"/>
      <c r="W61" s="181"/>
    </row>
    <row r="62" spans="1:25" s="83" customFormat="1" ht="39.950000000000003" customHeight="1" x14ac:dyDescent="0.25">
      <c r="A62" s="180"/>
      <c r="B62" s="408" t="s">
        <v>72</v>
      </c>
      <c r="C62" s="410"/>
      <c r="D62" s="414"/>
      <c r="E62" s="415"/>
      <c r="F62" s="415"/>
      <c r="G62" s="415"/>
      <c r="H62" s="415"/>
      <c r="I62" s="415"/>
      <c r="J62" s="415"/>
      <c r="K62" s="415"/>
      <c r="L62" s="415"/>
      <c r="M62" s="415"/>
      <c r="N62" s="415"/>
      <c r="O62" s="415"/>
      <c r="P62" s="415"/>
      <c r="Q62" s="416"/>
      <c r="R62" s="200">
        <f>Q44</f>
        <v>0</v>
      </c>
      <c r="S62" s="180"/>
      <c r="T62" s="181"/>
      <c r="U62" s="181"/>
      <c r="V62" s="181"/>
      <c r="W62" s="181"/>
    </row>
    <row r="63" spans="1:25" s="83" customFormat="1" ht="39.950000000000003" customHeight="1" x14ac:dyDescent="0.25">
      <c r="A63" s="180"/>
      <c r="B63" s="282"/>
      <c r="C63" s="408" t="s">
        <v>264</v>
      </c>
      <c r="D63" s="409"/>
      <c r="E63" s="410"/>
      <c r="F63" s="405"/>
      <c r="G63" s="406"/>
      <c r="H63" s="406"/>
      <c r="I63" s="406"/>
      <c r="J63" s="406"/>
      <c r="K63" s="406"/>
      <c r="L63" s="406"/>
      <c r="M63" s="406"/>
      <c r="N63" s="406"/>
      <c r="O63" s="406"/>
      <c r="P63" s="406"/>
      <c r="Q63" s="407"/>
      <c r="R63" s="149"/>
      <c r="S63" s="180"/>
      <c r="T63" s="181"/>
      <c r="U63" s="181"/>
      <c r="V63" s="181"/>
      <c r="W63" s="181"/>
    </row>
    <row r="64" spans="1:25" s="83" customFormat="1" ht="39.950000000000003" customHeight="1" x14ac:dyDescent="0.25">
      <c r="A64" s="180"/>
      <c r="B64" s="404" t="s">
        <v>73</v>
      </c>
      <c r="C64" s="404"/>
      <c r="D64" s="388"/>
      <c r="E64" s="388"/>
      <c r="F64" s="388"/>
      <c r="G64" s="388"/>
      <c r="H64" s="388"/>
      <c r="I64" s="388"/>
      <c r="J64" s="388"/>
      <c r="K64" s="388"/>
      <c r="L64" s="388"/>
      <c r="M64" s="388"/>
      <c r="N64" s="388"/>
      <c r="O64" s="388"/>
      <c r="P64" s="388"/>
      <c r="Q64" s="388"/>
      <c r="R64" s="200">
        <f>Q52</f>
        <v>0</v>
      </c>
      <c r="S64" s="180"/>
      <c r="T64" s="181"/>
      <c r="U64" s="181"/>
      <c r="V64" s="181"/>
      <c r="W64" s="181"/>
    </row>
    <row r="65" spans="1:40" s="83" customFormat="1" ht="39.950000000000003" customHeight="1" x14ac:dyDescent="0.25">
      <c r="A65" s="180"/>
      <c r="B65" s="282"/>
      <c r="C65" s="408" t="s">
        <v>265</v>
      </c>
      <c r="D65" s="409"/>
      <c r="E65" s="410"/>
      <c r="F65" s="405"/>
      <c r="G65" s="406"/>
      <c r="H65" s="406"/>
      <c r="I65" s="406"/>
      <c r="J65" s="406"/>
      <c r="K65" s="406"/>
      <c r="L65" s="406"/>
      <c r="M65" s="406"/>
      <c r="N65" s="406"/>
      <c r="O65" s="406"/>
      <c r="P65" s="406"/>
      <c r="Q65" s="407"/>
      <c r="R65" s="149"/>
      <c r="S65" s="180"/>
      <c r="T65" s="181"/>
      <c r="U65" s="181"/>
      <c r="V65" s="181"/>
      <c r="W65" s="181"/>
    </row>
    <row r="66" spans="1:40" ht="18.600000000000001" customHeight="1" x14ac:dyDescent="0.25">
      <c r="A66" s="180"/>
      <c r="B66" s="411" t="s">
        <v>55</v>
      </c>
      <c r="C66" s="412"/>
      <c r="D66" s="412"/>
      <c r="E66" s="412"/>
      <c r="F66" s="412"/>
      <c r="G66" s="412"/>
      <c r="H66" s="412"/>
      <c r="I66" s="412"/>
      <c r="J66" s="412"/>
      <c r="K66" s="412"/>
      <c r="L66" s="412"/>
      <c r="M66" s="412"/>
      <c r="N66" s="412"/>
      <c r="O66" s="412"/>
      <c r="P66" s="412"/>
      <c r="Q66" s="413"/>
      <c r="R66" s="201">
        <f>IF(Cover!C28="Yes", ROUNDUP(SUM(R60:R65),0),ROUND(SUM(R60:R65),0))</f>
        <v>0</v>
      </c>
      <c r="S66" s="180"/>
      <c r="T66" s="181"/>
      <c r="U66" s="181"/>
      <c r="V66" s="181"/>
      <c r="W66" s="181"/>
      <c r="Y66" s="129">
        <f>R66</f>
        <v>0</v>
      </c>
      <c r="Z66" s="83"/>
      <c r="AA66" s="83"/>
      <c r="AB66" s="83"/>
      <c r="AC66" s="83"/>
      <c r="AD66" s="83"/>
      <c r="AE66" s="83"/>
      <c r="AF66" s="83"/>
      <c r="AG66" s="83"/>
      <c r="AH66" s="83"/>
      <c r="AI66" s="83"/>
      <c r="AJ66" s="83"/>
      <c r="AK66" s="83"/>
      <c r="AL66" s="83"/>
      <c r="AM66" s="83"/>
      <c r="AN66" s="83"/>
    </row>
    <row r="67" spans="1:40" ht="15.75" customHeight="1" x14ac:dyDescent="0.25">
      <c r="A67" s="180"/>
      <c r="B67" s="465" t="s">
        <v>63</v>
      </c>
      <c r="C67" s="466"/>
      <c r="D67" s="466"/>
      <c r="E67" s="466"/>
      <c r="F67" s="466"/>
      <c r="G67" s="466"/>
      <c r="H67" s="466"/>
      <c r="I67" s="466"/>
      <c r="J67" s="466"/>
      <c r="K67" s="466"/>
      <c r="L67" s="466"/>
      <c r="M67" s="466"/>
      <c r="N67" s="466"/>
      <c r="O67" s="466"/>
      <c r="P67" s="466"/>
      <c r="Q67" s="466"/>
      <c r="R67" s="467"/>
      <c r="S67" s="180"/>
      <c r="T67" s="181"/>
      <c r="U67" s="181"/>
      <c r="V67" s="181"/>
      <c r="W67" s="181"/>
      <c r="Z67" s="83"/>
      <c r="AA67" s="83"/>
      <c r="AB67" s="83"/>
      <c r="AC67" s="83"/>
      <c r="AD67" s="83"/>
      <c r="AE67" s="83"/>
      <c r="AF67" s="83"/>
      <c r="AG67" s="83"/>
      <c r="AH67" s="83"/>
      <c r="AI67" s="83"/>
      <c r="AJ67" s="83"/>
      <c r="AK67" s="83"/>
      <c r="AL67" s="83"/>
      <c r="AM67" s="83"/>
      <c r="AN67" s="83"/>
    </row>
    <row r="68" spans="1:40" ht="39.950000000000003" customHeight="1" x14ac:dyDescent="0.25">
      <c r="A68" s="180"/>
      <c r="B68" s="483" t="s">
        <v>513</v>
      </c>
      <c r="C68" s="484"/>
      <c r="D68" s="427" t="s">
        <v>533</v>
      </c>
      <c r="E68" s="428"/>
      <c r="F68" s="428"/>
      <c r="G68" s="429"/>
      <c r="H68" s="428" t="s">
        <v>515</v>
      </c>
      <c r="I68" s="428"/>
      <c r="J68" s="428"/>
      <c r="K68" s="428"/>
      <c r="L68" s="428"/>
      <c r="M68" s="428"/>
      <c r="N68" s="428"/>
      <c r="O68" s="429"/>
      <c r="P68" s="69" t="s">
        <v>283</v>
      </c>
      <c r="Q68" s="123" t="s">
        <v>54</v>
      </c>
      <c r="R68" s="123" t="s">
        <v>48</v>
      </c>
      <c r="S68" s="180"/>
      <c r="T68" s="181"/>
      <c r="U68" s="181"/>
      <c r="V68" s="181" t="s">
        <v>536</v>
      </c>
      <c r="W68" s="181" t="s">
        <v>537</v>
      </c>
      <c r="Z68" s="83"/>
      <c r="AA68" s="83"/>
      <c r="AB68" s="83"/>
      <c r="AC68" s="83"/>
      <c r="AD68" s="83"/>
      <c r="AE68" s="83"/>
      <c r="AF68" s="83"/>
      <c r="AG68" s="83"/>
      <c r="AH68" s="83"/>
      <c r="AI68" s="83"/>
      <c r="AJ68" s="83"/>
      <c r="AK68" s="83"/>
      <c r="AL68" s="83"/>
      <c r="AM68" s="83"/>
      <c r="AN68" s="83"/>
    </row>
    <row r="69" spans="1:40" ht="39.950000000000003" customHeight="1" x14ac:dyDescent="0.25">
      <c r="A69" s="180"/>
      <c r="B69" s="485"/>
      <c r="C69" s="485"/>
      <c r="D69" s="487" t="str">
        <f t="shared" ref="D69:D70" si="6">IF(B69="","Select Contractor or Sub Awardee in Column B","")</f>
        <v>Select Contractor or Sub Awardee in Column B</v>
      </c>
      <c r="E69" s="487"/>
      <c r="F69" s="487"/>
      <c r="G69" s="487"/>
      <c r="H69" s="400" t="str">
        <f t="shared" ref="H69:H70" si="7">IF(B69="","Select Contractor or Sub Awardee in column B to continue",0)</f>
        <v>Select Contractor or Sub Awardee in column B to continue</v>
      </c>
      <c r="I69" s="400"/>
      <c r="J69" s="400"/>
      <c r="K69" s="400"/>
      <c r="L69" s="400"/>
      <c r="M69" s="400"/>
      <c r="N69" s="400"/>
      <c r="O69" s="400"/>
      <c r="P69" s="122"/>
      <c r="Q69" s="68"/>
      <c r="R69" s="124">
        <f>ROUND(Q69*P69,2)</f>
        <v>0</v>
      </c>
      <c r="S69" s="180"/>
      <c r="T69" s="181"/>
      <c r="U69" s="182" t="str">
        <f>IF(B69="","",IF(D69="","",R69))</f>
        <v/>
      </c>
      <c r="V69" s="182" t="str">
        <f>IF(B69="","",IF(D69="","",D69))</f>
        <v/>
      </c>
      <c r="W69" s="182">
        <f>IF(B69="Contractor",0,R69)</f>
        <v>0</v>
      </c>
    </row>
    <row r="70" spans="1:40" ht="39.950000000000003" customHeight="1" x14ac:dyDescent="0.25">
      <c r="A70" s="180"/>
      <c r="B70" s="485"/>
      <c r="C70" s="485"/>
      <c r="D70" s="487" t="str">
        <f t="shared" si="6"/>
        <v>Select Contractor or Sub Awardee in Column B</v>
      </c>
      <c r="E70" s="487"/>
      <c r="F70" s="487"/>
      <c r="G70" s="487"/>
      <c r="H70" s="400" t="str">
        <f t="shared" si="7"/>
        <v>Select Contractor or Sub Awardee in column B to continue</v>
      </c>
      <c r="I70" s="400"/>
      <c r="J70" s="400"/>
      <c r="K70" s="400"/>
      <c r="L70" s="400"/>
      <c r="M70" s="400"/>
      <c r="N70" s="400"/>
      <c r="O70" s="400"/>
      <c r="P70" s="122"/>
      <c r="Q70" s="68"/>
      <c r="R70" s="124">
        <f t="shared" ref="R70:R72" si="8">ROUND(Q70*P70,2)</f>
        <v>0</v>
      </c>
      <c r="S70" s="180"/>
      <c r="T70" s="181"/>
      <c r="U70" s="182" t="str">
        <f>IF(B70="","",IF(D70="","",R70))</f>
        <v/>
      </c>
      <c r="V70" s="182" t="str">
        <f>IF(B70="","",IF(D70="","",D70))</f>
        <v/>
      </c>
      <c r="W70" s="182">
        <f>IF(B70="Contractor",0,R70)</f>
        <v>0</v>
      </c>
      <c r="X70" s="182"/>
    </row>
    <row r="71" spans="1:40" ht="39.950000000000003" customHeight="1" x14ac:dyDescent="0.25">
      <c r="A71" s="180"/>
      <c r="B71" s="395"/>
      <c r="C71" s="396"/>
      <c r="D71" s="487" t="str">
        <f>IF(B71="","Select Contractor or Sub Awardee in Column B","")</f>
        <v>Select Contractor or Sub Awardee in Column B</v>
      </c>
      <c r="E71" s="487"/>
      <c r="F71" s="487"/>
      <c r="G71" s="487"/>
      <c r="H71" s="400" t="str">
        <f>IF(B71="","Select Contractor or Sub Awardee in column B to continue",0)</f>
        <v>Select Contractor or Sub Awardee in column B to continue</v>
      </c>
      <c r="I71" s="400"/>
      <c r="J71" s="400"/>
      <c r="K71" s="400"/>
      <c r="L71" s="400"/>
      <c r="M71" s="400"/>
      <c r="N71" s="400"/>
      <c r="O71" s="400"/>
      <c r="P71" s="122"/>
      <c r="Q71" s="68"/>
      <c r="R71" s="124">
        <f t="shared" si="8"/>
        <v>0</v>
      </c>
      <c r="S71" s="180"/>
      <c r="T71" s="181"/>
      <c r="U71" s="182" t="str">
        <f>IF(B71="","",IF(D71="","",R71))</f>
        <v/>
      </c>
      <c r="V71" s="182" t="str">
        <f>IF(B71="","",IF(D71="","",D71))</f>
        <v/>
      </c>
      <c r="W71" s="182">
        <f>IF(B71="Contractor",0,R71)</f>
        <v>0</v>
      </c>
    </row>
    <row r="72" spans="1:40" ht="39.950000000000003" customHeight="1" x14ac:dyDescent="0.25">
      <c r="A72" s="180"/>
      <c r="B72" s="395"/>
      <c r="C72" s="396"/>
      <c r="D72" s="487" t="str">
        <f>IF(B72="","Select Contractor or Sub Awardee in Column B","")</f>
        <v>Select Contractor or Sub Awardee in Column B</v>
      </c>
      <c r="E72" s="487"/>
      <c r="F72" s="487"/>
      <c r="G72" s="487"/>
      <c r="H72" s="400" t="str">
        <f>IF(B72="","Select Contractor or Sub Awardee in column B to continue",0)</f>
        <v>Select Contractor or Sub Awardee in column B to continue</v>
      </c>
      <c r="I72" s="400"/>
      <c r="J72" s="400"/>
      <c r="K72" s="400"/>
      <c r="L72" s="400"/>
      <c r="M72" s="400"/>
      <c r="N72" s="400"/>
      <c r="O72" s="400"/>
      <c r="P72" s="122"/>
      <c r="Q72" s="68"/>
      <c r="R72" s="124">
        <f t="shared" si="8"/>
        <v>0</v>
      </c>
      <c r="S72" s="180"/>
      <c r="T72" s="181"/>
      <c r="U72" s="182" t="str">
        <f>IF(B72="","",IF(D72="","",R72))</f>
        <v/>
      </c>
      <c r="V72" s="182" t="str">
        <f>IF(B72="","",IF(D72="","",D72))</f>
        <v/>
      </c>
      <c r="W72" s="182">
        <f>IF(B72="Contractor",0,R72)</f>
        <v>0</v>
      </c>
    </row>
    <row r="73" spans="1:40" ht="18.600000000000001" customHeight="1" x14ac:dyDescent="0.25">
      <c r="A73" s="180"/>
      <c r="B73" s="480" t="s">
        <v>57</v>
      </c>
      <c r="C73" s="481"/>
      <c r="D73" s="481"/>
      <c r="E73" s="481"/>
      <c r="F73" s="481"/>
      <c r="G73" s="481"/>
      <c r="H73" s="481"/>
      <c r="I73" s="481"/>
      <c r="J73" s="481"/>
      <c r="K73" s="481"/>
      <c r="L73" s="481"/>
      <c r="M73" s="481"/>
      <c r="N73" s="481"/>
      <c r="O73" s="481"/>
      <c r="P73" s="481"/>
      <c r="Q73" s="482"/>
      <c r="R73" s="77">
        <f>ROUND(SUM(R69:R72),0)</f>
        <v>0</v>
      </c>
      <c r="S73" s="180"/>
      <c r="T73" s="181"/>
      <c r="U73" s="182">
        <f>SUM(U69:U72)</f>
        <v>0</v>
      </c>
      <c r="V73" s="181"/>
      <c r="W73" s="181"/>
      <c r="Y73" s="129">
        <f>R73</f>
        <v>0</v>
      </c>
    </row>
    <row r="74" spans="1:40" ht="15.75" customHeight="1" x14ac:dyDescent="0.25">
      <c r="A74" s="180"/>
      <c r="B74" s="465" t="s">
        <v>64</v>
      </c>
      <c r="C74" s="466"/>
      <c r="D74" s="466"/>
      <c r="E74" s="466"/>
      <c r="F74" s="466"/>
      <c r="G74" s="466"/>
      <c r="H74" s="466"/>
      <c r="I74" s="466"/>
      <c r="J74" s="466"/>
      <c r="K74" s="466"/>
      <c r="L74" s="466"/>
      <c r="M74" s="466"/>
      <c r="N74" s="466"/>
      <c r="O74" s="466"/>
      <c r="P74" s="466"/>
      <c r="Q74" s="466"/>
      <c r="R74" s="467"/>
      <c r="S74" s="180"/>
      <c r="T74" s="181"/>
      <c r="U74" s="181"/>
      <c r="V74" s="181"/>
      <c r="W74" s="181"/>
    </row>
    <row r="75" spans="1:40" ht="39.950000000000003" customHeight="1" x14ac:dyDescent="0.25">
      <c r="A75" s="180"/>
      <c r="B75" s="440" t="s">
        <v>341</v>
      </c>
      <c r="C75" s="441"/>
      <c r="D75" s="442"/>
      <c r="E75" s="440" t="s">
        <v>56</v>
      </c>
      <c r="F75" s="441"/>
      <c r="G75" s="441"/>
      <c r="H75" s="441"/>
      <c r="I75" s="441"/>
      <c r="J75" s="441"/>
      <c r="K75" s="441"/>
      <c r="L75" s="441"/>
      <c r="M75" s="441"/>
      <c r="N75" s="441"/>
      <c r="O75" s="441"/>
      <c r="P75" s="441"/>
      <c r="Q75" s="442"/>
      <c r="R75" s="285" t="s">
        <v>48</v>
      </c>
      <c r="S75" s="180"/>
      <c r="T75" s="181"/>
      <c r="U75" s="181"/>
      <c r="V75" s="181"/>
      <c r="W75" s="181"/>
    </row>
    <row r="76" spans="1:40" ht="39.950000000000003" customHeight="1" x14ac:dyDescent="0.25">
      <c r="A76" s="180"/>
      <c r="B76" s="387"/>
      <c r="C76" s="387"/>
      <c r="D76" s="387"/>
      <c r="E76" s="388" t="str">
        <f t="shared" ref="E76:E81" si="9">IF(B76="","Select Supply Category in Column B",0)</f>
        <v>Select Supply Category in Column B</v>
      </c>
      <c r="F76" s="388"/>
      <c r="G76" s="388"/>
      <c r="H76" s="388"/>
      <c r="I76" s="388"/>
      <c r="J76" s="388"/>
      <c r="K76" s="388"/>
      <c r="L76" s="388"/>
      <c r="M76" s="388"/>
      <c r="N76" s="388"/>
      <c r="O76" s="388"/>
      <c r="P76" s="388"/>
      <c r="Q76" s="388"/>
      <c r="R76" s="150"/>
      <c r="S76" s="180"/>
      <c r="T76" s="181"/>
      <c r="U76" s="181"/>
      <c r="V76" s="181"/>
      <c r="W76" s="181"/>
    </row>
    <row r="77" spans="1:40" ht="39.950000000000003" customHeight="1" x14ac:dyDescent="0.25">
      <c r="A77" s="180"/>
      <c r="B77" s="387"/>
      <c r="C77" s="387"/>
      <c r="D77" s="387"/>
      <c r="E77" s="388" t="str">
        <f t="shared" si="9"/>
        <v>Select Supply Category in Column B</v>
      </c>
      <c r="F77" s="388"/>
      <c r="G77" s="388"/>
      <c r="H77" s="388"/>
      <c r="I77" s="388"/>
      <c r="J77" s="388"/>
      <c r="K77" s="388"/>
      <c r="L77" s="388"/>
      <c r="M77" s="388"/>
      <c r="N77" s="388"/>
      <c r="O77" s="388"/>
      <c r="P77" s="388"/>
      <c r="Q77" s="388"/>
      <c r="R77" s="150"/>
      <c r="S77" s="180"/>
      <c r="T77" s="181"/>
      <c r="U77" s="181"/>
      <c r="V77" s="181"/>
      <c r="W77" s="181"/>
    </row>
    <row r="78" spans="1:40" ht="39.950000000000003" customHeight="1" x14ac:dyDescent="0.25">
      <c r="A78" s="180"/>
      <c r="B78" s="387"/>
      <c r="C78" s="387"/>
      <c r="D78" s="387"/>
      <c r="E78" s="388" t="str">
        <f t="shared" si="9"/>
        <v>Select Supply Category in Column B</v>
      </c>
      <c r="F78" s="388"/>
      <c r="G78" s="388"/>
      <c r="H78" s="388"/>
      <c r="I78" s="388"/>
      <c r="J78" s="388"/>
      <c r="K78" s="388"/>
      <c r="L78" s="388"/>
      <c r="M78" s="388"/>
      <c r="N78" s="388"/>
      <c r="O78" s="388"/>
      <c r="P78" s="388"/>
      <c r="Q78" s="388"/>
      <c r="R78" s="150"/>
      <c r="S78" s="180"/>
      <c r="T78" s="181"/>
      <c r="U78" s="181"/>
      <c r="V78" s="181"/>
      <c r="W78" s="181"/>
    </row>
    <row r="79" spans="1:40" ht="39.950000000000003" customHeight="1" x14ac:dyDescent="0.25">
      <c r="A79" s="180"/>
      <c r="B79" s="387"/>
      <c r="C79" s="387"/>
      <c r="D79" s="387"/>
      <c r="E79" s="388" t="str">
        <f t="shared" si="9"/>
        <v>Select Supply Category in Column B</v>
      </c>
      <c r="F79" s="388"/>
      <c r="G79" s="388"/>
      <c r="H79" s="388"/>
      <c r="I79" s="388"/>
      <c r="J79" s="388"/>
      <c r="K79" s="388"/>
      <c r="L79" s="388"/>
      <c r="M79" s="388"/>
      <c r="N79" s="388"/>
      <c r="O79" s="388"/>
      <c r="P79" s="388"/>
      <c r="Q79" s="388"/>
      <c r="R79" s="150"/>
      <c r="S79" s="180"/>
      <c r="T79" s="181"/>
      <c r="U79" s="181"/>
      <c r="V79" s="181"/>
      <c r="W79" s="181"/>
    </row>
    <row r="80" spans="1:40" ht="39.950000000000003" customHeight="1" x14ac:dyDescent="0.25">
      <c r="A80" s="180"/>
      <c r="B80" s="387"/>
      <c r="C80" s="387"/>
      <c r="D80" s="387"/>
      <c r="E80" s="388" t="str">
        <f t="shared" si="9"/>
        <v>Select Supply Category in Column B</v>
      </c>
      <c r="F80" s="388"/>
      <c r="G80" s="388"/>
      <c r="H80" s="388"/>
      <c r="I80" s="388"/>
      <c r="J80" s="388"/>
      <c r="K80" s="388"/>
      <c r="L80" s="388"/>
      <c r="M80" s="388"/>
      <c r="N80" s="388"/>
      <c r="O80" s="388"/>
      <c r="P80" s="388"/>
      <c r="Q80" s="388"/>
      <c r="R80" s="150"/>
      <c r="S80" s="180"/>
      <c r="T80" s="181"/>
      <c r="U80" s="181"/>
      <c r="V80" s="181"/>
      <c r="W80" s="181"/>
    </row>
    <row r="81" spans="1:25" ht="39.950000000000003" customHeight="1" x14ac:dyDescent="0.25">
      <c r="A81" s="180"/>
      <c r="B81" s="387"/>
      <c r="C81" s="387"/>
      <c r="D81" s="387"/>
      <c r="E81" s="388" t="str">
        <f t="shared" si="9"/>
        <v>Select Supply Category in Column B</v>
      </c>
      <c r="F81" s="388"/>
      <c r="G81" s="388"/>
      <c r="H81" s="388"/>
      <c r="I81" s="388"/>
      <c r="J81" s="388"/>
      <c r="K81" s="388"/>
      <c r="L81" s="388"/>
      <c r="M81" s="388"/>
      <c r="N81" s="388"/>
      <c r="O81" s="388"/>
      <c r="P81" s="388"/>
      <c r="Q81" s="388"/>
      <c r="R81" s="150"/>
      <c r="S81" s="180"/>
      <c r="T81" s="181"/>
      <c r="U81" s="181"/>
      <c r="V81" s="181"/>
      <c r="W81" s="181"/>
    </row>
    <row r="82" spans="1:25" ht="18" customHeight="1" x14ac:dyDescent="0.25">
      <c r="A82" s="180"/>
      <c r="B82" s="411" t="s">
        <v>58</v>
      </c>
      <c r="C82" s="412"/>
      <c r="D82" s="412"/>
      <c r="E82" s="412"/>
      <c r="F82" s="412"/>
      <c r="G82" s="412"/>
      <c r="H82" s="412"/>
      <c r="I82" s="412"/>
      <c r="J82" s="412"/>
      <c r="K82" s="412"/>
      <c r="L82" s="412"/>
      <c r="M82" s="412"/>
      <c r="N82" s="412"/>
      <c r="O82" s="412"/>
      <c r="P82" s="412"/>
      <c r="Q82" s="413"/>
      <c r="R82" s="151">
        <f>ROUND(SUM(R76:R81),0)</f>
        <v>0</v>
      </c>
      <c r="S82" s="180"/>
      <c r="T82" s="181"/>
      <c r="U82" s="181"/>
      <c r="V82" s="181"/>
      <c r="W82" s="181"/>
      <c r="Y82" s="129">
        <f>R82</f>
        <v>0</v>
      </c>
    </row>
    <row r="83" spans="1:25" ht="15.75" customHeight="1" x14ac:dyDescent="0.25">
      <c r="A83" s="180"/>
      <c r="B83" s="384" t="s">
        <v>65</v>
      </c>
      <c r="C83" s="385"/>
      <c r="D83" s="385"/>
      <c r="E83" s="385"/>
      <c r="F83" s="385"/>
      <c r="G83" s="385"/>
      <c r="H83" s="385"/>
      <c r="I83" s="385"/>
      <c r="J83" s="385"/>
      <c r="K83" s="385"/>
      <c r="L83" s="385"/>
      <c r="M83" s="385"/>
      <c r="N83" s="385"/>
      <c r="O83" s="385"/>
      <c r="P83" s="385"/>
      <c r="Q83" s="385"/>
      <c r="R83" s="386"/>
      <c r="S83" s="180"/>
      <c r="T83" s="181"/>
      <c r="U83" s="181"/>
      <c r="V83" s="181"/>
      <c r="W83" s="181"/>
    </row>
    <row r="84" spans="1:25" s="83" customFormat="1" ht="39.950000000000003" customHeight="1" x14ac:dyDescent="0.25">
      <c r="A84" s="180"/>
      <c r="B84" s="392" t="s">
        <v>341</v>
      </c>
      <c r="C84" s="393"/>
      <c r="D84" s="394"/>
      <c r="E84" s="486" t="s">
        <v>226</v>
      </c>
      <c r="F84" s="486"/>
      <c r="G84" s="486"/>
      <c r="H84" s="486" t="s">
        <v>227</v>
      </c>
      <c r="I84" s="486"/>
      <c r="J84" s="486"/>
      <c r="K84" s="486"/>
      <c r="L84" s="486"/>
      <c r="M84" s="486"/>
      <c r="N84" s="486"/>
      <c r="O84" s="486"/>
      <c r="P84" s="179" t="s">
        <v>360</v>
      </c>
      <c r="Q84" s="179" t="s">
        <v>115</v>
      </c>
      <c r="R84" s="74" t="s">
        <v>52</v>
      </c>
      <c r="S84" s="180"/>
      <c r="T84" s="181"/>
      <c r="U84" s="181"/>
      <c r="V84" s="181"/>
      <c r="W84" s="181"/>
    </row>
    <row r="85" spans="1:25" s="83" customFormat="1" ht="39.950000000000003" customHeight="1" x14ac:dyDescent="0.25">
      <c r="A85" s="180"/>
      <c r="B85" s="417"/>
      <c r="C85" s="418"/>
      <c r="D85" s="419"/>
      <c r="E85" s="389" t="str">
        <f t="shared" ref="E85:E91" si="10">IF(B85="","Select Category in Column B",0)</f>
        <v>Select Category in Column B</v>
      </c>
      <c r="F85" s="390"/>
      <c r="G85" s="391"/>
      <c r="H85" s="389" t="str">
        <f t="shared" ref="H85:H91" si="11">IF(B85="","Select Category in Column B",0)</f>
        <v>Select Category in Column B</v>
      </c>
      <c r="I85" s="390"/>
      <c r="J85" s="390"/>
      <c r="K85" s="390"/>
      <c r="L85" s="390"/>
      <c r="M85" s="390"/>
      <c r="N85" s="390"/>
      <c r="O85" s="391"/>
      <c r="P85" s="186"/>
      <c r="Q85" s="190"/>
      <c r="R85" s="77">
        <f>ROUND(Q85*P85,2)</f>
        <v>0</v>
      </c>
      <c r="S85" s="180"/>
      <c r="T85" s="181"/>
      <c r="U85" s="182">
        <f>IF(OR(B85='DROP-DOWNS'!$S$18,B85='DROP-DOWNS'!$S$19,B85='DROP-DOWNS'!$S$20,B85='DROP-DOWNS'!$S$21),R85,0)</f>
        <v>0</v>
      </c>
      <c r="V85" s="177"/>
      <c r="W85" s="181"/>
    </row>
    <row r="86" spans="1:25" s="83" customFormat="1" ht="39.950000000000003" customHeight="1" x14ac:dyDescent="0.25">
      <c r="A86" s="180"/>
      <c r="B86" s="417"/>
      <c r="C86" s="418"/>
      <c r="D86" s="419"/>
      <c r="E86" s="389" t="str">
        <f t="shared" si="10"/>
        <v>Select Category in Column B</v>
      </c>
      <c r="F86" s="390"/>
      <c r="G86" s="391"/>
      <c r="H86" s="389" t="str">
        <f t="shared" si="11"/>
        <v>Select Category in Column B</v>
      </c>
      <c r="I86" s="390"/>
      <c r="J86" s="390"/>
      <c r="K86" s="390"/>
      <c r="L86" s="390"/>
      <c r="M86" s="390"/>
      <c r="N86" s="390"/>
      <c r="O86" s="391"/>
      <c r="P86" s="186"/>
      <c r="Q86" s="190"/>
      <c r="R86" s="77">
        <f t="shared" ref="R86:R88" si="12">ROUND(Q86*P86,2)</f>
        <v>0</v>
      </c>
      <c r="S86" s="180"/>
      <c r="T86" s="181"/>
      <c r="U86" s="182">
        <f>IF(OR(B86='DROP-DOWNS'!$S$18,B86='DROP-DOWNS'!$S$19,B86='DROP-DOWNS'!$S$20,B86='DROP-DOWNS'!$S$21),R86,0)</f>
        <v>0</v>
      </c>
      <c r="V86" s="177"/>
      <c r="W86" s="181"/>
    </row>
    <row r="87" spans="1:25" s="83" customFormat="1" ht="39.950000000000003" customHeight="1" x14ac:dyDescent="0.25">
      <c r="A87" s="180"/>
      <c r="B87" s="417"/>
      <c r="C87" s="418"/>
      <c r="D87" s="419"/>
      <c r="E87" s="389" t="str">
        <f t="shared" si="10"/>
        <v>Select Category in Column B</v>
      </c>
      <c r="F87" s="390"/>
      <c r="G87" s="391"/>
      <c r="H87" s="389" t="str">
        <f t="shared" si="11"/>
        <v>Select Category in Column B</v>
      </c>
      <c r="I87" s="390"/>
      <c r="J87" s="390"/>
      <c r="K87" s="390"/>
      <c r="L87" s="390"/>
      <c r="M87" s="390"/>
      <c r="N87" s="390"/>
      <c r="O87" s="391"/>
      <c r="P87" s="165"/>
      <c r="Q87" s="190"/>
      <c r="R87" s="77">
        <f t="shared" si="12"/>
        <v>0</v>
      </c>
      <c r="S87" s="180"/>
      <c r="T87" s="181"/>
      <c r="U87" s="182">
        <f>IF(OR(B87='DROP-DOWNS'!$S$18,B87='DROP-DOWNS'!$S$19,B87='DROP-DOWNS'!$S$20,B87='DROP-DOWNS'!$S$21),R87,0)</f>
        <v>0</v>
      </c>
      <c r="V87" s="177"/>
      <c r="W87" s="181"/>
    </row>
    <row r="88" spans="1:25" s="83" customFormat="1" ht="39.950000000000003" customHeight="1" x14ac:dyDescent="0.25">
      <c r="A88" s="180"/>
      <c r="B88" s="417"/>
      <c r="C88" s="418"/>
      <c r="D88" s="419"/>
      <c r="E88" s="389" t="str">
        <f t="shared" si="10"/>
        <v>Select Category in Column B</v>
      </c>
      <c r="F88" s="390"/>
      <c r="G88" s="391"/>
      <c r="H88" s="389" t="str">
        <f t="shared" si="11"/>
        <v>Select Category in Column B</v>
      </c>
      <c r="I88" s="390"/>
      <c r="J88" s="390"/>
      <c r="K88" s="390"/>
      <c r="L88" s="390"/>
      <c r="M88" s="390"/>
      <c r="N88" s="390"/>
      <c r="O88" s="391"/>
      <c r="P88" s="165"/>
      <c r="Q88" s="190"/>
      <c r="R88" s="77">
        <f t="shared" si="12"/>
        <v>0</v>
      </c>
      <c r="S88" s="180"/>
      <c r="T88" s="181"/>
      <c r="U88" s="182">
        <f>IF(OR(B88='DROP-DOWNS'!$S$18,B88='DROP-DOWNS'!$S$19,B88='DROP-DOWNS'!$S$20,B88='DROP-DOWNS'!$S$21),R88,0)</f>
        <v>0</v>
      </c>
      <c r="V88" s="177"/>
      <c r="W88" s="181"/>
    </row>
    <row r="89" spans="1:25" s="83" customFormat="1" ht="39.950000000000003" hidden="1" customHeight="1" x14ac:dyDescent="0.25">
      <c r="A89" s="180"/>
      <c r="B89" s="417"/>
      <c r="C89" s="418"/>
      <c r="D89" s="419"/>
      <c r="E89" s="389" t="str">
        <f t="shared" si="10"/>
        <v>Select Category in Column B</v>
      </c>
      <c r="F89" s="390"/>
      <c r="G89" s="391"/>
      <c r="H89" s="389" t="str">
        <f t="shared" si="11"/>
        <v>Select Category in Column B</v>
      </c>
      <c r="I89" s="390"/>
      <c r="J89" s="390"/>
      <c r="K89" s="390"/>
      <c r="L89" s="390"/>
      <c r="M89" s="390"/>
      <c r="N89" s="390"/>
      <c r="O89" s="391"/>
      <c r="P89" s="186"/>
      <c r="Q89" s="190"/>
      <c r="R89" s="77">
        <f t="shared" ref="R89:R91" si="13">ROUND(Q89*P89,0)</f>
        <v>0</v>
      </c>
      <c r="S89" s="180"/>
      <c r="T89" s="181"/>
      <c r="U89" s="182">
        <f>IF(OR(B89='DROP-DOWNS'!S18,B89='DROP-DOWNS'!S19,B89='DROP-DOWNS'!S20,B89='DROP-DOWNS'!S21),R89,0)</f>
        <v>0</v>
      </c>
      <c r="V89" s="177"/>
      <c r="W89" s="181"/>
    </row>
    <row r="90" spans="1:25" s="83" customFormat="1" ht="39.950000000000003" hidden="1" customHeight="1" x14ac:dyDescent="0.25">
      <c r="A90" s="180"/>
      <c r="B90" s="417"/>
      <c r="C90" s="418"/>
      <c r="D90" s="419"/>
      <c r="E90" s="389" t="str">
        <f t="shared" si="10"/>
        <v>Select Category in Column B</v>
      </c>
      <c r="F90" s="390"/>
      <c r="G90" s="391"/>
      <c r="H90" s="389" t="str">
        <f t="shared" si="11"/>
        <v>Select Category in Column B</v>
      </c>
      <c r="I90" s="390"/>
      <c r="J90" s="390"/>
      <c r="K90" s="390"/>
      <c r="L90" s="390"/>
      <c r="M90" s="390"/>
      <c r="N90" s="390"/>
      <c r="O90" s="391"/>
      <c r="P90" s="165"/>
      <c r="Q90" s="190"/>
      <c r="R90" s="77">
        <f t="shared" si="13"/>
        <v>0</v>
      </c>
      <c r="S90" s="180"/>
      <c r="T90" s="181"/>
      <c r="U90" s="182">
        <f>IF(OR(B90='DROP-DOWNS'!S18,B90='DROP-DOWNS'!S19,B90='DROP-DOWNS'!S20,B90='DROP-DOWNS'!S21),R90,0)</f>
        <v>0</v>
      </c>
      <c r="V90" s="177"/>
      <c r="W90" s="181"/>
    </row>
    <row r="91" spans="1:25" s="83" customFormat="1" ht="39.950000000000003" hidden="1" customHeight="1" x14ac:dyDescent="0.25">
      <c r="A91" s="180"/>
      <c r="B91" s="417"/>
      <c r="C91" s="418"/>
      <c r="D91" s="419" t="str">
        <f>IF(B91="","Select Travel Category in Column B.",0)</f>
        <v>Select Travel Category in Column B.</v>
      </c>
      <c r="E91" s="389" t="str">
        <f t="shared" si="10"/>
        <v>Select Category in Column B</v>
      </c>
      <c r="F91" s="390"/>
      <c r="G91" s="391"/>
      <c r="H91" s="389" t="str">
        <f t="shared" si="11"/>
        <v>Select Category in Column B</v>
      </c>
      <c r="I91" s="390"/>
      <c r="J91" s="390"/>
      <c r="K91" s="390"/>
      <c r="L91" s="390"/>
      <c r="M91" s="390"/>
      <c r="N91" s="390"/>
      <c r="O91" s="391"/>
      <c r="P91" s="165"/>
      <c r="Q91" s="190"/>
      <c r="R91" s="77">
        <f t="shared" si="13"/>
        <v>0</v>
      </c>
      <c r="S91" s="180"/>
      <c r="T91" s="181"/>
      <c r="U91" s="182">
        <f>IF(OR(B91='DROP-DOWNS'!S18,B91='DROP-DOWNS'!S19,B91='DROP-DOWNS'!S20,B91='DROP-DOWNS'!S21),R91,0)</f>
        <v>0</v>
      </c>
      <c r="V91" s="177"/>
      <c r="W91" s="181"/>
    </row>
    <row r="92" spans="1:25" ht="18" customHeight="1" x14ac:dyDescent="0.25">
      <c r="A92" s="180"/>
      <c r="B92" s="411" t="s">
        <v>59</v>
      </c>
      <c r="C92" s="412"/>
      <c r="D92" s="412"/>
      <c r="E92" s="412"/>
      <c r="F92" s="412"/>
      <c r="G92" s="412"/>
      <c r="H92" s="412"/>
      <c r="I92" s="412"/>
      <c r="J92" s="412"/>
      <c r="K92" s="412"/>
      <c r="L92" s="412"/>
      <c r="M92" s="412"/>
      <c r="N92" s="412"/>
      <c r="O92" s="412"/>
      <c r="P92" s="412"/>
      <c r="Q92" s="413"/>
      <c r="R92" s="151">
        <f>ROUND(SUM(R85:R91),0)</f>
        <v>0</v>
      </c>
      <c r="S92" s="180"/>
      <c r="T92" s="181"/>
      <c r="U92" s="152">
        <f>SUM(U85:U91)</f>
        <v>0</v>
      </c>
      <c r="V92" s="177"/>
      <c r="W92" s="181"/>
      <c r="Y92" s="129">
        <f>R92</f>
        <v>0</v>
      </c>
    </row>
    <row r="93" spans="1:25" ht="15.75" customHeight="1" x14ac:dyDescent="0.25">
      <c r="A93" s="180"/>
      <c r="B93" s="384" t="s">
        <v>66</v>
      </c>
      <c r="C93" s="385"/>
      <c r="D93" s="385"/>
      <c r="E93" s="385"/>
      <c r="F93" s="385"/>
      <c r="G93" s="385"/>
      <c r="H93" s="385"/>
      <c r="I93" s="385"/>
      <c r="J93" s="385"/>
      <c r="K93" s="385"/>
      <c r="L93" s="385"/>
      <c r="M93" s="385"/>
      <c r="N93" s="385"/>
      <c r="O93" s="385"/>
      <c r="P93" s="385"/>
      <c r="Q93" s="385"/>
      <c r="R93" s="386"/>
      <c r="S93" s="180"/>
      <c r="T93" s="181"/>
      <c r="U93" s="181"/>
      <c r="V93" s="178"/>
      <c r="W93" s="181"/>
    </row>
    <row r="94" spans="1:25" ht="39.950000000000003" customHeight="1" x14ac:dyDescent="0.25">
      <c r="A94" s="180"/>
      <c r="B94" s="437" t="s">
        <v>74</v>
      </c>
      <c r="C94" s="438"/>
      <c r="D94" s="439"/>
      <c r="E94" s="437" t="s">
        <v>361</v>
      </c>
      <c r="F94" s="438"/>
      <c r="G94" s="438"/>
      <c r="H94" s="438"/>
      <c r="I94" s="438"/>
      <c r="J94" s="438"/>
      <c r="K94" s="438"/>
      <c r="L94" s="438"/>
      <c r="M94" s="438"/>
      <c r="N94" s="438"/>
      <c r="O94" s="438"/>
      <c r="P94" s="438"/>
      <c r="Q94" s="438"/>
      <c r="R94" s="439"/>
      <c r="S94" s="180"/>
      <c r="T94" s="181"/>
      <c r="U94" s="181"/>
      <c r="V94" s="178"/>
      <c r="W94" s="181"/>
    </row>
    <row r="95" spans="1:25" ht="39.950000000000003" customHeight="1" x14ac:dyDescent="0.25">
      <c r="A95" s="180"/>
      <c r="B95" s="387"/>
      <c r="C95" s="387"/>
      <c r="D95" s="387"/>
      <c r="E95" s="388" t="str">
        <f t="shared" ref="E95:E100" si="14">IF(B95="","Select Category in Column B",0)</f>
        <v>Select Category in Column B</v>
      </c>
      <c r="F95" s="388"/>
      <c r="G95" s="388"/>
      <c r="H95" s="388"/>
      <c r="I95" s="388"/>
      <c r="J95" s="388"/>
      <c r="K95" s="388"/>
      <c r="L95" s="388"/>
      <c r="M95" s="388"/>
      <c r="N95" s="388"/>
      <c r="O95" s="388"/>
      <c r="P95" s="388"/>
      <c r="Q95" s="388"/>
      <c r="R95" s="150"/>
      <c r="S95" s="180"/>
      <c r="T95" s="181"/>
      <c r="U95" s="181"/>
      <c r="V95" s="177"/>
      <c r="W95" s="181"/>
    </row>
    <row r="96" spans="1:25" ht="39.950000000000003" customHeight="1" x14ac:dyDescent="0.25">
      <c r="A96" s="180"/>
      <c r="B96" s="387"/>
      <c r="C96" s="387"/>
      <c r="D96" s="387"/>
      <c r="E96" s="388" t="str">
        <f t="shared" si="14"/>
        <v>Select Category in Column B</v>
      </c>
      <c r="F96" s="388"/>
      <c r="G96" s="388"/>
      <c r="H96" s="388"/>
      <c r="I96" s="388"/>
      <c r="J96" s="388"/>
      <c r="K96" s="388"/>
      <c r="L96" s="388"/>
      <c r="M96" s="388"/>
      <c r="N96" s="388"/>
      <c r="O96" s="388"/>
      <c r="P96" s="388"/>
      <c r="Q96" s="388"/>
      <c r="R96" s="150"/>
      <c r="S96" s="180"/>
      <c r="T96" s="181"/>
      <c r="U96" s="181"/>
      <c r="V96" s="177"/>
      <c r="W96" s="181"/>
    </row>
    <row r="97" spans="1:25" ht="39.950000000000003" customHeight="1" x14ac:dyDescent="0.25">
      <c r="A97" s="180"/>
      <c r="B97" s="387"/>
      <c r="C97" s="387"/>
      <c r="D97" s="387"/>
      <c r="E97" s="388" t="str">
        <f t="shared" si="14"/>
        <v>Select Category in Column B</v>
      </c>
      <c r="F97" s="388"/>
      <c r="G97" s="388"/>
      <c r="H97" s="388"/>
      <c r="I97" s="388"/>
      <c r="J97" s="388"/>
      <c r="K97" s="388"/>
      <c r="L97" s="388"/>
      <c r="M97" s="388"/>
      <c r="N97" s="388"/>
      <c r="O97" s="388"/>
      <c r="P97" s="388"/>
      <c r="Q97" s="388"/>
      <c r="R97" s="150"/>
      <c r="S97" s="180"/>
      <c r="T97" s="181"/>
      <c r="U97" s="181"/>
      <c r="V97" s="178"/>
      <c r="W97" s="181"/>
    </row>
    <row r="98" spans="1:25" ht="39.950000000000003" customHeight="1" x14ac:dyDescent="0.25">
      <c r="A98" s="180"/>
      <c r="B98" s="387"/>
      <c r="C98" s="387"/>
      <c r="D98" s="387"/>
      <c r="E98" s="388" t="str">
        <f t="shared" si="14"/>
        <v>Select Category in Column B</v>
      </c>
      <c r="F98" s="388"/>
      <c r="G98" s="388"/>
      <c r="H98" s="388"/>
      <c r="I98" s="388"/>
      <c r="J98" s="388"/>
      <c r="K98" s="388"/>
      <c r="L98" s="388"/>
      <c r="M98" s="388"/>
      <c r="N98" s="388"/>
      <c r="O98" s="388"/>
      <c r="P98" s="388"/>
      <c r="Q98" s="388"/>
      <c r="R98" s="150"/>
      <c r="S98" s="180"/>
      <c r="T98" s="181"/>
      <c r="U98" s="181"/>
      <c r="V98" s="181"/>
      <c r="W98" s="181"/>
    </row>
    <row r="99" spans="1:25" ht="39.950000000000003" customHeight="1" x14ac:dyDescent="0.25">
      <c r="A99" s="180"/>
      <c r="B99" s="387"/>
      <c r="C99" s="387"/>
      <c r="D99" s="387"/>
      <c r="E99" s="388" t="str">
        <f t="shared" si="14"/>
        <v>Select Category in Column B</v>
      </c>
      <c r="F99" s="388"/>
      <c r="G99" s="388"/>
      <c r="H99" s="388"/>
      <c r="I99" s="388"/>
      <c r="J99" s="388"/>
      <c r="K99" s="388"/>
      <c r="L99" s="388"/>
      <c r="M99" s="388"/>
      <c r="N99" s="388"/>
      <c r="O99" s="388"/>
      <c r="P99" s="388"/>
      <c r="Q99" s="388"/>
      <c r="R99" s="150"/>
      <c r="S99" s="180"/>
      <c r="T99" s="181"/>
      <c r="U99" s="181"/>
      <c r="V99" s="181"/>
      <c r="W99" s="181"/>
    </row>
    <row r="100" spans="1:25" ht="39.950000000000003" customHeight="1" x14ac:dyDescent="0.25">
      <c r="A100" s="180"/>
      <c r="B100" s="387"/>
      <c r="C100" s="387"/>
      <c r="D100" s="387"/>
      <c r="E100" s="388" t="str">
        <f t="shared" si="14"/>
        <v>Select Category in Column B</v>
      </c>
      <c r="F100" s="388"/>
      <c r="G100" s="388"/>
      <c r="H100" s="388"/>
      <c r="I100" s="388"/>
      <c r="J100" s="388"/>
      <c r="K100" s="388"/>
      <c r="L100" s="388"/>
      <c r="M100" s="388"/>
      <c r="N100" s="388"/>
      <c r="O100" s="388"/>
      <c r="P100" s="388"/>
      <c r="Q100" s="388"/>
      <c r="R100" s="150"/>
      <c r="S100" s="180"/>
      <c r="T100" s="181"/>
      <c r="U100" s="181"/>
      <c r="V100" s="181"/>
      <c r="W100" s="181"/>
    </row>
    <row r="101" spans="1:25" ht="19.350000000000001" customHeight="1" x14ac:dyDescent="0.25">
      <c r="A101" s="180"/>
      <c r="B101" s="411" t="s">
        <v>75</v>
      </c>
      <c r="C101" s="412"/>
      <c r="D101" s="412"/>
      <c r="E101" s="412"/>
      <c r="F101" s="412"/>
      <c r="G101" s="412"/>
      <c r="H101" s="412"/>
      <c r="I101" s="412"/>
      <c r="J101" s="412"/>
      <c r="K101" s="412"/>
      <c r="L101" s="412"/>
      <c r="M101" s="412"/>
      <c r="N101" s="412"/>
      <c r="O101" s="412"/>
      <c r="P101" s="412"/>
      <c r="Q101" s="413"/>
      <c r="R101" s="151">
        <f>ROUND(SUM(R95:R100),0)</f>
        <v>0</v>
      </c>
      <c r="S101" s="180"/>
      <c r="T101" s="181"/>
      <c r="U101" s="181"/>
      <c r="V101" s="181"/>
      <c r="W101" s="181"/>
      <c r="Y101" s="129">
        <f>R101</f>
        <v>0</v>
      </c>
    </row>
    <row r="102" spans="1:25" ht="15.75" customHeight="1" x14ac:dyDescent="0.25">
      <c r="A102" s="180"/>
      <c r="B102" s="422" t="s">
        <v>67</v>
      </c>
      <c r="C102" s="423"/>
      <c r="D102" s="423"/>
      <c r="E102" s="423"/>
      <c r="F102" s="423"/>
      <c r="G102" s="423"/>
      <c r="H102" s="423"/>
      <c r="I102" s="423"/>
      <c r="J102" s="423"/>
      <c r="K102" s="423"/>
      <c r="L102" s="423"/>
      <c r="M102" s="423"/>
      <c r="N102" s="423"/>
      <c r="O102" s="423"/>
      <c r="P102" s="423"/>
      <c r="Q102" s="423"/>
      <c r="R102" s="386"/>
      <c r="S102" s="180"/>
      <c r="T102" s="181"/>
      <c r="U102" s="181"/>
      <c r="V102" s="181"/>
      <c r="W102" s="181"/>
      <c r="X102" s="181"/>
    </row>
    <row r="103" spans="1:25" ht="15.75" customHeight="1" x14ac:dyDescent="0.25">
      <c r="A103" s="180"/>
      <c r="B103" s="250"/>
      <c r="C103" s="251"/>
      <c r="D103" s="251"/>
      <c r="E103" s="251"/>
      <c r="F103" s="251"/>
      <c r="G103" s="251"/>
      <c r="H103" s="251"/>
      <c r="I103" s="251"/>
      <c r="J103" s="251"/>
      <c r="K103" s="251"/>
      <c r="L103" s="251"/>
      <c r="M103" s="251"/>
      <c r="N103" s="251"/>
      <c r="O103" s="251"/>
      <c r="P103" s="251"/>
      <c r="Q103" s="252"/>
      <c r="R103" s="253"/>
      <c r="S103" s="180"/>
      <c r="T103" s="181"/>
      <c r="U103" s="181"/>
      <c r="V103" s="181"/>
      <c r="W103" s="181"/>
      <c r="X103" s="181"/>
    </row>
    <row r="104" spans="1:25" ht="15.6" customHeight="1" x14ac:dyDescent="0.25">
      <c r="A104" s="180"/>
      <c r="B104" s="254"/>
      <c r="C104" s="450" t="s">
        <v>256</v>
      </c>
      <c r="D104" s="450"/>
      <c r="E104" s="450"/>
      <c r="F104" s="450"/>
      <c r="G104" s="450"/>
      <c r="H104" s="292"/>
      <c r="I104" s="451" t="s">
        <v>284</v>
      </c>
      <c r="J104" s="452"/>
      <c r="K104" s="452"/>
      <c r="L104" s="452"/>
      <c r="M104" s="452"/>
      <c r="N104" s="289"/>
      <c r="O104" s="453">
        <f>IF(Cover!C26="", "Enter IDC Rate on Cover Page",Cover!C26)</f>
        <v>0</v>
      </c>
      <c r="P104" s="454"/>
      <c r="Q104" s="255"/>
      <c r="R104" s="256"/>
      <c r="S104" s="180"/>
      <c r="T104" s="181"/>
      <c r="U104" s="184">
        <f>O104</f>
        <v>0</v>
      </c>
      <c r="V104" s="181"/>
      <c r="W104" s="181"/>
      <c r="X104" s="181"/>
    </row>
    <row r="105" spans="1:25" ht="14.1" hidden="1" customHeight="1" x14ac:dyDescent="0.25">
      <c r="A105" s="180"/>
      <c r="B105" s="254"/>
      <c r="C105" s="251"/>
      <c r="D105" s="251"/>
      <c r="E105" s="251"/>
      <c r="F105" s="251"/>
      <c r="G105" s="251"/>
      <c r="H105" s="292"/>
      <c r="I105" s="455" t="s">
        <v>112</v>
      </c>
      <c r="J105" s="435"/>
      <c r="K105" s="435"/>
      <c r="L105" s="435"/>
      <c r="M105" s="435"/>
      <c r="N105" s="291"/>
      <c r="O105" s="443">
        <f>(R101+R92+R82+R73+R66+R57+R52+R44+R16)-F129</f>
        <v>0</v>
      </c>
      <c r="P105" s="421"/>
      <c r="Q105" s="255"/>
      <c r="R105" s="256"/>
      <c r="S105" s="180"/>
      <c r="T105" s="181"/>
      <c r="U105" s="181"/>
      <c r="V105" s="181"/>
      <c r="W105" s="181"/>
      <c r="X105" s="181"/>
    </row>
    <row r="106" spans="1:25" ht="14.1" hidden="1" customHeight="1" x14ac:dyDescent="0.25">
      <c r="A106" s="180"/>
      <c r="B106" s="254" t="s">
        <v>113</v>
      </c>
      <c r="C106" s="257"/>
      <c r="D106" s="257"/>
      <c r="E106" s="257"/>
      <c r="F106" s="257"/>
      <c r="G106" s="258"/>
      <c r="H106" s="292"/>
      <c r="I106" s="290"/>
      <c r="J106" s="291"/>
      <c r="K106" s="291"/>
      <c r="L106" s="291"/>
      <c r="M106" s="291"/>
      <c r="N106" s="291"/>
      <c r="O106" s="420">
        <f>(O104+1)*O105</f>
        <v>0</v>
      </c>
      <c r="P106" s="421"/>
      <c r="Q106" s="255"/>
      <c r="R106" s="256"/>
      <c r="S106" s="180"/>
      <c r="T106" s="181"/>
      <c r="U106" s="181"/>
      <c r="V106" s="181"/>
      <c r="W106" s="181"/>
      <c r="X106" s="181"/>
    </row>
    <row r="107" spans="1:25" ht="15.75" customHeight="1" x14ac:dyDescent="0.25">
      <c r="A107" s="180"/>
      <c r="B107" s="254"/>
      <c r="C107" s="450" t="s">
        <v>249</v>
      </c>
      <c r="D107" s="450"/>
      <c r="E107" s="450"/>
      <c r="F107" s="450"/>
      <c r="G107" s="259">
        <f>F123</f>
        <v>0</v>
      </c>
      <c r="H107" s="292"/>
      <c r="I107" s="251"/>
      <c r="J107" s="251"/>
      <c r="K107" s="251"/>
      <c r="L107" s="251"/>
      <c r="M107" s="251"/>
      <c r="N107" s="251"/>
      <c r="O107" s="251"/>
      <c r="P107" s="251"/>
      <c r="Q107" s="255"/>
      <c r="R107" s="256"/>
      <c r="S107" s="180"/>
      <c r="T107" s="181"/>
      <c r="U107" s="181"/>
      <c r="V107" s="181"/>
      <c r="W107" s="181"/>
      <c r="X107" s="181"/>
    </row>
    <row r="108" spans="1:25" ht="15.75" customHeight="1" x14ac:dyDescent="0.25">
      <c r="A108" s="180"/>
      <c r="B108" s="254"/>
      <c r="C108" s="450" t="s">
        <v>517</v>
      </c>
      <c r="D108" s="450"/>
      <c r="E108" s="450"/>
      <c r="F108" s="450"/>
      <c r="G108" s="259">
        <f>F124+F125+F126+F127</f>
        <v>0</v>
      </c>
      <c r="H108" s="292"/>
      <c r="I108" s="260"/>
      <c r="J108" s="260"/>
      <c r="K108" s="260"/>
      <c r="L108" s="260"/>
      <c r="M108" s="260"/>
      <c r="N108" s="260"/>
      <c r="O108" s="260"/>
      <c r="P108" s="260"/>
      <c r="Q108" s="255"/>
      <c r="R108" s="256"/>
      <c r="S108" s="180"/>
      <c r="T108" s="181"/>
      <c r="U108" s="181"/>
      <c r="V108" s="181"/>
      <c r="W108" s="181"/>
      <c r="X108" s="181"/>
    </row>
    <row r="109" spans="1:25" ht="15.75" customHeight="1" x14ac:dyDescent="0.25">
      <c r="A109" s="180"/>
      <c r="B109" s="254"/>
      <c r="C109" s="450" t="s">
        <v>250</v>
      </c>
      <c r="D109" s="450"/>
      <c r="E109" s="450"/>
      <c r="F109" s="450"/>
      <c r="G109" s="259">
        <f>R115</f>
        <v>0</v>
      </c>
      <c r="H109" s="292"/>
      <c r="I109" s="451" t="s">
        <v>111</v>
      </c>
      <c r="J109" s="452"/>
      <c r="K109" s="452"/>
      <c r="L109" s="452"/>
      <c r="M109" s="452"/>
      <c r="N109" s="289"/>
      <c r="O109" s="430">
        <f>'GRANT SUMMARY'!J100</f>
        <v>0</v>
      </c>
      <c r="P109" s="431"/>
      <c r="Q109" s="255"/>
      <c r="R109" s="256"/>
      <c r="S109" s="180"/>
      <c r="T109" s="181"/>
      <c r="U109" s="181"/>
      <c r="V109" s="181"/>
      <c r="W109" s="181"/>
      <c r="X109" s="181"/>
    </row>
    <row r="110" spans="1:25" ht="16.5" customHeight="1" x14ac:dyDescent="0.25">
      <c r="A110" s="180"/>
      <c r="B110" s="254"/>
      <c r="C110" s="292"/>
      <c r="D110" s="435"/>
      <c r="E110" s="435"/>
      <c r="F110" s="435"/>
      <c r="G110" s="292"/>
      <c r="H110" s="292"/>
      <c r="I110" s="292"/>
      <c r="J110" s="292"/>
      <c r="K110" s="292"/>
      <c r="L110" s="292"/>
      <c r="M110" s="436"/>
      <c r="N110" s="436"/>
      <c r="O110" s="436"/>
      <c r="P110" s="436"/>
      <c r="Q110" s="436"/>
      <c r="R110" s="261" t="s">
        <v>52</v>
      </c>
      <c r="S110" s="180"/>
      <c r="T110" s="181"/>
      <c r="U110" s="181"/>
      <c r="V110" s="181"/>
      <c r="W110" s="181"/>
      <c r="X110" s="181"/>
    </row>
    <row r="111" spans="1:25" x14ac:dyDescent="0.25">
      <c r="A111" s="180"/>
      <c r="B111" s="286"/>
      <c r="C111" s="412"/>
      <c r="D111" s="412"/>
      <c r="E111" s="412"/>
      <c r="F111" s="287"/>
      <c r="G111" s="287"/>
      <c r="H111" s="287"/>
      <c r="I111" s="412" t="s">
        <v>257</v>
      </c>
      <c r="J111" s="412"/>
      <c r="K111" s="412"/>
      <c r="L111" s="412"/>
      <c r="M111" s="412"/>
      <c r="N111" s="412"/>
      <c r="O111" s="412"/>
      <c r="P111" s="412"/>
      <c r="Q111" s="413"/>
      <c r="R111" s="153">
        <v>0</v>
      </c>
      <c r="S111" s="180"/>
      <c r="T111" s="181"/>
      <c r="U111" s="181"/>
      <c r="V111" s="181"/>
      <c r="W111" s="181"/>
      <c r="X111" s="181"/>
      <c r="Y111" s="129">
        <f>R111</f>
        <v>0</v>
      </c>
    </row>
    <row r="112" spans="1:25" ht="15.75" customHeight="1" x14ac:dyDescent="0.25">
      <c r="A112" s="180"/>
      <c r="B112" s="422" t="s">
        <v>68</v>
      </c>
      <c r="C112" s="423"/>
      <c r="D112" s="423"/>
      <c r="E112" s="423"/>
      <c r="F112" s="423"/>
      <c r="G112" s="423"/>
      <c r="H112" s="423"/>
      <c r="I112" s="423"/>
      <c r="J112" s="423"/>
      <c r="K112" s="423"/>
      <c r="L112" s="423"/>
      <c r="M112" s="423"/>
      <c r="N112" s="423"/>
      <c r="O112" s="423"/>
      <c r="P112" s="423"/>
      <c r="Q112" s="423"/>
      <c r="R112" s="284"/>
      <c r="S112" s="180"/>
      <c r="T112" s="181"/>
      <c r="U112" s="181"/>
      <c r="V112" s="181"/>
      <c r="W112" s="181"/>
    </row>
    <row r="113" spans="1:25" s="83" customFormat="1" ht="39.950000000000003" customHeight="1" x14ac:dyDescent="0.25">
      <c r="A113" s="180"/>
      <c r="B113" s="444" t="s">
        <v>76</v>
      </c>
      <c r="C113" s="445"/>
      <c r="D113" s="445"/>
      <c r="E113" s="445"/>
      <c r="F113" s="445"/>
      <c r="G113" s="445"/>
      <c r="H113" s="445"/>
      <c r="I113" s="445"/>
      <c r="J113" s="445"/>
      <c r="K113" s="445"/>
      <c r="L113" s="445"/>
      <c r="M113" s="445"/>
      <c r="N113" s="445"/>
      <c r="O113" s="445"/>
      <c r="P113" s="445"/>
      <c r="Q113" s="446"/>
      <c r="R113" s="288" t="s">
        <v>52</v>
      </c>
      <c r="S113" s="180"/>
      <c r="T113" s="181"/>
      <c r="U113" s="181"/>
      <c r="V113" s="181"/>
      <c r="W113" s="181"/>
    </row>
    <row r="114" spans="1:25" ht="30" customHeight="1" x14ac:dyDescent="0.25">
      <c r="A114" s="180"/>
      <c r="B114" s="447"/>
      <c r="C114" s="448"/>
      <c r="D114" s="448"/>
      <c r="E114" s="448"/>
      <c r="F114" s="448"/>
      <c r="G114" s="448"/>
      <c r="H114" s="448"/>
      <c r="I114" s="448"/>
      <c r="J114" s="448"/>
      <c r="K114" s="448"/>
      <c r="L114" s="448"/>
      <c r="M114" s="448"/>
      <c r="N114" s="448"/>
      <c r="O114" s="448"/>
      <c r="P114" s="448"/>
      <c r="Q114" s="449"/>
      <c r="R114" s="154"/>
      <c r="S114" s="180"/>
      <c r="T114" s="181"/>
      <c r="U114" s="181"/>
      <c r="V114" s="181"/>
      <c r="W114" s="181"/>
    </row>
    <row r="115" spans="1:25" ht="18.600000000000001" customHeight="1" x14ac:dyDescent="0.25">
      <c r="A115" s="180"/>
      <c r="B115" s="411" t="s">
        <v>77</v>
      </c>
      <c r="C115" s="412"/>
      <c r="D115" s="412"/>
      <c r="E115" s="412"/>
      <c r="F115" s="412"/>
      <c r="G115" s="412"/>
      <c r="H115" s="412"/>
      <c r="I115" s="412"/>
      <c r="J115" s="412"/>
      <c r="K115" s="412"/>
      <c r="L115" s="412"/>
      <c r="M115" s="412"/>
      <c r="N115" s="412"/>
      <c r="O115" s="412"/>
      <c r="P115" s="412"/>
      <c r="Q115" s="413"/>
      <c r="R115" s="151">
        <f>ROUND(R114,0)</f>
        <v>0</v>
      </c>
      <c r="S115" s="180"/>
      <c r="T115" s="181"/>
      <c r="U115" s="181"/>
      <c r="V115" s="181"/>
      <c r="W115" s="181"/>
      <c r="Y115" s="129">
        <f>R115</f>
        <v>0</v>
      </c>
    </row>
    <row r="116" spans="1:25" ht="18.600000000000001" customHeight="1" x14ac:dyDescent="0.25">
      <c r="A116" s="180"/>
      <c r="B116" s="298"/>
      <c r="C116" s="299"/>
      <c r="D116" s="299"/>
      <c r="E116" s="299"/>
      <c r="F116" s="299"/>
      <c r="G116" s="299"/>
      <c r="H116" s="299"/>
      <c r="I116" s="299"/>
      <c r="J116" s="299"/>
      <c r="K116" s="299"/>
      <c r="L116" s="299"/>
      <c r="M116" s="299"/>
      <c r="N116" s="299"/>
      <c r="O116" s="299"/>
      <c r="P116" s="299"/>
      <c r="Q116" s="299"/>
      <c r="R116" s="284"/>
      <c r="S116" s="180"/>
      <c r="T116" s="181"/>
      <c r="U116" s="181"/>
      <c r="V116" s="181"/>
      <c r="W116" s="181"/>
      <c r="Y116" s="129"/>
    </row>
    <row r="117" spans="1:25" ht="34.5" customHeight="1" x14ac:dyDescent="0.25">
      <c r="A117" s="180"/>
      <c r="B117" s="432" t="s">
        <v>60</v>
      </c>
      <c r="C117" s="433"/>
      <c r="D117" s="433"/>
      <c r="E117" s="433"/>
      <c r="F117" s="433"/>
      <c r="G117" s="433"/>
      <c r="H117" s="433"/>
      <c r="I117" s="433"/>
      <c r="J117" s="433"/>
      <c r="K117" s="433"/>
      <c r="L117" s="433"/>
      <c r="M117" s="433"/>
      <c r="N117" s="433"/>
      <c r="O117" s="433"/>
      <c r="P117" s="433"/>
      <c r="Q117" s="434"/>
      <c r="R117" s="146">
        <f>SUM(R115+R111+R101+R92+R82+R73+R66+R57+R52+R44+R16)</f>
        <v>0</v>
      </c>
      <c r="S117" s="180"/>
      <c r="T117" s="181"/>
      <c r="U117" s="155"/>
      <c r="V117" s="156"/>
      <c r="W117" s="181"/>
    </row>
    <row r="118" spans="1:25" ht="34.5" customHeight="1" x14ac:dyDescent="0.25">
      <c r="A118" s="180"/>
      <c r="B118" s="432" t="s">
        <v>241</v>
      </c>
      <c r="C118" s="433"/>
      <c r="D118" s="433"/>
      <c r="E118" s="433"/>
      <c r="F118" s="433"/>
      <c r="G118" s="433"/>
      <c r="H118" s="433"/>
      <c r="I118" s="433"/>
      <c r="J118" s="433"/>
      <c r="K118" s="433"/>
      <c r="L118" s="433"/>
      <c r="M118" s="433"/>
      <c r="N118" s="433"/>
      <c r="O118" s="433"/>
      <c r="P118" s="433"/>
      <c r="Q118" s="434"/>
      <c r="R118" s="146">
        <f>R117-E7</f>
        <v>0</v>
      </c>
      <c r="S118" s="180"/>
      <c r="T118" s="181"/>
      <c r="U118" s="155"/>
      <c r="V118" s="156"/>
      <c r="W118" s="181"/>
    </row>
    <row r="119" spans="1:25" ht="15" customHeight="1" x14ac:dyDescent="0.25">
      <c r="A119" s="180"/>
      <c r="B119" s="180"/>
      <c r="C119" s="180"/>
      <c r="D119" s="180"/>
      <c r="E119" s="180"/>
      <c r="F119" s="180"/>
      <c r="G119" s="180"/>
      <c r="H119" s="180"/>
      <c r="I119" s="180"/>
      <c r="J119" s="180"/>
      <c r="K119" s="180"/>
      <c r="L119" s="180"/>
      <c r="M119" s="180"/>
      <c r="N119" s="180"/>
      <c r="O119" s="180"/>
      <c r="P119" s="180"/>
      <c r="Q119" s="180"/>
      <c r="R119" s="180"/>
      <c r="S119" s="180"/>
      <c r="T119" s="181"/>
      <c r="U119" s="155" t="s">
        <v>114</v>
      </c>
      <c r="V119" s="156">
        <f>U92+R101+R60+R64+R52+R16</f>
        <v>0</v>
      </c>
      <c r="W119" s="181"/>
    </row>
    <row r="120" spans="1:25" x14ac:dyDescent="0.2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row>
    <row r="121" spans="1:25" hidden="1" x14ac:dyDescent="0.25"/>
    <row r="122" spans="1:25" hidden="1" x14ac:dyDescent="0.25">
      <c r="C122" s="130" t="s">
        <v>255</v>
      </c>
      <c r="D122" s="130"/>
      <c r="E122" s="131"/>
      <c r="F122" s="132"/>
    </row>
    <row r="123" spans="1:25" hidden="1" x14ac:dyDescent="0.25">
      <c r="C123" s="130" t="s">
        <v>249</v>
      </c>
      <c r="D123" s="130"/>
      <c r="E123" s="131"/>
      <c r="F123" s="137">
        <f>R57</f>
        <v>0</v>
      </c>
    </row>
    <row r="124" spans="1:25" hidden="1" x14ac:dyDescent="0.25">
      <c r="C124" s="130" t="s">
        <v>251</v>
      </c>
      <c r="D124" s="130"/>
      <c r="E124" s="131">
        <f>W69</f>
        <v>0</v>
      </c>
      <c r="F124" s="132">
        <f>IF(E124&gt;25000,(E124-25000),0)</f>
        <v>0</v>
      </c>
    </row>
    <row r="125" spans="1:25" hidden="1" x14ac:dyDescent="0.25">
      <c r="C125" s="130" t="s">
        <v>252</v>
      </c>
      <c r="D125" s="130"/>
      <c r="E125" s="131">
        <f>W70</f>
        <v>0</v>
      </c>
      <c r="F125" s="132">
        <f>IF(E125&gt;25000,(E125-25000),0)</f>
        <v>0</v>
      </c>
    </row>
    <row r="126" spans="1:25" hidden="1" x14ac:dyDescent="0.25">
      <c r="C126" s="130" t="s">
        <v>253</v>
      </c>
      <c r="D126" s="130"/>
      <c r="E126" s="131">
        <f>W71</f>
        <v>0</v>
      </c>
      <c r="F126" s="132">
        <f>IF(E126&gt;25000,(E126-25000),0)</f>
        <v>0</v>
      </c>
    </row>
    <row r="127" spans="1:25" hidden="1" x14ac:dyDescent="0.25">
      <c r="C127" s="130" t="s">
        <v>254</v>
      </c>
      <c r="D127" s="130"/>
      <c r="E127" s="131">
        <f>W72</f>
        <v>0</v>
      </c>
      <c r="F127" s="132">
        <f>IF(E127&gt;25000,(E127-25000),0)</f>
        <v>0</v>
      </c>
    </row>
    <row r="128" spans="1:25" hidden="1" x14ac:dyDescent="0.25">
      <c r="C128" s="130" t="s">
        <v>250</v>
      </c>
      <c r="D128" s="130"/>
      <c r="E128" s="131"/>
      <c r="F128" s="137">
        <f>R115</f>
        <v>0</v>
      </c>
    </row>
    <row r="129" spans="1:40" s="133" customFormat="1" hidden="1" x14ac:dyDescent="0.25">
      <c r="A129" s="51"/>
      <c r="B129" s="51"/>
      <c r="C129" s="51"/>
      <c r="D129" s="51"/>
      <c r="E129" s="138"/>
      <c r="F129" s="81">
        <f>SUM(F123:F128)</f>
        <v>0</v>
      </c>
      <c r="L129" s="134"/>
      <c r="M129" s="135"/>
      <c r="N129" s="135"/>
      <c r="O129" s="134"/>
      <c r="P129" s="136"/>
      <c r="Q129" s="51"/>
      <c r="R129" s="51"/>
      <c r="S129" s="185"/>
      <c r="T129" s="51"/>
      <c r="U129" s="51"/>
      <c r="V129" s="51"/>
      <c r="W129" s="51"/>
      <c r="X129" s="51"/>
      <c r="Y129" s="51"/>
      <c r="Z129" s="51"/>
      <c r="AA129" s="51"/>
      <c r="AB129" s="51"/>
      <c r="AC129" s="51"/>
      <c r="AD129" s="51"/>
      <c r="AE129" s="51"/>
      <c r="AF129" s="51"/>
      <c r="AG129" s="51"/>
      <c r="AH129" s="51"/>
      <c r="AI129" s="51"/>
      <c r="AJ129" s="51"/>
      <c r="AK129" s="51"/>
      <c r="AL129" s="51"/>
      <c r="AM129" s="51"/>
      <c r="AN129" s="51"/>
    </row>
  </sheetData>
  <sheetProtection algorithmName="SHA-512" hashValue="3X7X+Pj5sMNzJHr/BXH4f1Adb6dwdMJYLCMm94KwEAsWcByuw9bTzaSiGVC0kJmlAC1zg7kAxmugy0wobWQ5zA==" saltValue="oI9+XHcm8WF2O8fMjxsAgQ==" spinCount="100000" sheet="1" formatCells="0" formatRows="0" insertRows="0" selectLockedCells="1"/>
  <mergeCells count="207">
    <mergeCell ref="B117:Q117"/>
    <mergeCell ref="B118:Q118"/>
    <mergeCell ref="C111:E111"/>
    <mergeCell ref="I111:Q111"/>
    <mergeCell ref="B112:Q112"/>
    <mergeCell ref="B113:Q113"/>
    <mergeCell ref="B114:Q114"/>
    <mergeCell ref="B115:Q115"/>
    <mergeCell ref="C107:F107"/>
    <mergeCell ref="C108:F108"/>
    <mergeCell ref="C109:F109"/>
    <mergeCell ref="I109:M109"/>
    <mergeCell ref="O109:P109"/>
    <mergeCell ref="D110:F110"/>
    <mergeCell ref="M110:Q110"/>
    <mergeCell ref="C104:G104"/>
    <mergeCell ref="I104:M104"/>
    <mergeCell ref="O104:P104"/>
    <mergeCell ref="I105:M105"/>
    <mergeCell ref="O105:P105"/>
    <mergeCell ref="O106:P106"/>
    <mergeCell ref="B99:D99"/>
    <mergeCell ref="E99:Q99"/>
    <mergeCell ref="B100:D100"/>
    <mergeCell ref="E100:Q100"/>
    <mergeCell ref="B101:Q101"/>
    <mergeCell ref="B102:R102"/>
    <mergeCell ref="B96:D96"/>
    <mergeCell ref="E96:Q96"/>
    <mergeCell ref="B97:D97"/>
    <mergeCell ref="E97:Q97"/>
    <mergeCell ref="B98:D98"/>
    <mergeCell ref="E98:Q98"/>
    <mergeCell ref="B92:Q92"/>
    <mergeCell ref="B93:R93"/>
    <mergeCell ref="B94:D94"/>
    <mergeCell ref="E94:R94"/>
    <mergeCell ref="B95:D95"/>
    <mergeCell ref="E95:Q95"/>
    <mergeCell ref="B90:D90"/>
    <mergeCell ref="E90:G90"/>
    <mergeCell ref="H90:O90"/>
    <mergeCell ref="B91:D91"/>
    <mergeCell ref="E91:G91"/>
    <mergeCell ref="H91:O91"/>
    <mergeCell ref="B88:D88"/>
    <mergeCell ref="E88:G88"/>
    <mergeCell ref="H88:O88"/>
    <mergeCell ref="B89:D89"/>
    <mergeCell ref="E89:G89"/>
    <mergeCell ref="H89:O89"/>
    <mergeCell ref="B86:D86"/>
    <mergeCell ref="E86:G86"/>
    <mergeCell ref="H86:O86"/>
    <mergeCell ref="B87:D87"/>
    <mergeCell ref="E87:G87"/>
    <mergeCell ref="H87:O87"/>
    <mergeCell ref="B82:Q82"/>
    <mergeCell ref="B83:R83"/>
    <mergeCell ref="B84:D84"/>
    <mergeCell ref="E84:G84"/>
    <mergeCell ref="H84:O84"/>
    <mergeCell ref="B85:D85"/>
    <mergeCell ref="E85:G85"/>
    <mergeCell ref="H85:O85"/>
    <mergeCell ref="B79:D79"/>
    <mergeCell ref="E79:Q79"/>
    <mergeCell ref="B80:D80"/>
    <mergeCell ref="E80:Q80"/>
    <mergeCell ref="B81:D81"/>
    <mergeCell ref="E81:Q81"/>
    <mergeCell ref="B76:D76"/>
    <mergeCell ref="E76:Q76"/>
    <mergeCell ref="B77:D77"/>
    <mergeCell ref="E77:Q77"/>
    <mergeCell ref="B78:D78"/>
    <mergeCell ref="E78:Q78"/>
    <mergeCell ref="B72:C72"/>
    <mergeCell ref="D72:G72"/>
    <mergeCell ref="H72:O72"/>
    <mergeCell ref="B73:Q73"/>
    <mergeCell ref="B74:R74"/>
    <mergeCell ref="B75:D75"/>
    <mergeCell ref="E75:Q75"/>
    <mergeCell ref="B70:C70"/>
    <mergeCell ref="D70:G70"/>
    <mergeCell ref="H70:O70"/>
    <mergeCell ref="B71:C71"/>
    <mergeCell ref="D71:G71"/>
    <mergeCell ref="H71:O71"/>
    <mergeCell ref="B66:Q66"/>
    <mergeCell ref="B67:R67"/>
    <mergeCell ref="B68:C68"/>
    <mergeCell ref="D68:G68"/>
    <mergeCell ref="H68:O68"/>
    <mergeCell ref="B69:C69"/>
    <mergeCell ref="D69:G69"/>
    <mergeCell ref="H69:O69"/>
    <mergeCell ref="C63:E63"/>
    <mergeCell ref="F63:Q63"/>
    <mergeCell ref="B64:C64"/>
    <mergeCell ref="D64:Q64"/>
    <mergeCell ref="C65:E65"/>
    <mergeCell ref="F65:Q65"/>
    <mergeCell ref="B60:C60"/>
    <mergeCell ref="D60:Q60"/>
    <mergeCell ref="C61:E61"/>
    <mergeCell ref="F61:Q61"/>
    <mergeCell ref="B62:C62"/>
    <mergeCell ref="D62:Q62"/>
    <mergeCell ref="B56:C56"/>
    <mergeCell ref="D56:P56"/>
    <mergeCell ref="B57:Q57"/>
    <mergeCell ref="B58:R58"/>
    <mergeCell ref="B59:C59"/>
    <mergeCell ref="D59:Q59"/>
    <mergeCell ref="B52:O52"/>
    <mergeCell ref="B53:R53"/>
    <mergeCell ref="B54:C54"/>
    <mergeCell ref="D54:P54"/>
    <mergeCell ref="B55:C55"/>
    <mergeCell ref="D55:P55"/>
    <mergeCell ref="B49:C49"/>
    <mergeCell ref="D49:K49"/>
    <mergeCell ref="B50:C50"/>
    <mergeCell ref="D50:K50"/>
    <mergeCell ref="B51:C51"/>
    <mergeCell ref="D51:K51"/>
    <mergeCell ref="B46:C46"/>
    <mergeCell ref="D46:K46"/>
    <mergeCell ref="B47:C47"/>
    <mergeCell ref="D47:K47"/>
    <mergeCell ref="B48:C48"/>
    <mergeCell ref="D48:K48"/>
    <mergeCell ref="B42:C42"/>
    <mergeCell ref="D42:K42"/>
    <mergeCell ref="B43:C43"/>
    <mergeCell ref="D43:K43"/>
    <mergeCell ref="B44:O44"/>
    <mergeCell ref="B45:R45"/>
    <mergeCell ref="B39:C39"/>
    <mergeCell ref="D39:K39"/>
    <mergeCell ref="B40:C40"/>
    <mergeCell ref="D40:K40"/>
    <mergeCell ref="B41:C41"/>
    <mergeCell ref="D41:K41"/>
    <mergeCell ref="B36:C36"/>
    <mergeCell ref="D36:K36"/>
    <mergeCell ref="B37:C37"/>
    <mergeCell ref="D37:K37"/>
    <mergeCell ref="B38:C38"/>
    <mergeCell ref="D38:K38"/>
    <mergeCell ref="B33:C33"/>
    <mergeCell ref="D33:K33"/>
    <mergeCell ref="B34:C34"/>
    <mergeCell ref="D34:K34"/>
    <mergeCell ref="B35:C35"/>
    <mergeCell ref="D35:K35"/>
    <mergeCell ref="B30:C30"/>
    <mergeCell ref="D30:K30"/>
    <mergeCell ref="B31:C31"/>
    <mergeCell ref="D31:K31"/>
    <mergeCell ref="B32:C32"/>
    <mergeCell ref="D32:K32"/>
    <mergeCell ref="B27:C27"/>
    <mergeCell ref="D27:K27"/>
    <mergeCell ref="B28:C28"/>
    <mergeCell ref="D28:K28"/>
    <mergeCell ref="B29:C29"/>
    <mergeCell ref="D29:K29"/>
    <mergeCell ref="B24:C24"/>
    <mergeCell ref="D24:K24"/>
    <mergeCell ref="B25:C25"/>
    <mergeCell ref="D25:K25"/>
    <mergeCell ref="B26:C26"/>
    <mergeCell ref="D26:K26"/>
    <mergeCell ref="B21:C21"/>
    <mergeCell ref="D21:K21"/>
    <mergeCell ref="B22:C22"/>
    <mergeCell ref="D22:K22"/>
    <mergeCell ref="B23:C23"/>
    <mergeCell ref="D23:K23"/>
    <mergeCell ref="B18:C18"/>
    <mergeCell ref="D18:K18"/>
    <mergeCell ref="B19:C19"/>
    <mergeCell ref="D19:K19"/>
    <mergeCell ref="B20:C20"/>
    <mergeCell ref="D20:K20"/>
    <mergeCell ref="B16:O16"/>
    <mergeCell ref="B17:R17"/>
    <mergeCell ref="B10:R10"/>
    <mergeCell ref="B11:C11"/>
    <mergeCell ref="D11:K11"/>
    <mergeCell ref="B12:C12"/>
    <mergeCell ref="D12:K12"/>
    <mergeCell ref="B13:C13"/>
    <mergeCell ref="D13:K13"/>
    <mergeCell ref="B2:R2"/>
    <mergeCell ref="B3:R3"/>
    <mergeCell ref="B4:R4"/>
    <mergeCell ref="B5:R5"/>
    <mergeCell ref="B7:D7"/>
    <mergeCell ref="G7:I7"/>
    <mergeCell ref="B14:C14"/>
    <mergeCell ref="D14:K14"/>
    <mergeCell ref="B15:C15"/>
    <mergeCell ref="D15:K15"/>
  </mergeCells>
  <conditionalFormatting sqref="R118">
    <cfRule type="cellIs" dxfId="29" priority="2" operator="notEqual">
      <formula>0</formula>
    </cfRule>
  </conditionalFormatting>
  <conditionalFormatting sqref="R117">
    <cfRule type="cellIs" dxfId="28" priority="3" operator="notEqual">
      <formula>$E$7</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ACDD617D-2B33-4A6C-8CC5-B64DF1F09695}">
            <xm:f>'GRANT SUMMARY'!$J$100&lt;0</xm:f>
            <x14:dxf>
              <fill>
                <patternFill>
                  <bgColor rgb="FFFF0000"/>
                </patternFill>
              </fill>
            </x14:dxf>
          </x14:cfRule>
          <xm:sqref>R111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64DDFBA4-662E-4ABE-A919-70BB1B2B77DB}">
          <x14:formula1>
            <xm:f>'DROP-DOWNS'!$J$2:$J$3</xm:f>
          </x14:formula1>
          <xm:sqref>B69:C72</xm:sqref>
        </x14:dataValidation>
        <x14:dataValidation type="list" allowBlank="1" showInputMessage="1" showErrorMessage="1" xr:uid="{E72D7FEE-7BDC-40E7-BBE4-89C7A8B3FB94}">
          <x14:formula1>
            <xm:f>'DROP-DOWNS'!$S$12:$S$21</xm:f>
          </x14:formula1>
          <xm:sqref>B85:C87 B89:C91 B88:D88</xm:sqref>
        </x14:dataValidation>
        <x14:dataValidation type="list" allowBlank="1" showInputMessage="1" showErrorMessage="1" xr:uid="{01C9AF2F-DADE-427F-9B64-1A71A6591917}">
          <x14:formula1>
            <xm:f>'DROP-DOWNS'!$S$2:$S$6</xm:f>
          </x14:formula1>
          <xm:sqref>B76:C81</xm:sqref>
        </x14:dataValidation>
        <x14:dataValidation type="list" allowBlank="1" showInputMessage="1" showErrorMessage="1" xr:uid="{3D0471BF-889F-4B4B-841F-FD97F817A2F6}">
          <x14:formula1>
            <xm:f>'DROP-DOWNS'!$U$2:$U$8</xm:f>
          </x14:formula1>
          <xm:sqref>B95:D100</xm:sqref>
        </x14:dataValidation>
        <x14:dataValidation type="list" allowBlank="1" showInputMessage="1" showErrorMessage="1" xr:uid="{2BEDAB03-374D-48A4-8A49-525EF58553FD}">
          <x14:formula1>
            <xm:f>Cover!$C$21:$C$25</xm:f>
          </x14:formula1>
          <xm:sqref>N47:N51 N12:N15 N19:N43</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5BCDC-1D07-4C69-9859-A5E13E794BBB}">
  <sheetPr codeName="Sheet16">
    <tabColor theme="3" tint="0.79998168889431442"/>
  </sheetPr>
  <dimension ref="A1:AN129"/>
  <sheetViews>
    <sheetView showGridLines="0" topLeftCell="A100" zoomScale="90" zoomScaleNormal="90" workbookViewId="0">
      <selection activeCell="S116" sqref="S116"/>
    </sheetView>
  </sheetViews>
  <sheetFormatPr defaultColWidth="9.140625" defaultRowHeight="15" x14ac:dyDescent="0.25"/>
  <cols>
    <col min="1" max="1" width="3.42578125" style="51" customWidth="1"/>
    <col min="2" max="2" width="8.140625" style="51" customWidth="1"/>
    <col min="3" max="3" width="8.42578125" style="51" customWidth="1"/>
    <col min="4" max="4" width="11.85546875" style="51" customWidth="1"/>
    <col min="5" max="5" width="11.85546875" style="138" customWidth="1"/>
    <col min="6" max="6" width="11.85546875" style="136" customWidth="1"/>
    <col min="7" max="8" width="11.85546875" style="133" customWidth="1"/>
    <col min="9" max="9" width="12.85546875" style="133" customWidth="1"/>
    <col min="10" max="10" width="11.85546875" style="133" customWidth="1"/>
    <col min="11" max="11" width="6.42578125" style="133" customWidth="1"/>
    <col min="12" max="12" width="9.5703125" style="134" customWidth="1"/>
    <col min="13" max="14" width="9.5703125" style="135" customWidth="1"/>
    <col min="15" max="15" width="9.5703125" style="134" customWidth="1"/>
    <col min="16" max="16" width="9.5703125" style="136" customWidth="1"/>
    <col min="17" max="17" width="9.5703125" style="51" customWidth="1"/>
    <col min="18" max="18" width="14" style="51" customWidth="1"/>
    <col min="19" max="19" width="3.42578125" style="185" customWidth="1"/>
    <col min="20" max="20" width="4.28515625" style="51" customWidth="1"/>
    <col min="21" max="21" width="15.7109375" style="51" hidden="1" customWidth="1"/>
    <col min="22" max="22" width="27.5703125" style="51" hidden="1" customWidth="1"/>
    <col min="23" max="23" width="17.28515625" style="51" hidden="1" customWidth="1"/>
    <col min="24" max="24" width="9.140625" style="51" hidden="1" customWidth="1"/>
    <col min="25" max="25" width="10.5703125" style="51" hidden="1" customWidth="1"/>
    <col min="26" max="26" width="9.140625" style="51" customWidth="1"/>
    <col min="27" max="27" width="10.5703125" style="51" bestFit="1" customWidth="1"/>
    <col min="28" max="16384" width="9.140625" style="51"/>
  </cols>
  <sheetData>
    <row r="1" spans="1:27" x14ac:dyDescent="0.25">
      <c r="A1" s="180"/>
      <c r="B1" s="180"/>
      <c r="C1" s="180"/>
      <c r="D1" s="180"/>
      <c r="E1" s="180"/>
      <c r="F1" s="180"/>
      <c r="G1" s="180"/>
      <c r="H1" s="180"/>
      <c r="I1" s="180"/>
      <c r="J1" s="180"/>
      <c r="K1" s="180"/>
      <c r="L1" s="180"/>
      <c r="M1" s="180"/>
      <c r="N1" s="180"/>
      <c r="O1" s="180"/>
      <c r="P1" s="180"/>
      <c r="Q1" s="180"/>
      <c r="R1" s="180"/>
      <c r="S1" s="180"/>
      <c r="T1" s="181"/>
      <c r="U1" s="181"/>
      <c r="V1" s="181"/>
      <c r="W1" s="181"/>
    </row>
    <row r="2" spans="1:27" ht="29.45" customHeight="1" x14ac:dyDescent="0.25">
      <c r="A2" s="180"/>
      <c r="B2" s="488"/>
      <c r="C2" s="489"/>
      <c r="D2" s="489"/>
      <c r="E2" s="489"/>
      <c r="F2" s="489"/>
      <c r="G2" s="489"/>
      <c r="H2" s="489"/>
      <c r="I2" s="489"/>
      <c r="J2" s="489"/>
      <c r="K2" s="489"/>
      <c r="L2" s="489"/>
      <c r="M2" s="489"/>
      <c r="N2" s="489"/>
      <c r="O2" s="489"/>
      <c r="P2" s="489"/>
      <c r="Q2" s="489"/>
      <c r="R2" s="490"/>
      <c r="S2" s="180"/>
      <c r="T2" s="181"/>
      <c r="U2" s="181"/>
      <c r="V2" s="181"/>
      <c r="W2" s="181"/>
    </row>
    <row r="3" spans="1:27" ht="29.45" customHeight="1" x14ac:dyDescent="0.25">
      <c r="A3" s="180"/>
      <c r="B3" s="459" t="s">
        <v>535</v>
      </c>
      <c r="C3" s="460"/>
      <c r="D3" s="460"/>
      <c r="E3" s="460"/>
      <c r="F3" s="460"/>
      <c r="G3" s="460"/>
      <c r="H3" s="460"/>
      <c r="I3" s="460"/>
      <c r="J3" s="460"/>
      <c r="K3" s="460"/>
      <c r="L3" s="460"/>
      <c r="M3" s="460"/>
      <c r="N3" s="460"/>
      <c r="O3" s="460"/>
      <c r="P3" s="460"/>
      <c r="Q3" s="460"/>
      <c r="R3" s="461"/>
      <c r="S3" s="180"/>
      <c r="T3" s="181"/>
      <c r="U3" s="181"/>
      <c r="V3" s="181"/>
      <c r="W3" s="181"/>
    </row>
    <row r="4" spans="1:27" ht="8.25" customHeight="1" x14ac:dyDescent="0.25">
      <c r="A4" s="180"/>
      <c r="B4" s="193"/>
      <c r="C4" s="193"/>
      <c r="D4" s="193"/>
      <c r="E4" s="193"/>
      <c r="F4" s="193"/>
      <c r="G4" s="193"/>
      <c r="H4" s="193"/>
      <c r="I4" s="193"/>
      <c r="J4" s="193"/>
      <c r="K4" s="193"/>
      <c r="L4" s="193"/>
      <c r="M4" s="193"/>
      <c r="N4" s="193"/>
      <c r="O4" s="193"/>
      <c r="P4" s="193"/>
      <c r="Q4" s="193"/>
      <c r="R4" s="193"/>
      <c r="S4" s="180"/>
      <c r="T4" s="181"/>
      <c r="U4" s="181"/>
      <c r="V4" s="181"/>
      <c r="W4" s="181"/>
    </row>
    <row r="5" spans="1:27" ht="30" customHeight="1" x14ac:dyDescent="0.25">
      <c r="A5" s="180"/>
      <c r="B5" s="491" t="s">
        <v>230</v>
      </c>
      <c r="C5" s="492"/>
      <c r="D5" s="493"/>
      <c r="E5" s="192" t="s">
        <v>537</v>
      </c>
      <c r="F5" s="193"/>
      <c r="G5" s="193"/>
      <c r="H5" s="193"/>
      <c r="I5" s="193"/>
      <c r="J5" s="193"/>
      <c r="K5" s="193"/>
      <c r="L5" s="193"/>
      <c r="M5" s="193"/>
      <c r="N5" s="193"/>
      <c r="O5" s="193"/>
      <c r="P5" s="193"/>
      <c r="Q5" s="193"/>
      <c r="R5" s="193"/>
      <c r="S5" s="180"/>
      <c r="T5" s="181"/>
      <c r="U5" s="181"/>
      <c r="V5" s="181"/>
      <c r="W5" s="181"/>
    </row>
    <row r="6" spans="1:27" ht="8.25" customHeight="1" x14ac:dyDescent="0.25">
      <c r="A6" s="180"/>
      <c r="B6" s="193"/>
      <c r="C6" s="193"/>
      <c r="D6" s="195"/>
      <c r="E6" s="193"/>
      <c r="F6" s="193"/>
      <c r="G6" s="193"/>
      <c r="H6" s="193"/>
      <c r="I6" s="193"/>
      <c r="J6" s="193"/>
      <c r="K6" s="193"/>
      <c r="L6" s="193"/>
      <c r="M6" s="193"/>
      <c r="N6" s="193"/>
      <c r="O6" s="193"/>
      <c r="P6" s="193"/>
      <c r="Q6" s="193"/>
      <c r="R6" s="193"/>
      <c r="S6" s="180"/>
      <c r="T6" s="181"/>
      <c r="U6" s="181"/>
      <c r="V6" s="181"/>
      <c r="W6" s="181"/>
    </row>
    <row r="7" spans="1:27" ht="30" customHeight="1" x14ac:dyDescent="0.25">
      <c r="A7" s="180"/>
      <c r="B7" s="494" t="s">
        <v>516</v>
      </c>
      <c r="C7" s="385"/>
      <c r="D7" s="386"/>
      <c r="E7" s="191"/>
      <c r="F7" s="193"/>
      <c r="G7" s="193"/>
      <c r="H7" s="193"/>
      <c r="I7" s="193"/>
      <c r="J7" s="193"/>
      <c r="K7" s="193"/>
      <c r="L7" s="193"/>
      <c r="M7" s="193"/>
      <c r="N7" s="193"/>
      <c r="O7" s="193"/>
      <c r="P7" s="193"/>
      <c r="Q7" s="193"/>
      <c r="R7" s="193"/>
      <c r="S7" s="180"/>
      <c r="T7" s="181"/>
      <c r="U7" s="181"/>
      <c r="V7" s="181"/>
      <c r="W7" s="181"/>
    </row>
    <row r="8" spans="1:27" ht="8.25" customHeight="1" x14ac:dyDescent="0.25">
      <c r="A8" s="180"/>
      <c r="B8" s="193"/>
      <c r="C8" s="193"/>
      <c r="D8" s="195"/>
      <c r="E8" s="193"/>
      <c r="F8" s="193"/>
      <c r="G8" s="193"/>
      <c r="H8" s="193"/>
      <c r="I8" s="193"/>
      <c r="J8" s="193"/>
      <c r="K8" s="193"/>
      <c r="L8" s="193"/>
      <c r="M8" s="193"/>
      <c r="N8" s="193"/>
      <c r="O8" s="193"/>
      <c r="P8" s="193"/>
      <c r="Q8" s="193"/>
      <c r="R8" s="193"/>
      <c r="S8" s="180"/>
      <c r="T8" s="181"/>
      <c r="U8" s="181"/>
      <c r="V8" s="181"/>
      <c r="W8" s="181"/>
    </row>
    <row r="9" spans="1:27" ht="9" customHeight="1" x14ac:dyDescent="0.25">
      <c r="A9" s="180"/>
      <c r="B9" s="193"/>
      <c r="C9" s="193"/>
      <c r="D9" s="193"/>
      <c r="E9" s="193"/>
      <c r="F9" s="193"/>
      <c r="G9" s="193"/>
      <c r="H9" s="193"/>
      <c r="I9" s="193"/>
      <c r="J9" s="193"/>
      <c r="K9" s="193"/>
      <c r="L9" s="193"/>
      <c r="M9" s="193"/>
      <c r="N9" s="193"/>
      <c r="O9" s="193"/>
      <c r="P9" s="193"/>
      <c r="Q9" s="193"/>
      <c r="R9" s="193"/>
      <c r="S9" s="180"/>
      <c r="T9" s="181"/>
      <c r="U9" s="181"/>
      <c r="V9" s="181"/>
      <c r="W9" s="181"/>
    </row>
    <row r="10" spans="1:27" ht="15.75" customHeight="1" x14ac:dyDescent="0.25">
      <c r="A10" s="180"/>
      <c r="B10" s="462" t="s">
        <v>44</v>
      </c>
      <c r="C10" s="463"/>
      <c r="D10" s="463"/>
      <c r="E10" s="463"/>
      <c r="F10" s="463"/>
      <c r="G10" s="463"/>
      <c r="H10" s="463"/>
      <c r="I10" s="463"/>
      <c r="J10" s="463"/>
      <c r="K10" s="463"/>
      <c r="L10" s="463"/>
      <c r="M10" s="463"/>
      <c r="N10" s="463"/>
      <c r="O10" s="463"/>
      <c r="P10" s="463"/>
      <c r="Q10" s="463"/>
      <c r="R10" s="464"/>
      <c r="S10" s="180"/>
      <c r="T10" s="181"/>
      <c r="U10" s="181"/>
      <c r="V10" s="182" t="s">
        <v>335</v>
      </c>
      <c r="W10" s="181"/>
    </row>
    <row r="11" spans="1:27" ht="39.950000000000003" customHeight="1" x14ac:dyDescent="0.25">
      <c r="A11" s="180"/>
      <c r="B11" s="468" t="s">
        <v>45</v>
      </c>
      <c r="C11" s="469"/>
      <c r="D11" s="468" t="s">
        <v>362</v>
      </c>
      <c r="E11" s="473"/>
      <c r="F11" s="473"/>
      <c r="G11" s="473"/>
      <c r="H11" s="473"/>
      <c r="I11" s="473"/>
      <c r="J11" s="473"/>
      <c r="K11" s="469"/>
      <c r="L11" s="197" t="s">
        <v>46</v>
      </c>
      <c r="M11" s="197" t="s">
        <v>47</v>
      </c>
      <c r="N11" s="197" t="s">
        <v>532</v>
      </c>
      <c r="O11" s="197" t="s">
        <v>4</v>
      </c>
      <c r="P11" s="197" t="s">
        <v>1</v>
      </c>
      <c r="Q11" s="197" t="s">
        <v>102</v>
      </c>
      <c r="R11" s="197" t="s">
        <v>103</v>
      </c>
      <c r="S11" s="180"/>
      <c r="T11" s="181"/>
      <c r="U11" s="181"/>
      <c r="V11" s="182"/>
      <c r="W11" s="181"/>
    </row>
    <row r="12" spans="1:27" s="83" customFormat="1" ht="39.950000000000003" customHeight="1" x14ac:dyDescent="0.25">
      <c r="A12" s="180"/>
      <c r="B12" s="477"/>
      <c r="C12" s="478"/>
      <c r="D12" s="414"/>
      <c r="E12" s="415"/>
      <c r="F12" s="415"/>
      <c r="G12" s="415"/>
      <c r="H12" s="415"/>
      <c r="I12" s="415"/>
      <c r="J12" s="415"/>
      <c r="K12" s="416"/>
      <c r="L12" s="139"/>
      <c r="M12" s="140"/>
      <c r="N12" s="266"/>
      <c r="O12" s="189"/>
      <c r="P12" s="141" t="str">
        <f>IF(N12="","",(L12/N12))</f>
        <v/>
      </c>
      <c r="Q12" s="142">
        <f>O12*R12</f>
        <v>0</v>
      </c>
      <c r="R12" s="143">
        <f>ROUND(L12*M12,2)</f>
        <v>0</v>
      </c>
      <c r="S12" s="180"/>
      <c r="T12" s="181"/>
      <c r="U12" s="181"/>
      <c r="V12" s="182">
        <f>Q12+R12</f>
        <v>0</v>
      </c>
      <c r="W12" s="181"/>
      <c r="AA12" s="128"/>
    </row>
    <row r="13" spans="1:27" s="83" customFormat="1" ht="39.950000000000003" customHeight="1" x14ac:dyDescent="0.25">
      <c r="A13" s="180"/>
      <c r="B13" s="397"/>
      <c r="C13" s="399"/>
      <c r="D13" s="414"/>
      <c r="E13" s="415"/>
      <c r="F13" s="415"/>
      <c r="G13" s="415"/>
      <c r="H13" s="415"/>
      <c r="I13" s="415"/>
      <c r="J13" s="415"/>
      <c r="K13" s="416"/>
      <c r="L13" s="139"/>
      <c r="M13" s="140"/>
      <c r="N13" s="266"/>
      <c r="O13" s="189"/>
      <c r="P13" s="141" t="str">
        <f>IF(N13="","",(L13/N13))</f>
        <v/>
      </c>
      <c r="Q13" s="142">
        <f>O13*R13</f>
        <v>0</v>
      </c>
      <c r="R13" s="143">
        <f t="shared" ref="R13:R15" si="0">ROUND(L13*M13,2)</f>
        <v>0</v>
      </c>
      <c r="S13" s="180"/>
      <c r="T13" s="181"/>
      <c r="U13" s="181"/>
      <c r="V13" s="182">
        <f>Q13+R13</f>
        <v>0</v>
      </c>
      <c r="W13" s="181"/>
      <c r="AA13" s="128"/>
    </row>
    <row r="14" spans="1:27" s="83" customFormat="1" ht="39.950000000000003" customHeight="1" x14ac:dyDescent="0.25">
      <c r="A14" s="180"/>
      <c r="B14" s="397"/>
      <c r="C14" s="399"/>
      <c r="D14" s="414"/>
      <c r="E14" s="415"/>
      <c r="F14" s="415"/>
      <c r="G14" s="415"/>
      <c r="H14" s="415"/>
      <c r="I14" s="415"/>
      <c r="J14" s="415"/>
      <c r="K14" s="416"/>
      <c r="L14" s="139"/>
      <c r="M14" s="140"/>
      <c r="N14" s="266"/>
      <c r="O14" s="189"/>
      <c r="P14" s="141" t="str">
        <f>IF(N14="","",(L14/N14))</f>
        <v/>
      </c>
      <c r="Q14" s="142">
        <f>O14*R14</f>
        <v>0</v>
      </c>
      <c r="R14" s="143">
        <f t="shared" si="0"/>
        <v>0</v>
      </c>
      <c r="S14" s="180"/>
      <c r="T14" s="181"/>
      <c r="U14" s="181"/>
      <c r="V14" s="182">
        <f>Q14+R14</f>
        <v>0</v>
      </c>
      <c r="W14" s="181"/>
      <c r="AA14" s="128"/>
    </row>
    <row r="15" spans="1:27" s="83" customFormat="1" ht="39.950000000000003" customHeight="1" x14ac:dyDescent="0.25">
      <c r="A15" s="180"/>
      <c r="B15" s="397"/>
      <c r="C15" s="399"/>
      <c r="D15" s="414"/>
      <c r="E15" s="415"/>
      <c r="F15" s="415"/>
      <c r="G15" s="415"/>
      <c r="H15" s="415"/>
      <c r="I15" s="415"/>
      <c r="J15" s="415"/>
      <c r="K15" s="416"/>
      <c r="L15" s="139"/>
      <c r="M15" s="140"/>
      <c r="N15" s="266"/>
      <c r="O15" s="189"/>
      <c r="P15" s="141" t="str">
        <f>IF(N15="","",(L15/N15))</f>
        <v/>
      </c>
      <c r="Q15" s="142">
        <f>O15*R15</f>
        <v>0</v>
      </c>
      <c r="R15" s="143">
        <f t="shared" si="0"/>
        <v>0</v>
      </c>
      <c r="S15" s="180"/>
      <c r="T15" s="181"/>
      <c r="U15" s="181"/>
      <c r="V15" s="182">
        <f>Q15+R15</f>
        <v>0</v>
      </c>
      <c r="W15" s="181"/>
      <c r="AA15" s="128"/>
    </row>
    <row r="16" spans="1:27" ht="18.600000000000001" customHeight="1" x14ac:dyDescent="0.25">
      <c r="A16" s="180"/>
      <c r="B16" s="411" t="s">
        <v>221</v>
      </c>
      <c r="C16" s="412"/>
      <c r="D16" s="412"/>
      <c r="E16" s="412"/>
      <c r="F16" s="412"/>
      <c r="G16" s="412"/>
      <c r="H16" s="412"/>
      <c r="I16" s="412"/>
      <c r="J16" s="412"/>
      <c r="K16" s="412"/>
      <c r="L16" s="412"/>
      <c r="M16" s="412"/>
      <c r="N16" s="412"/>
      <c r="O16" s="413"/>
      <c r="P16" s="144">
        <f>SUM(P12:P15)</f>
        <v>0</v>
      </c>
      <c r="Q16" s="145">
        <f>SUM(Q12:Q15)</f>
        <v>0</v>
      </c>
      <c r="R16" s="146">
        <f>ROUND(SUM(R12:R15),0)</f>
        <v>0</v>
      </c>
      <c r="S16" s="180"/>
      <c r="T16" s="181"/>
      <c r="U16" s="181">
        <f>R16+Q16</f>
        <v>0</v>
      </c>
      <c r="V16" s="182"/>
      <c r="W16" s="181"/>
      <c r="X16" s="129"/>
      <c r="Y16" s="129">
        <f>R16</f>
        <v>0</v>
      </c>
    </row>
    <row r="17" spans="1:27" ht="15.75" customHeight="1" x14ac:dyDescent="0.25">
      <c r="A17" s="180"/>
      <c r="B17" s="465" t="s">
        <v>49</v>
      </c>
      <c r="C17" s="466"/>
      <c r="D17" s="466"/>
      <c r="E17" s="466"/>
      <c r="F17" s="466"/>
      <c r="G17" s="466"/>
      <c r="H17" s="466"/>
      <c r="I17" s="466"/>
      <c r="J17" s="466"/>
      <c r="K17" s="466"/>
      <c r="L17" s="466"/>
      <c r="M17" s="466"/>
      <c r="N17" s="466"/>
      <c r="O17" s="466"/>
      <c r="P17" s="466"/>
      <c r="Q17" s="466"/>
      <c r="R17" s="467"/>
      <c r="S17" s="180"/>
      <c r="T17" s="181"/>
      <c r="U17" s="181"/>
      <c r="V17" s="182"/>
      <c r="W17" s="181"/>
    </row>
    <row r="18" spans="1:27" ht="39.950000000000003" customHeight="1" x14ac:dyDescent="0.25">
      <c r="A18" s="180"/>
      <c r="B18" s="424" t="s">
        <v>45</v>
      </c>
      <c r="C18" s="479"/>
      <c r="D18" s="424" t="s">
        <v>363</v>
      </c>
      <c r="E18" s="425"/>
      <c r="F18" s="425"/>
      <c r="G18" s="425"/>
      <c r="H18" s="425"/>
      <c r="I18" s="425"/>
      <c r="J18" s="425"/>
      <c r="K18" s="479"/>
      <c r="L18" s="285" t="s">
        <v>46</v>
      </c>
      <c r="M18" s="285" t="s">
        <v>47</v>
      </c>
      <c r="N18" s="197" t="s">
        <v>532</v>
      </c>
      <c r="O18" s="285" t="s">
        <v>4</v>
      </c>
      <c r="P18" s="285" t="s">
        <v>1</v>
      </c>
      <c r="Q18" s="285" t="s">
        <v>36</v>
      </c>
      <c r="R18" s="285" t="s">
        <v>103</v>
      </c>
      <c r="S18" s="180"/>
      <c r="T18" s="181"/>
      <c r="U18" s="181"/>
      <c r="V18" s="182"/>
      <c r="W18" s="181"/>
    </row>
    <row r="19" spans="1:27" s="83" customFormat="1" ht="39.950000000000003" customHeight="1" x14ac:dyDescent="0.25">
      <c r="A19" s="180"/>
      <c r="B19" s="397"/>
      <c r="C19" s="399"/>
      <c r="D19" s="414"/>
      <c r="E19" s="415"/>
      <c r="F19" s="415"/>
      <c r="G19" s="415"/>
      <c r="H19" s="415"/>
      <c r="I19" s="415"/>
      <c r="J19" s="415"/>
      <c r="K19" s="416"/>
      <c r="L19" s="139"/>
      <c r="M19" s="140"/>
      <c r="N19" s="265"/>
      <c r="O19" s="189"/>
      <c r="P19" s="141" t="str">
        <f t="shared" ref="P19:P43" si="1">IF(N19="","",(L19/N19))</f>
        <v/>
      </c>
      <c r="Q19" s="142">
        <f t="shared" ref="Q19:Q43" si="2">O19*R19</f>
        <v>0</v>
      </c>
      <c r="R19" s="143">
        <f t="shared" ref="R19:R43" si="3">ROUND(L19*M19,2)</f>
        <v>0</v>
      </c>
      <c r="S19" s="180"/>
      <c r="T19" s="181"/>
      <c r="U19" s="181"/>
      <c r="V19" s="182">
        <f t="shared" ref="V19:V43" si="4">Q19+R19</f>
        <v>0</v>
      </c>
      <c r="W19" s="181"/>
    </row>
    <row r="20" spans="1:27" s="83" customFormat="1" ht="39.950000000000003" customHeight="1" x14ac:dyDescent="0.25">
      <c r="A20" s="180"/>
      <c r="B20" s="397"/>
      <c r="C20" s="399"/>
      <c r="D20" s="414"/>
      <c r="E20" s="415"/>
      <c r="F20" s="415"/>
      <c r="G20" s="415"/>
      <c r="H20" s="415"/>
      <c r="I20" s="415"/>
      <c r="J20" s="415"/>
      <c r="K20" s="416"/>
      <c r="L20" s="139"/>
      <c r="M20" s="140"/>
      <c r="N20" s="265"/>
      <c r="O20" s="189"/>
      <c r="P20" s="141" t="str">
        <f t="shared" si="1"/>
        <v/>
      </c>
      <c r="Q20" s="142">
        <f t="shared" si="2"/>
        <v>0</v>
      </c>
      <c r="R20" s="143">
        <f t="shared" si="3"/>
        <v>0</v>
      </c>
      <c r="S20" s="180"/>
      <c r="T20" s="181"/>
      <c r="U20" s="181" t="s">
        <v>231</v>
      </c>
      <c r="V20" s="182">
        <f t="shared" si="4"/>
        <v>0</v>
      </c>
      <c r="W20" s="181"/>
      <c r="AA20" s="128"/>
    </row>
    <row r="21" spans="1:27" s="83" customFormat="1" ht="39.950000000000003" customHeight="1" x14ac:dyDescent="0.25">
      <c r="A21" s="180"/>
      <c r="B21" s="397"/>
      <c r="C21" s="399"/>
      <c r="D21" s="414"/>
      <c r="E21" s="415"/>
      <c r="F21" s="415"/>
      <c r="G21" s="415"/>
      <c r="H21" s="415"/>
      <c r="I21" s="415"/>
      <c r="J21" s="415"/>
      <c r="K21" s="416"/>
      <c r="L21" s="139"/>
      <c r="M21" s="140"/>
      <c r="N21" s="265"/>
      <c r="O21" s="189"/>
      <c r="P21" s="141" t="str">
        <f t="shared" si="1"/>
        <v/>
      </c>
      <c r="Q21" s="142">
        <f t="shared" si="2"/>
        <v>0</v>
      </c>
      <c r="R21" s="143">
        <f t="shared" si="3"/>
        <v>0</v>
      </c>
      <c r="S21" s="180"/>
      <c r="T21" s="181"/>
      <c r="U21" s="181"/>
      <c r="V21" s="182">
        <f t="shared" si="4"/>
        <v>0</v>
      </c>
      <c r="W21" s="181"/>
    </row>
    <row r="22" spans="1:27" s="83" customFormat="1" ht="39.950000000000003" customHeight="1" x14ac:dyDescent="0.25">
      <c r="A22" s="180"/>
      <c r="B22" s="397"/>
      <c r="C22" s="399"/>
      <c r="D22" s="414"/>
      <c r="E22" s="415"/>
      <c r="F22" s="415"/>
      <c r="G22" s="415"/>
      <c r="H22" s="415"/>
      <c r="I22" s="415"/>
      <c r="J22" s="415"/>
      <c r="K22" s="416"/>
      <c r="L22" s="139"/>
      <c r="M22" s="140"/>
      <c r="N22" s="265"/>
      <c r="O22" s="189"/>
      <c r="P22" s="141" t="str">
        <f t="shared" si="1"/>
        <v/>
      </c>
      <c r="Q22" s="142">
        <f t="shared" si="2"/>
        <v>0</v>
      </c>
      <c r="R22" s="143">
        <f t="shared" si="3"/>
        <v>0</v>
      </c>
      <c r="S22" s="180"/>
      <c r="T22" s="181"/>
      <c r="U22" s="181" t="s">
        <v>231</v>
      </c>
      <c r="V22" s="182">
        <f t="shared" si="4"/>
        <v>0</v>
      </c>
      <c r="W22" s="181"/>
      <c r="AA22" s="128"/>
    </row>
    <row r="23" spans="1:27" s="83" customFormat="1" ht="39.950000000000003" customHeight="1" x14ac:dyDescent="0.25">
      <c r="A23" s="180"/>
      <c r="B23" s="397"/>
      <c r="C23" s="399"/>
      <c r="D23" s="414"/>
      <c r="E23" s="415"/>
      <c r="F23" s="415"/>
      <c r="G23" s="415"/>
      <c r="H23" s="415"/>
      <c r="I23" s="415"/>
      <c r="J23" s="415"/>
      <c r="K23" s="416"/>
      <c r="L23" s="139"/>
      <c r="M23" s="140"/>
      <c r="N23" s="265"/>
      <c r="O23" s="189"/>
      <c r="P23" s="141" t="str">
        <f t="shared" si="1"/>
        <v/>
      </c>
      <c r="Q23" s="142">
        <f t="shared" si="2"/>
        <v>0</v>
      </c>
      <c r="R23" s="143">
        <f t="shared" si="3"/>
        <v>0</v>
      </c>
      <c r="S23" s="180"/>
      <c r="T23" s="181"/>
      <c r="U23" s="181"/>
      <c r="V23" s="182">
        <f t="shared" si="4"/>
        <v>0</v>
      </c>
      <c r="W23" s="181"/>
    </row>
    <row r="24" spans="1:27" s="83" customFormat="1" ht="39.950000000000003" customHeight="1" x14ac:dyDescent="0.25">
      <c r="A24" s="180"/>
      <c r="B24" s="397"/>
      <c r="C24" s="399"/>
      <c r="D24" s="414"/>
      <c r="E24" s="415"/>
      <c r="F24" s="415"/>
      <c r="G24" s="415"/>
      <c r="H24" s="415"/>
      <c r="I24" s="415"/>
      <c r="J24" s="415"/>
      <c r="K24" s="416"/>
      <c r="L24" s="139"/>
      <c r="M24" s="140"/>
      <c r="N24" s="265"/>
      <c r="O24" s="189"/>
      <c r="P24" s="141" t="str">
        <f t="shared" si="1"/>
        <v/>
      </c>
      <c r="Q24" s="142">
        <f t="shared" si="2"/>
        <v>0</v>
      </c>
      <c r="R24" s="143">
        <f t="shared" si="3"/>
        <v>0</v>
      </c>
      <c r="S24" s="180"/>
      <c r="T24" s="181"/>
      <c r="U24" s="181" t="s">
        <v>231</v>
      </c>
      <c r="V24" s="182">
        <f t="shared" si="4"/>
        <v>0</v>
      </c>
      <c r="W24" s="181"/>
      <c r="AA24" s="128"/>
    </row>
    <row r="25" spans="1:27" s="83" customFormat="1" ht="39.950000000000003" customHeight="1" x14ac:dyDescent="0.25">
      <c r="A25" s="180"/>
      <c r="B25" s="397"/>
      <c r="C25" s="399"/>
      <c r="D25" s="414"/>
      <c r="E25" s="415"/>
      <c r="F25" s="415"/>
      <c r="G25" s="415"/>
      <c r="H25" s="415"/>
      <c r="I25" s="415"/>
      <c r="J25" s="415"/>
      <c r="K25" s="416"/>
      <c r="L25" s="139"/>
      <c r="M25" s="140"/>
      <c r="N25" s="265"/>
      <c r="O25" s="189"/>
      <c r="P25" s="141" t="str">
        <f t="shared" si="1"/>
        <v/>
      </c>
      <c r="Q25" s="142">
        <f t="shared" si="2"/>
        <v>0</v>
      </c>
      <c r="R25" s="143">
        <f t="shared" si="3"/>
        <v>0</v>
      </c>
      <c r="S25" s="180"/>
      <c r="T25" s="181"/>
      <c r="U25" s="181"/>
      <c r="V25" s="182">
        <f t="shared" si="4"/>
        <v>0</v>
      </c>
      <c r="W25" s="181"/>
    </row>
    <row r="26" spans="1:27" s="83" customFormat="1" ht="39.950000000000003" customHeight="1" x14ac:dyDescent="0.25">
      <c r="A26" s="180"/>
      <c r="B26" s="397"/>
      <c r="C26" s="399"/>
      <c r="D26" s="414"/>
      <c r="E26" s="415"/>
      <c r="F26" s="415"/>
      <c r="G26" s="415"/>
      <c r="H26" s="415"/>
      <c r="I26" s="415"/>
      <c r="J26" s="415"/>
      <c r="K26" s="416"/>
      <c r="L26" s="139"/>
      <c r="M26" s="140"/>
      <c r="N26" s="265"/>
      <c r="O26" s="189"/>
      <c r="P26" s="141" t="str">
        <f t="shared" si="1"/>
        <v/>
      </c>
      <c r="Q26" s="142">
        <f t="shared" si="2"/>
        <v>0</v>
      </c>
      <c r="R26" s="143">
        <f t="shared" si="3"/>
        <v>0</v>
      </c>
      <c r="S26" s="180"/>
      <c r="T26" s="181"/>
      <c r="U26" s="181"/>
      <c r="V26" s="182">
        <f t="shared" si="4"/>
        <v>0</v>
      </c>
      <c r="W26" s="181"/>
    </row>
    <row r="27" spans="1:27" s="83" customFormat="1" ht="39.950000000000003" customHeight="1" x14ac:dyDescent="0.25">
      <c r="A27" s="180"/>
      <c r="B27" s="397"/>
      <c r="C27" s="399"/>
      <c r="D27" s="414"/>
      <c r="E27" s="415"/>
      <c r="F27" s="415"/>
      <c r="G27" s="415"/>
      <c r="H27" s="415"/>
      <c r="I27" s="415"/>
      <c r="J27" s="415"/>
      <c r="K27" s="416"/>
      <c r="L27" s="139"/>
      <c r="M27" s="140"/>
      <c r="N27" s="265"/>
      <c r="O27" s="189"/>
      <c r="P27" s="141" t="str">
        <f t="shared" si="1"/>
        <v/>
      </c>
      <c r="Q27" s="142">
        <f t="shared" si="2"/>
        <v>0</v>
      </c>
      <c r="R27" s="143">
        <f t="shared" si="3"/>
        <v>0</v>
      </c>
      <c r="S27" s="180"/>
      <c r="T27" s="181"/>
      <c r="U27" s="181" t="s">
        <v>231</v>
      </c>
      <c r="V27" s="182">
        <f t="shared" si="4"/>
        <v>0</v>
      </c>
      <c r="W27" s="181"/>
      <c r="AA27" s="128"/>
    </row>
    <row r="28" spans="1:27" s="83" customFormat="1" ht="39.950000000000003" customHeight="1" x14ac:dyDescent="0.25">
      <c r="A28" s="180"/>
      <c r="B28" s="397"/>
      <c r="C28" s="399"/>
      <c r="D28" s="414"/>
      <c r="E28" s="415"/>
      <c r="F28" s="415"/>
      <c r="G28" s="415"/>
      <c r="H28" s="415"/>
      <c r="I28" s="415"/>
      <c r="J28" s="415"/>
      <c r="K28" s="416"/>
      <c r="L28" s="139"/>
      <c r="M28" s="140"/>
      <c r="N28" s="265"/>
      <c r="O28" s="189"/>
      <c r="P28" s="141" t="str">
        <f t="shared" si="1"/>
        <v/>
      </c>
      <c r="Q28" s="142">
        <f t="shared" si="2"/>
        <v>0</v>
      </c>
      <c r="R28" s="143">
        <f t="shared" si="3"/>
        <v>0</v>
      </c>
      <c r="S28" s="180"/>
      <c r="T28" s="181"/>
      <c r="U28" s="181"/>
      <c r="V28" s="182">
        <f t="shared" si="4"/>
        <v>0</v>
      </c>
      <c r="W28" s="181"/>
    </row>
    <row r="29" spans="1:27" s="83" customFormat="1" ht="39.950000000000003" customHeight="1" x14ac:dyDescent="0.25">
      <c r="A29" s="180"/>
      <c r="B29" s="397"/>
      <c r="C29" s="399"/>
      <c r="D29" s="414"/>
      <c r="E29" s="415"/>
      <c r="F29" s="415"/>
      <c r="G29" s="415"/>
      <c r="H29" s="415"/>
      <c r="I29" s="415"/>
      <c r="J29" s="415"/>
      <c r="K29" s="416"/>
      <c r="L29" s="139"/>
      <c r="M29" s="140"/>
      <c r="N29" s="265"/>
      <c r="O29" s="189"/>
      <c r="P29" s="141" t="str">
        <f t="shared" si="1"/>
        <v/>
      </c>
      <c r="Q29" s="142">
        <f t="shared" si="2"/>
        <v>0</v>
      </c>
      <c r="R29" s="143">
        <f t="shared" si="3"/>
        <v>0</v>
      </c>
      <c r="S29" s="180"/>
      <c r="T29" s="181"/>
      <c r="U29" s="181" t="s">
        <v>231</v>
      </c>
      <c r="V29" s="182">
        <f t="shared" si="4"/>
        <v>0</v>
      </c>
      <c r="W29" s="181"/>
      <c r="AA29" s="128"/>
    </row>
    <row r="30" spans="1:27" s="83" customFormat="1" ht="39.950000000000003" customHeight="1" x14ac:dyDescent="0.25">
      <c r="A30" s="180"/>
      <c r="B30" s="397"/>
      <c r="C30" s="399"/>
      <c r="D30" s="414"/>
      <c r="E30" s="415"/>
      <c r="F30" s="415"/>
      <c r="G30" s="415"/>
      <c r="H30" s="415"/>
      <c r="I30" s="415"/>
      <c r="J30" s="415"/>
      <c r="K30" s="416"/>
      <c r="L30" s="139"/>
      <c r="M30" s="140"/>
      <c r="N30" s="265"/>
      <c r="O30" s="189"/>
      <c r="P30" s="141" t="str">
        <f t="shared" si="1"/>
        <v/>
      </c>
      <c r="Q30" s="142">
        <f t="shared" si="2"/>
        <v>0</v>
      </c>
      <c r="R30" s="143">
        <f t="shared" si="3"/>
        <v>0</v>
      </c>
      <c r="S30" s="180"/>
      <c r="T30" s="181"/>
      <c r="U30" s="181"/>
      <c r="V30" s="182">
        <f t="shared" si="4"/>
        <v>0</v>
      </c>
      <c r="W30" s="181"/>
    </row>
    <row r="31" spans="1:27" s="83" customFormat="1" ht="39.950000000000003" customHeight="1" x14ac:dyDescent="0.25">
      <c r="A31" s="180"/>
      <c r="B31" s="397"/>
      <c r="C31" s="399"/>
      <c r="D31" s="414"/>
      <c r="E31" s="415"/>
      <c r="F31" s="415"/>
      <c r="G31" s="415"/>
      <c r="H31" s="415"/>
      <c r="I31" s="415"/>
      <c r="J31" s="415"/>
      <c r="K31" s="416"/>
      <c r="L31" s="139"/>
      <c r="M31" s="140"/>
      <c r="N31" s="265"/>
      <c r="O31" s="189"/>
      <c r="P31" s="141" t="str">
        <f t="shared" si="1"/>
        <v/>
      </c>
      <c r="Q31" s="142">
        <f t="shared" si="2"/>
        <v>0</v>
      </c>
      <c r="R31" s="143">
        <f t="shared" si="3"/>
        <v>0</v>
      </c>
      <c r="S31" s="180"/>
      <c r="T31" s="181"/>
      <c r="U31" s="181" t="s">
        <v>231</v>
      </c>
      <c r="V31" s="182">
        <f t="shared" si="4"/>
        <v>0</v>
      </c>
      <c r="W31" s="181"/>
      <c r="AA31" s="128"/>
    </row>
    <row r="32" spans="1:27" s="83" customFormat="1" ht="39.950000000000003" customHeight="1" x14ac:dyDescent="0.25">
      <c r="A32" s="180"/>
      <c r="B32" s="397"/>
      <c r="C32" s="399"/>
      <c r="D32" s="414"/>
      <c r="E32" s="415"/>
      <c r="F32" s="415"/>
      <c r="G32" s="415"/>
      <c r="H32" s="415"/>
      <c r="I32" s="415"/>
      <c r="J32" s="415"/>
      <c r="K32" s="416"/>
      <c r="L32" s="139"/>
      <c r="M32" s="140"/>
      <c r="N32" s="265"/>
      <c r="O32" s="189"/>
      <c r="P32" s="141" t="str">
        <f t="shared" si="1"/>
        <v/>
      </c>
      <c r="Q32" s="142">
        <f t="shared" si="2"/>
        <v>0</v>
      </c>
      <c r="R32" s="143">
        <f t="shared" si="3"/>
        <v>0</v>
      </c>
      <c r="S32" s="180"/>
      <c r="T32" s="181"/>
      <c r="U32" s="181"/>
      <c r="V32" s="182">
        <f t="shared" si="4"/>
        <v>0</v>
      </c>
      <c r="W32" s="181"/>
    </row>
    <row r="33" spans="1:27" s="83" customFormat="1" ht="39.950000000000003" customHeight="1" x14ac:dyDescent="0.25">
      <c r="A33" s="180"/>
      <c r="B33" s="397"/>
      <c r="C33" s="399"/>
      <c r="D33" s="414"/>
      <c r="E33" s="415"/>
      <c r="F33" s="415"/>
      <c r="G33" s="415"/>
      <c r="H33" s="415"/>
      <c r="I33" s="415"/>
      <c r="J33" s="415"/>
      <c r="K33" s="416"/>
      <c r="L33" s="139"/>
      <c r="M33" s="140"/>
      <c r="N33" s="265"/>
      <c r="O33" s="189"/>
      <c r="P33" s="141" t="str">
        <f t="shared" si="1"/>
        <v/>
      </c>
      <c r="Q33" s="142">
        <f t="shared" si="2"/>
        <v>0</v>
      </c>
      <c r="R33" s="143">
        <f t="shared" si="3"/>
        <v>0</v>
      </c>
      <c r="S33" s="180"/>
      <c r="T33" s="181"/>
      <c r="U33" s="181"/>
      <c r="V33" s="182">
        <f t="shared" si="4"/>
        <v>0</v>
      </c>
      <c r="W33" s="181"/>
    </row>
    <row r="34" spans="1:27" s="83" customFormat="1" ht="39.950000000000003" hidden="1" customHeight="1" x14ac:dyDescent="0.25">
      <c r="A34" s="180"/>
      <c r="B34" s="397"/>
      <c r="C34" s="399"/>
      <c r="D34" s="414"/>
      <c r="E34" s="415"/>
      <c r="F34" s="415"/>
      <c r="G34" s="415"/>
      <c r="H34" s="415"/>
      <c r="I34" s="415"/>
      <c r="J34" s="415"/>
      <c r="K34" s="416"/>
      <c r="L34" s="139"/>
      <c r="M34" s="140"/>
      <c r="N34" s="265"/>
      <c r="O34" s="189"/>
      <c r="P34" s="141" t="str">
        <f t="shared" si="1"/>
        <v/>
      </c>
      <c r="Q34" s="142">
        <f t="shared" si="2"/>
        <v>0</v>
      </c>
      <c r="R34" s="143">
        <f t="shared" si="3"/>
        <v>0</v>
      </c>
      <c r="S34" s="180"/>
      <c r="T34" s="181"/>
      <c r="U34" s="181" t="s">
        <v>231</v>
      </c>
      <c r="V34" s="182">
        <f t="shared" si="4"/>
        <v>0</v>
      </c>
      <c r="W34" s="181"/>
      <c r="AA34" s="128"/>
    </row>
    <row r="35" spans="1:27" s="83" customFormat="1" ht="39.950000000000003" hidden="1" customHeight="1" x14ac:dyDescent="0.25">
      <c r="A35" s="180"/>
      <c r="B35" s="397"/>
      <c r="C35" s="399"/>
      <c r="D35" s="414"/>
      <c r="E35" s="415"/>
      <c r="F35" s="415"/>
      <c r="G35" s="415"/>
      <c r="H35" s="415"/>
      <c r="I35" s="415"/>
      <c r="J35" s="415"/>
      <c r="K35" s="416"/>
      <c r="L35" s="139"/>
      <c r="M35" s="140"/>
      <c r="N35" s="265"/>
      <c r="O35" s="189"/>
      <c r="P35" s="141" t="str">
        <f t="shared" si="1"/>
        <v/>
      </c>
      <c r="Q35" s="142">
        <f t="shared" si="2"/>
        <v>0</v>
      </c>
      <c r="R35" s="143">
        <f t="shared" si="3"/>
        <v>0</v>
      </c>
      <c r="S35" s="180"/>
      <c r="T35" s="181"/>
      <c r="U35" s="181"/>
      <c r="V35" s="182">
        <f t="shared" si="4"/>
        <v>0</v>
      </c>
      <c r="W35" s="181"/>
    </row>
    <row r="36" spans="1:27" s="83" customFormat="1" ht="39.950000000000003" hidden="1" customHeight="1" x14ac:dyDescent="0.25">
      <c r="A36" s="180"/>
      <c r="B36" s="397"/>
      <c r="C36" s="399"/>
      <c r="D36" s="414"/>
      <c r="E36" s="415"/>
      <c r="F36" s="415"/>
      <c r="G36" s="415"/>
      <c r="H36" s="415"/>
      <c r="I36" s="415"/>
      <c r="J36" s="415"/>
      <c r="K36" s="416"/>
      <c r="L36" s="139"/>
      <c r="M36" s="140"/>
      <c r="N36" s="265"/>
      <c r="O36" s="189"/>
      <c r="P36" s="141" t="str">
        <f t="shared" si="1"/>
        <v/>
      </c>
      <c r="Q36" s="142">
        <f t="shared" si="2"/>
        <v>0</v>
      </c>
      <c r="R36" s="143">
        <f t="shared" si="3"/>
        <v>0</v>
      </c>
      <c r="S36" s="180"/>
      <c r="T36" s="181"/>
      <c r="U36" s="181"/>
      <c r="V36" s="182">
        <f t="shared" si="4"/>
        <v>0</v>
      </c>
      <c r="W36" s="181"/>
    </row>
    <row r="37" spans="1:27" s="83" customFormat="1" ht="39.950000000000003" hidden="1" customHeight="1" x14ac:dyDescent="0.25">
      <c r="A37" s="180"/>
      <c r="B37" s="397"/>
      <c r="C37" s="399"/>
      <c r="D37" s="414"/>
      <c r="E37" s="415"/>
      <c r="F37" s="415"/>
      <c r="G37" s="415"/>
      <c r="H37" s="415"/>
      <c r="I37" s="415"/>
      <c r="J37" s="415"/>
      <c r="K37" s="416"/>
      <c r="L37" s="139"/>
      <c r="M37" s="140"/>
      <c r="N37" s="265"/>
      <c r="O37" s="189"/>
      <c r="P37" s="141" t="str">
        <f t="shared" si="1"/>
        <v/>
      </c>
      <c r="Q37" s="142">
        <f t="shared" si="2"/>
        <v>0</v>
      </c>
      <c r="R37" s="143">
        <f t="shared" si="3"/>
        <v>0</v>
      </c>
      <c r="S37" s="180"/>
      <c r="T37" s="181"/>
      <c r="U37" s="181" t="s">
        <v>231</v>
      </c>
      <c r="V37" s="182">
        <f t="shared" si="4"/>
        <v>0</v>
      </c>
      <c r="W37" s="181"/>
      <c r="AA37" s="128"/>
    </row>
    <row r="38" spans="1:27" s="83" customFormat="1" ht="39.950000000000003" hidden="1" customHeight="1" x14ac:dyDescent="0.25">
      <c r="A38" s="180"/>
      <c r="B38" s="397"/>
      <c r="C38" s="399"/>
      <c r="D38" s="414"/>
      <c r="E38" s="415"/>
      <c r="F38" s="415"/>
      <c r="G38" s="415"/>
      <c r="H38" s="415"/>
      <c r="I38" s="415"/>
      <c r="J38" s="415"/>
      <c r="K38" s="416"/>
      <c r="L38" s="139"/>
      <c r="M38" s="140"/>
      <c r="N38" s="265"/>
      <c r="O38" s="189"/>
      <c r="P38" s="141" t="str">
        <f t="shared" si="1"/>
        <v/>
      </c>
      <c r="Q38" s="142">
        <f t="shared" si="2"/>
        <v>0</v>
      </c>
      <c r="R38" s="143">
        <f t="shared" si="3"/>
        <v>0</v>
      </c>
      <c r="S38" s="180"/>
      <c r="T38" s="181"/>
      <c r="U38" s="181"/>
      <c r="V38" s="182">
        <f t="shared" si="4"/>
        <v>0</v>
      </c>
      <c r="W38" s="181"/>
    </row>
    <row r="39" spans="1:27" s="83" customFormat="1" ht="39.950000000000003" hidden="1" customHeight="1" x14ac:dyDescent="0.25">
      <c r="A39" s="180"/>
      <c r="B39" s="397"/>
      <c r="C39" s="399"/>
      <c r="D39" s="414"/>
      <c r="E39" s="415"/>
      <c r="F39" s="415"/>
      <c r="G39" s="415"/>
      <c r="H39" s="415"/>
      <c r="I39" s="415"/>
      <c r="J39" s="415"/>
      <c r="K39" s="416"/>
      <c r="L39" s="139"/>
      <c r="M39" s="140"/>
      <c r="N39" s="265"/>
      <c r="O39" s="189"/>
      <c r="P39" s="141" t="str">
        <f t="shared" si="1"/>
        <v/>
      </c>
      <c r="Q39" s="142">
        <f t="shared" si="2"/>
        <v>0</v>
      </c>
      <c r="R39" s="143">
        <f t="shared" si="3"/>
        <v>0</v>
      </c>
      <c r="S39" s="180"/>
      <c r="T39" s="181"/>
      <c r="U39" s="181" t="s">
        <v>231</v>
      </c>
      <c r="V39" s="182">
        <f t="shared" si="4"/>
        <v>0</v>
      </c>
      <c r="W39" s="181"/>
      <c r="AA39" s="128"/>
    </row>
    <row r="40" spans="1:27" s="83" customFormat="1" ht="39.950000000000003" hidden="1" customHeight="1" x14ac:dyDescent="0.25">
      <c r="A40" s="180"/>
      <c r="B40" s="397"/>
      <c r="C40" s="399"/>
      <c r="D40" s="414"/>
      <c r="E40" s="415"/>
      <c r="F40" s="415"/>
      <c r="G40" s="415"/>
      <c r="H40" s="415"/>
      <c r="I40" s="415"/>
      <c r="J40" s="415"/>
      <c r="K40" s="416"/>
      <c r="L40" s="139"/>
      <c r="M40" s="140"/>
      <c r="N40" s="265"/>
      <c r="O40" s="189"/>
      <c r="P40" s="141" t="str">
        <f t="shared" si="1"/>
        <v/>
      </c>
      <c r="Q40" s="142">
        <f t="shared" si="2"/>
        <v>0</v>
      </c>
      <c r="R40" s="143">
        <f t="shared" si="3"/>
        <v>0</v>
      </c>
      <c r="S40" s="180"/>
      <c r="T40" s="181"/>
      <c r="U40" s="181"/>
      <c r="V40" s="182">
        <f t="shared" si="4"/>
        <v>0</v>
      </c>
      <c r="W40" s="181"/>
    </row>
    <row r="41" spans="1:27" s="83" customFormat="1" ht="39.950000000000003" hidden="1" customHeight="1" x14ac:dyDescent="0.25">
      <c r="A41" s="180"/>
      <c r="B41" s="397"/>
      <c r="C41" s="399"/>
      <c r="D41" s="414"/>
      <c r="E41" s="415"/>
      <c r="F41" s="415"/>
      <c r="G41" s="415"/>
      <c r="H41" s="415"/>
      <c r="I41" s="415"/>
      <c r="J41" s="415"/>
      <c r="K41" s="416"/>
      <c r="L41" s="139"/>
      <c r="M41" s="140"/>
      <c r="N41" s="265"/>
      <c r="O41" s="189"/>
      <c r="P41" s="141" t="str">
        <f t="shared" si="1"/>
        <v/>
      </c>
      <c r="Q41" s="142">
        <f t="shared" si="2"/>
        <v>0</v>
      </c>
      <c r="R41" s="143">
        <f t="shared" si="3"/>
        <v>0</v>
      </c>
      <c r="S41" s="180"/>
      <c r="T41" s="181"/>
      <c r="U41" s="181" t="s">
        <v>231</v>
      </c>
      <c r="V41" s="182">
        <f t="shared" si="4"/>
        <v>0</v>
      </c>
      <c r="W41" s="181"/>
      <c r="AA41" s="128"/>
    </row>
    <row r="42" spans="1:27" s="83" customFormat="1" ht="39.950000000000003" hidden="1" customHeight="1" x14ac:dyDescent="0.25">
      <c r="A42" s="180"/>
      <c r="B42" s="397"/>
      <c r="C42" s="399"/>
      <c r="D42" s="414"/>
      <c r="E42" s="415"/>
      <c r="F42" s="415"/>
      <c r="G42" s="415"/>
      <c r="H42" s="415"/>
      <c r="I42" s="415"/>
      <c r="J42" s="415"/>
      <c r="K42" s="416"/>
      <c r="L42" s="139"/>
      <c r="M42" s="140"/>
      <c r="N42" s="265"/>
      <c r="O42" s="189"/>
      <c r="P42" s="141" t="str">
        <f t="shared" si="1"/>
        <v/>
      </c>
      <c r="Q42" s="142">
        <f t="shared" si="2"/>
        <v>0</v>
      </c>
      <c r="R42" s="143">
        <f t="shared" si="3"/>
        <v>0</v>
      </c>
      <c r="S42" s="180"/>
      <c r="T42" s="181"/>
      <c r="U42" s="181"/>
      <c r="V42" s="182">
        <f t="shared" si="4"/>
        <v>0</v>
      </c>
      <c r="W42" s="181"/>
    </row>
    <row r="43" spans="1:27" s="83" customFormat="1" ht="39.950000000000003" hidden="1" customHeight="1" x14ac:dyDescent="0.25">
      <c r="A43" s="180"/>
      <c r="B43" s="397"/>
      <c r="C43" s="399"/>
      <c r="D43" s="414"/>
      <c r="E43" s="415"/>
      <c r="F43" s="415"/>
      <c r="G43" s="415"/>
      <c r="H43" s="415"/>
      <c r="I43" s="415"/>
      <c r="J43" s="415"/>
      <c r="K43" s="416"/>
      <c r="L43" s="139"/>
      <c r="M43" s="140"/>
      <c r="N43" s="265"/>
      <c r="O43" s="189"/>
      <c r="P43" s="141" t="str">
        <f t="shared" si="1"/>
        <v/>
      </c>
      <c r="Q43" s="142">
        <f t="shared" si="2"/>
        <v>0</v>
      </c>
      <c r="R43" s="143">
        <f t="shared" si="3"/>
        <v>0</v>
      </c>
      <c r="S43" s="180"/>
      <c r="T43" s="181"/>
      <c r="U43" s="181" t="s">
        <v>231</v>
      </c>
      <c r="V43" s="182">
        <f t="shared" si="4"/>
        <v>0</v>
      </c>
      <c r="W43" s="181"/>
      <c r="AA43" s="128"/>
    </row>
    <row r="44" spans="1:27" ht="18.600000000000001" customHeight="1" x14ac:dyDescent="0.25">
      <c r="A44" s="180"/>
      <c r="B44" s="411" t="s">
        <v>221</v>
      </c>
      <c r="C44" s="412"/>
      <c r="D44" s="412"/>
      <c r="E44" s="412"/>
      <c r="F44" s="412"/>
      <c r="G44" s="412"/>
      <c r="H44" s="412"/>
      <c r="I44" s="412"/>
      <c r="J44" s="412"/>
      <c r="K44" s="412"/>
      <c r="L44" s="412"/>
      <c r="M44" s="412"/>
      <c r="N44" s="412"/>
      <c r="O44" s="413"/>
      <c r="P44" s="144">
        <f>SUM(P19:P43)</f>
        <v>0</v>
      </c>
      <c r="Q44" s="143">
        <f>SUM(Q19:Q43)</f>
        <v>0</v>
      </c>
      <c r="R44" s="143">
        <f>ROUND(SUM(R19:R43),0)</f>
        <v>0</v>
      </c>
      <c r="S44" s="180"/>
      <c r="T44" s="181"/>
      <c r="U44" s="181">
        <f>R44+Q44</f>
        <v>0</v>
      </c>
      <c r="V44" s="181"/>
      <c r="W44" s="181"/>
      <c r="X44" s="129"/>
      <c r="Y44" s="129">
        <f>R44</f>
        <v>0</v>
      </c>
    </row>
    <row r="45" spans="1:27" ht="15.75" customHeight="1" x14ac:dyDescent="0.25">
      <c r="A45" s="180"/>
      <c r="B45" s="384" t="s">
        <v>50</v>
      </c>
      <c r="C45" s="385"/>
      <c r="D45" s="385"/>
      <c r="E45" s="385"/>
      <c r="F45" s="385"/>
      <c r="G45" s="385"/>
      <c r="H45" s="385"/>
      <c r="I45" s="385"/>
      <c r="J45" s="385"/>
      <c r="K45" s="385"/>
      <c r="L45" s="385"/>
      <c r="M45" s="385"/>
      <c r="N45" s="385"/>
      <c r="O45" s="385"/>
      <c r="P45" s="385"/>
      <c r="Q45" s="385"/>
      <c r="R45" s="386"/>
      <c r="S45" s="180"/>
      <c r="T45" s="181"/>
      <c r="U45" s="181"/>
      <c r="V45" s="181"/>
      <c r="W45" s="181"/>
    </row>
    <row r="46" spans="1:27" ht="39.950000000000003" customHeight="1" x14ac:dyDescent="0.25">
      <c r="A46" s="180"/>
      <c r="B46" s="424" t="s">
        <v>45</v>
      </c>
      <c r="C46" s="479"/>
      <c r="D46" s="424" t="s">
        <v>364</v>
      </c>
      <c r="E46" s="425"/>
      <c r="F46" s="425"/>
      <c r="G46" s="425"/>
      <c r="H46" s="425"/>
      <c r="I46" s="425"/>
      <c r="J46" s="425"/>
      <c r="K46" s="479"/>
      <c r="L46" s="285" t="s">
        <v>46</v>
      </c>
      <c r="M46" s="285" t="s">
        <v>47</v>
      </c>
      <c r="N46" s="197" t="s">
        <v>532</v>
      </c>
      <c r="O46" s="285" t="s">
        <v>4</v>
      </c>
      <c r="P46" s="285" t="s">
        <v>1</v>
      </c>
      <c r="Q46" s="285" t="s">
        <v>36</v>
      </c>
      <c r="R46" s="285" t="s">
        <v>103</v>
      </c>
      <c r="S46" s="180"/>
      <c r="T46" s="181"/>
      <c r="U46" s="181"/>
      <c r="V46" s="182"/>
      <c r="W46" s="181"/>
    </row>
    <row r="47" spans="1:27" s="83" customFormat="1" ht="39.950000000000003" customHeight="1" x14ac:dyDescent="0.25">
      <c r="A47" s="180"/>
      <c r="B47" s="414"/>
      <c r="C47" s="416"/>
      <c r="D47" s="414"/>
      <c r="E47" s="415"/>
      <c r="F47" s="415"/>
      <c r="G47" s="415"/>
      <c r="H47" s="415"/>
      <c r="I47" s="415"/>
      <c r="J47" s="415"/>
      <c r="K47" s="416"/>
      <c r="L47" s="139"/>
      <c r="M47" s="140"/>
      <c r="N47" s="265"/>
      <c r="O47" s="189"/>
      <c r="P47" s="141" t="str">
        <f>IF(N47="","",(L47/N47))</f>
        <v/>
      </c>
      <c r="Q47" s="142">
        <f>O47*R47</f>
        <v>0</v>
      </c>
      <c r="R47" s="143">
        <f t="shared" ref="R47:R51" si="5">ROUND(L47*M47,2)</f>
        <v>0</v>
      </c>
      <c r="S47" s="180"/>
      <c r="T47" s="181"/>
      <c r="U47" s="181"/>
      <c r="V47" s="182">
        <f>Q47+R47</f>
        <v>0</v>
      </c>
      <c r="W47" s="181"/>
    </row>
    <row r="48" spans="1:27" s="83" customFormat="1" ht="39.950000000000003" customHeight="1" x14ac:dyDescent="0.25">
      <c r="A48" s="180"/>
      <c r="B48" s="414"/>
      <c r="C48" s="416"/>
      <c r="D48" s="414"/>
      <c r="E48" s="415"/>
      <c r="F48" s="415"/>
      <c r="G48" s="415"/>
      <c r="H48" s="415"/>
      <c r="I48" s="415"/>
      <c r="J48" s="415"/>
      <c r="K48" s="416"/>
      <c r="L48" s="147"/>
      <c r="M48" s="148"/>
      <c r="N48" s="265"/>
      <c r="O48" s="189"/>
      <c r="P48" s="141" t="str">
        <f>IF(N48="","",(L48/N48))</f>
        <v/>
      </c>
      <c r="Q48" s="142">
        <f>O48*R48</f>
        <v>0</v>
      </c>
      <c r="R48" s="143">
        <f t="shared" si="5"/>
        <v>0</v>
      </c>
      <c r="S48" s="180"/>
      <c r="T48" s="181"/>
      <c r="U48" s="181"/>
      <c r="V48" s="182">
        <f>Q48+R48</f>
        <v>0</v>
      </c>
      <c r="W48" s="181"/>
    </row>
    <row r="49" spans="1:25" s="83" customFormat="1" ht="39.950000000000003" hidden="1" customHeight="1" x14ac:dyDescent="0.25">
      <c r="A49" s="180"/>
      <c r="B49" s="414"/>
      <c r="C49" s="416"/>
      <c r="D49" s="414"/>
      <c r="E49" s="415"/>
      <c r="F49" s="415"/>
      <c r="G49" s="415"/>
      <c r="H49" s="415"/>
      <c r="I49" s="415"/>
      <c r="J49" s="415"/>
      <c r="K49" s="416"/>
      <c r="L49" s="147"/>
      <c r="M49" s="148"/>
      <c r="N49" s="265"/>
      <c r="O49" s="189"/>
      <c r="P49" s="141" t="str">
        <f>IF(N49="","",(L49/N49))</f>
        <v/>
      </c>
      <c r="Q49" s="142">
        <f>O49*R49</f>
        <v>0</v>
      </c>
      <c r="R49" s="143">
        <f t="shared" si="5"/>
        <v>0</v>
      </c>
      <c r="S49" s="180"/>
      <c r="T49" s="181"/>
      <c r="U49" s="181"/>
      <c r="V49" s="182">
        <f>Q49+R49</f>
        <v>0</v>
      </c>
      <c r="W49" s="181"/>
    </row>
    <row r="50" spans="1:25" s="83" customFormat="1" ht="39.950000000000003" hidden="1" customHeight="1" x14ac:dyDescent="0.25">
      <c r="A50" s="180"/>
      <c r="B50" s="414"/>
      <c r="C50" s="416"/>
      <c r="D50" s="414"/>
      <c r="E50" s="415"/>
      <c r="F50" s="415"/>
      <c r="G50" s="415"/>
      <c r="H50" s="415"/>
      <c r="I50" s="415"/>
      <c r="J50" s="415"/>
      <c r="K50" s="416"/>
      <c r="L50" s="147"/>
      <c r="M50" s="148"/>
      <c r="N50" s="265"/>
      <c r="O50" s="189"/>
      <c r="P50" s="141" t="str">
        <f>IF(N50="","",(L50/N50))</f>
        <v/>
      </c>
      <c r="Q50" s="142">
        <f>O50*R50</f>
        <v>0</v>
      </c>
      <c r="R50" s="143">
        <f t="shared" si="5"/>
        <v>0</v>
      </c>
      <c r="S50" s="180"/>
      <c r="T50" s="181"/>
      <c r="U50" s="181"/>
      <c r="V50" s="182">
        <f>Q50+R50</f>
        <v>0</v>
      </c>
      <c r="W50" s="181"/>
    </row>
    <row r="51" spans="1:25" s="83" customFormat="1" ht="39.950000000000003" hidden="1" customHeight="1" x14ac:dyDescent="0.25">
      <c r="A51" s="180"/>
      <c r="B51" s="414"/>
      <c r="C51" s="416"/>
      <c r="D51" s="414"/>
      <c r="E51" s="415"/>
      <c r="F51" s="415"/>
      <c r="G51" s="415"/>
      <c r="H51" s="415"/>
      <c r="I51" s="415"/>
      <c r="J51" s="415"/>
      <c r="K51" s="416"/>
      <c r="L51" s="147"/>
      <c r="M51" s="148"/>
      <c r="N51" s="265"/>
      <c r="O51" s="189"/>
      <c r="P51" s="141" t="str">
        <f>IF(N51="","",(L51/N51))</f>
        <v/>
      </c>
      <c r="Q51" s="142">
        <f>O51*R51</f>
        <v>0</v>
      </c>
      <c r="R51" s="143">
        <f t="shared" si="5"/>
        <v>0</v>
      </c>
      <c r="S51" s="180"/>
      <c r="T51" s="181"/>
      <c r="U51" s="181"/>
      <c r="V51" s="182">
        <f>Q51+R51</f>
        <v>0</v>
      </c>
      <c r="W51" s="181"/>
    </row>
    <row r="52" spans="1:25" ht="18.600000000000001" customHeight="1" x14ac:dyDescent="0.25">
      <c r="A52" s="180"/>
      <c r="B52" s="411" t="s">
        <v>221</v>
      </c>
      <c r="C52" s="412"/>
      <c r="D52" s="412"/>
      <c r="E52" s="412"/>
      <c r="F52" s="412"/>
      <c r="G52" s="412"/>
      <c r="H52" s="412"/>
      <c r="I52" s="412"/>
      <c r="J52" s="412"/>
      <c r="K52" s="412"/>
      <c r="L52" s="412"/>
      <c r="M52" s="412"/>
      <c r="N52" s="412"/>
      <c r="O52" s="413"/>
      <c r="P52" s="144">
        <f>SUM(P47:P51)</f>
        <v>0</v>
      </c>
      <c r="Q52" s="143">
        <f>SUM(Q47:Q51)</f>
        <v>0</v>
      </c>
      <c r="R52" s="143">
        <f>ROUND(SUM(R47:R51),0)</f>
        <v>0</v>
      </c>
      <c r="S52" s="180"/>
      <c r="T52" s="181"/>
      <c r="U52" s="181">
        <f>R52+Q52</f>
        <v>0</v>
      </c>
      <c r="V52" s="181"/>
      <c r="W52" s="181"/>
      <c r="X52" s="129"/>
      <c r="Y52" s="129">
        <f>R52</f>
        <v>0</v>
      </c>
    </row>
    <row r="53" spans="1:25" ht="15.75" customHeight="1" x14ac:dyDescent="0.25">
      <c r="A53" s="180"/>
      <c r="B53" s="384" t="s">
        <v>61</v>
      </c>
      <c r="C53" s="385"/>
      <c r="D53" s="385"/>
      <c r="E53" s="385"/>
      <c r="F53" s="385"/>
      <c r="G53" s="385"/>
      <c r="H53" s="385"/>
      <c r="I53" s="385"/>
      <c r="J53" s="385"/>
      <c r="K53" s="385"/>
      <c r="L53" s="385"/>
      <c r="M53" s="385"/>
      <c r="N53" s="385"/>
      <c r="O53" s="385"/>
      <c r="P53" s="385"/>
      <c r="Q53" s="385"/>
      <c r="R53" s="386"/>
      <c r="S53" s="180"/>
      <c r="T53" s="181"/>
      <c r="U53" s="181"/>
      <c r="V53" s="181"/>
      <c r="W53" s="181"/>
    </row>
    <row r="54" spans="1:25" ht="39.950000000000003" customHeight="1" x14ac:dyDescent="0.25">
      <c r="A54" s="180"/>
      <c r="B54" s="426" t="s">
        <v>70</v>
      </c>
      <c r="C54" s="426"/>
      <c r="D54" s="424" t="s">
        <v>69</v>
      </c>
      <c r="E54" s="425"/>
      <c r="F54" s="425"/>
      <c r="G54" s="425"/>
      <c r="H54" s="425"/>
      <c r="I54" s="425"/>
      <c r="J54" s="425"/>
      <c r="K54" s="425"/>
      <c r="L54" s="425"/>
      <c r="M54" s="425"/>
      <c r="N54" s="425"/>
      <c r="O54" s="425"/>
      <c r="P54" s="425"/>
      <c r="Q54" s="283"/>
      <c r="R54" s="285" t="s">
        <v>48</v>
      </c>
      <c r="S54" s="180"/>
      <c r="T54" s="181"/>
      <c r="U54" s="181"/>
      <c r="V54" s="181"/>
      <c r="W54" s="181"/>
    </row>
    <row r="55" spans="1:25" s="83" customFormat="1" ht="39.950000000000003" customHeight="1" x14ac:dyDescent="0.25">
      <c r="A55" s="180"/>
      <c r="B55" s="388"/>
      <c r="C55" s="388"/>
      <c r="D55" s="414"/>
      <c r="E55" s="415"/>
      <c r="F55" s="415"/>
      <c r="G55" s="415"/>
      <c r="H55" s="415"/>
      <c r="I55" s="415"/>
      <c r="J55" s="415"/>
      <c r="K55" s="415"/>
      <c r="L55" s="415"/>
      <c r="M55" s="415"/>
      <c r="N55" s="415"/>
      <c r="O55" s="415"/>
      <c r="P55" s="415"/>
      <c r="Q55" s="281"/>
      <c r="R55" s="149"/>
      <c r="S55" s="180"/>
      <c r="T55" s="181"/>
      <c r="U55" s="181"/>
      <c r="V55" s="181"/>
      <c r="W55" s="181"/>
    </row>
    <row r="56" spans="1:25" s="83" customFormat="1" ht="39.950000000000003" customHeight="1" x14ac:dyDescent="0.25">
      <c r="A56" s="180"/>
      <c r="B56" s="388"/>
      <c r="C56" s="388"/>
      <c r="D56" s="414"/>
      <c r="E56" s="415"/>
      <c r="F56" s="415"/>
      <c r="G56" s="415"/>
      <c r="H56" s="415"/>
      <c r="I56" s="415"/>
      <c r="J56" s="415"/>
      <c r="K56" s="415"/>
      <c r="L56" s="415"/>
      <c r="M56" s="415"/>
      <c r="N56" s="415"/>
      <c r="O56" s="415"/>
      <c r="P56" s="415"/>
      <c r="Q56" s="281"/>
      <c r="R56" s="149"/>
      <c r="S56" s="180"/>
      <c r="T56" s="181"/>
      <c r="U56" s="181"/>
      <c r="V56" s="181"/>
      <c r="W56" s="181"/>
    </row>
    <row r="57" spans="1:25" ht="18.600000000000001" customHeight="1" x14ac:dyDescent="0.25">
      <c r="A57" s="180"/>
      <c r="B57" s="381" t="s">
        <v>53</v>
      </c>
      <c r="C57" s="382"/>
      <c r="D57" s="382"/>
      <c r="E57" s="382"/>
      <c r="F57" s="382"/>
      <c r="G57" s="382"/>
      <c r="H57" s="382"/>
      <c r="I57" s="382"/>
      <c r="J57" s="382"/>
      <c r="K57" s="382"/>
      <c r="L57" s="382"/>
      <c r="M57" s="382"/>
      <c r="N57" s="382"/>
      <c r="O57" s="382"/>
      <c r="P57" s="382"/>
      <c r="Q57" s="383"/>
      <c r="R57" s="67">
        <f>ROUND(R55+R56,0)</f>
        <v>0</v>
      </c>
      <c r="S57" s="180"/>
      <c r="T57" s="181"/>
      <c r="U57" s="181"/>
      <c r="V57" s="181"/>
      <c r="W57" s="181"/>
      <c r="Y57" s="129">
        <f>R57</f>
        <v>0</v>
      </c>
    </row>
    <row r="58" spans="1:25" ht="15.75" customHeight="1" x14ac:dyDescent="0.25">
      <c r="A58" s="180"/>
      <c r="B58" s="384" t="s">
        <v>62</v>
      </c>
      <c r="C58" s="385"/>
      <c r="D58" s="385"/>
      <c r="E58" s="385"/>
      <c r="F58" s="385"/>
      <c r="G58" s="385"/>
      <c r="H58" s="385"/>
      <c r="I58" s="385"/>
      <c r="J58" s="385"/>
      <c r="K58" s="385"/>
      <c r="L58" s="385"/>
      <c r="M58" s="385"/>
      <c r="N58" s="385"/>
      <c r="O58" s="385"/>
      <c r="P58" s="385"/>
      <c r="Q58" s="385"/>
      <c r="R58" s="386"/>
      <c r="S58" s="180"/>
      <c r="T58" s="181"/>
      <c r="U58" s="181"/>
      <c r="V58" s="181"/>
      <c r="W58" s="181"/>
    </row>
    <row r="59" spans="1:25" ht="39.950000000000003" customHeight="1" x14ac:dyDescent="0.25">
      <c r="A59" s="180"/>
      <c r="B59" s="401"/>
      <c r="C59" s="402"/>
      <c r="D59" s="402" t="s">
        <v>51</v>
      </c>
      <c r="E59" s="402"/>
      <c r="F59" s="402"/>
      <c r="G59" s="402"/>
      <c r="H59" s="402"/>
      <c r="I59" s="402"/>
      <c r="J59" s="402"/>
      <c r="K59" s="402"/>
      <c r="L59" s="402"/>
      <c r="M59" s="402"/>
      <c r="N59" s="402"/>
      <c r="O59" s="402"/>
      <c r="P59" s="402"/>
      <c r="Q59" s="403"/>
      <c r="R59" s="285" t="s">
        <v>52</v>
      </c>
      <c r="S59" s="180"/>
      <c r="T59" s="181"/>
      <c r="U59" s="181"/>
      <c r="V59" s="181"/>
      <c r="W59" s="181"/>
    </row>
    <row r="60" spans="1:25" s="83" customFormat="1" ht="39.950000000000003" customHeight="1" x14ac:dyDescent="0.25">
      <c r="A60" s="180"/>
      <c r="B60" s="404" t="s">
        <v>71</v>
      </c>
      <c r="C60" s="404"/>
      <c r="D60" s="388"/>
      <c r="E60" s="388"/>
      <c r="F60" s="388"/>
      <c r="G60" s="388"/>
      <c r="H60" s="388"/>
      <c r="I60" s="388"/>
      <c r="J60" s="388"/>
      <c r="K60" s="388"/>
      <c r="L60" s="388"/>
      <c r="M60" s="388"/>
      <c r="N60" s="388"/>
      <c r="O60" s="388"/>
      <c r="P60" s="388"/>
      <c r="Q60" s="388"/>
      <c r="R60" s="200">
        <f>Q16</f>
        <v>0</v>
      </c>
      <c r="S60" s="180"/>
      <c r="T60" s="181"/>
      <c r="U60" s="181"/>
      <c r="V60" s="181"/>
      <c r="W60" s="181"/>
    </row>
    <row r="61" spans="1:25" s="83" customFormat="1" ht="39.950000000000003" customHeight="1" x14ac:dyDescent="0.25">
      <c r="A61" s="180"/>
      <c r="B61" s="282"/>
      <c r="C61" s="408" t="s">
        <v>263</v>
      </c>
      <c r="D61" s="409"/>
      <c r="E61" s="410"/>
      <c r="F61" s="405"/>
      <c r="G61" s="406"/>
      <c r="H61" s="406"/>
      <c r="I61" s="406"/>
      <c r="J61" s="406"/>
      <c r="K61" s="406"/>
      <c r="L61" s="406"/>
      <c r="M61" s="406"/>
      <c r="N61" s="406"/>
      <c r="O61" s="406"/>
      <c r="P61" s="406"/>
      <c r="Q61" s="407"/>
      <c r="R61" s="149"/>
      <c r="S61" s="180"/>
      <c r="T61" s="181"/>
      <c r="U61" s="181"/>
      <c r="V61" s="181"/>
      <c r="W61" s="181"/>
    </row>
    <row r="62" spans="1:25" s="83" customFormat="1" ht="39.950000000000003" customHeight="1" x14ac:dyDescent="0.25">
      <c r="A62" s="180"/>
      <c r="B62" s="408" t="s">
        <v>72</v>
      </c>
      <c r="C62" s="410"/>
      <c r="D62" s="414"/>
      <c r="E62" s="415"/>
      <c r="F62" s="415"/>
      <c r="G62" s="415"/>
      <c r="H62" s="415"/>
      <c r="I62" s="415"/>
      <c r="J62" s="415"/>
      <c r="K62" s="415"/>
      <c r="L62" s="415"/>
      <c r="M62" s="415"/>
      <c r="N62" s="415"/>
      <c r="O62" s="415"/>
      <c r="P62" s="415"/>
      <c r="Q62" s="416"/>
      <c r="R62" s="200">
        <f>Q44</f>
        <v>0</v>
      </c>
      <c r="S62" s="180"/>
      <c r="T62" s="181"/>
      <c r="U62" s="181"/>
      <c r="V62" s="181"/>
      <c r="W62" s="181"/>
    </row>
    <row r="63" spans="1:25" s="83" customFormat="1" ht="39.950000000000003" customHeight="1" x14ac:dyDescent="0.25">
      <c r="A63" s="180"/>
      <c r="B63" s="282"/>
      <c r="C63" s="408" t="s">
        <v>264</v>
      </c>
      <c r="D63" s="409"/>
      <c r="E63" s="410"/>
      <c r="F63" s="405"/>
      <c r="G63" s="406"/>
      <c r="H63" s="406"/>
      <c r="I63" s="406"/>
      <c r="J63" s="406"/>
      <c r="K63" s="406"/>
      <c r="L63" s="406"/>
      <c r="M63" s="406"/>
      <c r="N63" s="406"/>
      <c r="O63" s="406"/>
      <c r="P63" s="406"/>
      <c r="Q63" s="407"/>
      <c r="R63" s="149"/>
      <c r="S63" s="180"/>
      <c r="T63" s="181"/>
      <c r="U63" s="181"/>
      <c r="V63" s="181"/>
      <c r="W63" s="181"/>
    </row>
    <row r="64" spans="1:25" s="83" customFormat="1" ht="39.950000000000003" customHeight="1" x14ac:dyDescent="0.25">
      <c r="A64" s="180"/>
      <c r="B64" s="404" t="s">
        <v>73</v>
      </c>
      <c r="C64" s="404"/>
      <c r="D64" s="388"/>
      <c r="E64" s="388"/>
      <c r="F64" s="388"/>
      <c r="G64" s="388"/>
      <c r="H64" s="388"/>
      <c r="I64" s="388"/>
      <c r="J64" s="388"/>
      <c r="K64" s="388"/>
      <c r="L64" s="388"/>
      <c r="M64" s="388"/>
      <c r="N64" s="388"/>
      <c r="O64" s="388"/>
      <c r="P64" s="388"/>
      <c r="Q64" s="388"/>
      <c r="R64" s="200">
        <f>Q52</f>
        <v>0</v>
      </c>
      <c r="S64" s="180"/>
      <c r="T64" s="181"/>
      <c r="U64" s="181"/>
      <c r="V64" s="181"/>
      <c r="W64" s="181"/>
    </row>
    <row r="65" spans="1:40" s="83" customFormat="1" ht="39.950000000000003" customHeight="1" x14ac:dyDescent="0.25">
      <c r="A65" s="180"/>
      <c r="B65" s="282"/>
      <c r="C65" s="408" t="s">
        <v>265</v>
      </c>
      <c r="D65" s="409"/>
      <c r="E65" s="410"/>
      <c r="F65" s="405"/>
      <c r="G65" s="406"/>
      <c r="H65" s="406"/>
      <c r="I65" s="406"/>
      <c r="J65" s="406"/>
      <c r="K65" s="406"/>
      <c r="L65" s="406"/>
      <c r="M65" s="406"/>
      <c r="N65" s="406"/>
      <c r="O65" s="406"/>
      <c r="P65" s="406"/>
      <c r="Q65" s="407"/>
      <c r="R65" s="149"/>
      <c r="S65" s="180"/>
      <c r="T65" s="181"/>
      <c r="U65" s="181"/>
      <c r="V65" s="181"/>
      <c r="W65" s="181"/>
    </row>
    <row r="66" spans="1:40" ht="18.600000000000001" customHeight="1" x14ac:dyDescent="0.25">
      <c r="A66" s="180"/>
      <c r="B66" s="411" t="s">
        <v>55</v>
      </c>
      <c r="C66" s="412"/>
      <c r="D66" s="412"/>
      <c r="E66" s="412"/>
      <c r="F66" s="412"/>
      <c r="G66" s="412"/>
      <c r="H66" s="412"/>
      <c r="I66" s="412"/>
      <c r="J66" s="412"/>
      <c r="K66" s="412"/>
      <c r="L66" s="412"/>
      <c r="M66" s="412"/>
      <c r="N66" s="412"/>
      <c r="O66" s="412"/>
      <c r="P66" s="412"/>
      <c r="Q66" s="413"/>
      <c r="R66" s="201">
        <f>IF(Cover!C28="Yes", ROUNDUP(SUM(R60:R65),0),ROUND(SUM(R60:R65),0))</f>
        <v>0</v>
      </c>
      <c r="S66" s="180"/>
      <c r="T66" s="181"/>
      <c r="U66" s="181"/>
      <c r="V66" s="181"/>
      <c r="W66" s="181"/>
      <c r="Y66" s="129">
        <f>R66</f>
        <v>0</v>
      </c>
      <c r="Z66" s="83"/>
      <c r="AA66" s="83"/>
      <c r="AB66" s="83"/>
      <c r="AC66" s="83"/>
      <c r="AD66" s="83"/>
      <c r="AE66" s="83"/>
      <c r="AF66" s="83"/>
      <c r="AG66" s="83"/>
      <c r="AH66" s="83"/>
      <c r="AI66" s="83"/>
      <c r="AJ66" s="83"/>
      <c r="AK66" s="83"/>
      <c r="AL66" s="83"/>
      <c r="AM66" s="83"/>
      <c r="AN66" s="83"/>
    </row>
    <row r="67" spans="1:40" ht="15.75" customHeight="1" x14ac:dyDescent="0.25">
      <c r="A67" s="180"/>
      <c r="B67" s="465" t="s">
        <v>63</v>
      </c>
      <c r="C67" s="466"/>
      <c r="D67" s="466"/>
      <c r="E67" s="466"/>
      <c r="F67" s="466"/>
      <c r="G67" s="466"/>
      <c r="H67" s="466"/>
      <c r="I67" s="466"/>
      <c r="J67" s="466"/>
      <c r="K67" s="466"/>
      <c r="L67" s="466"/>
      <c r="M67" s="466"/>
      <c r="N67" s="466"/>
      <c r="O67" s="466"/>
      <c r="P67" s="466"/>
      <c r="Q67" s="466"/>
      <c r="R67" s="467"/>
      <c r="S67" s="180"/>
      <c r="T67" s="181"/>
      <c r="U67" s="181"/>
      <c r="V67" s="181"/>
      <c r="W67" s="181"/>
      <c r="Z67" s="83"/>
      <c r="AA67" s="83"/>
      <c r="AB67" s="83"/>
      <c r="AC67" s="83"/>
      <c r="AD67" s="83"/>
      <c r="AE67" s="83"/>
      <c r="AF67" s="83"/>
      <c r="AG67" s="83"/>
      <c r="AH67" s="83"/>
      <c r="AI67" s="83"/>
      <c r="AJ67" s="83"/>
      <c r="AK67" s="83"/>
      <c r="AL67" s="83"/>
      <c r="AM67" s="83"/>
      <c r="AN67" s="83"/>
    </row>
    <row r="68" spans="1:40" ht="39.950000000000003" customHeight="1" x14ac:dyDescent="0.25">
      <c r="A68" s="180"/>
      <c r="B68" s="483" t="s">
        <v>513</v>
      </c>
      <c r="C68" s="484"/>
      <c r="D68" s="427" t="s">
        <v>533</v>
      </c>
      <c r="E68" s="428"/>
      <c r="F68" s="428"/>
      <c r="G68" s="429"/>
      <c r="H68" s="428" t="s">
        <v>515</v>
      </c>
      <c r="I68" s="428"/>
      <c r="J68" s="428"/>
      <c r="K68" s="428"/>
      <c r="L68" s="428"/>
      <c r="M68" s="428"/>
      <c r="N68" s="428"/>
      <c r="O68" s="429"/>
      <c r="P68" s="69" t="s">
        <v>283</v>
      </c>
      <c r="Q68" s="123" t="s">
        <v>54</v>
      </c>
      <c r="R68" s="123" t="s">
        <v>48</v>
      </c>
      <c r="S68" s="180"/>
      <c r="T68" s="181"/>
      <c r="U68" s="181"/>
      <c r="V68" s="181"/>
      <c r="W68" s="181"/>
      <c r="Z68" s="83"/>
      <c r="AA68" s="83"/>
      <c r="AB68" s="83"/>
      <c r="AC68" s="83"/>
      <c r="AD68" s="83"/>
      <c r="AE68" s="83"/>
      <c r="AF68" s="83"/>
      <c r="AG68" s="83"/>
      <c r="AH68" s="83"/>
      <c r="AI68" s="83"/>
      <c r="AJ68" s="83"/>
      <c r="AK68" s="83"/>
      <c r="AL68" s="83"/>
      <c r="AM68" s="83"/>
      <c r="AN68" s="83"/>
    </row>
    <row r="69" spans="1:40" ht="39.950000000000003" customHeight="1" x14ac:dyDescent="0.25">
      <c r="A69" s="180"/>
      <c r="B69" s="485"/>
      <c r="C69" s="485"/>
      <c r="D69" s="487" t="str">
        <f>IF(B69="","Select Contractor or Sub Awardee in Column B","")</f>
        <v>Select Contractor or Sub Awardee in Column B</v>
      </c>
      <c r="E69" s="487"/>
      <c r="F69" s="487"/>
      <c r="G69" s="487"/>
      <c r="H69" s="400" t="str">
        <f>IF(B69="","Select Contractor or Sub Awardee in column B to continue",0)</f>
        <v>Select Contractor or Sub Awardee in column B to continue</v>
      </c>
      <c r="I69" s="400"/>
      <c r="J69" s="400"/>
      <c r="K69" s="400"/>
      <c r="L69" s="400"/>
      <c r="M69" s="400"/>
      <c r="N69" s="400"/>
      <c r="O69" s="400"/>
      <c r="P69" s="122"/>
      <c r="Q69" s="68"/>
      <c r="R69" s="124">
        <f>ROUND(Q69*P69,2)</f>
        <v>0</v>
      </c>
      <c r="S69" s="180"/>
      <c r="T69" s="181"/>
      <c r="U69" s="182" t="str">
        <f>IF(B69="","",IF(D69="","",R69))</f>
        <v/>
      </c>
      <c r="V69" s="182" t="str">
        <f>IF(B69="","",IF(D69="","",D69))</f>
        <v/>
      </c>
      <c r="W69" s="182">
        <f>IF(B69="Contractor",0,R69)</f>
        <v>0</v>
      </c>
    </row>
    <row r="70" spans="1:40" ht="39.950000000000003" customHeight="1" x14ac:dyDescent="0.25">
      <c r="A70" s="180"/>
      <c r="B70" s="485"/>
      <c r="C70" s="485"/>
      <c r="D70" s="487" t="str">
        <f>IF(B70="","Select Contractor or Sub Awardee in Column B","")</f>
        <v>Select Contractor or Sub Awardee in Column B</v>
      </c>
      <c r="E70" s="487"/>
      <c r="F70" s="487"/>
      <c r="G70" s="487"/>
      <c r="H70" s="400" t="str">
        <f>IF(B70="","Select Contractor or Sub Awardee in column B to continue",0)</f>
        <v>Select Contractor or Sub Awardee in column B to continue</v>
      </c>
      <c r="I70" s="400"/>
      <c r="J70" s="400"/>
      <c r="K70" s="400"/>
      <c r="L70" s="400"/>
      <c r="M70" s="400"/>
      <c r="N70" s="400"/>
      <c r="O70" s="400"/>
      <c r="P70" s="122"/>
      <c r="Q70" s="68"/>
      <c r="R70" s="124">
        <f t="shared" ref="R70:R72" si="6">ROUND(Q70*P70,2)</f>
        <v>0</v>
      </c>
      <c r="S70" s="180"/>
      <c r="T70" s="181"/>
      <c r="U70" s="182" t="str">
        <f>IF(B70="","",IF(D70="","",R70))</f>
        <v/>
      </c>
      <c r="V70" s="182" t="str">
        <f>IF(B70="","",IF(D70="","",D70))</f>
        <v/>
      </c>
      <c r="W70" s="182">
        <f>IF(B70="Contractor",0,R70)</f>
        <v>0</v>
      </c>
      <c r="X70" s="182"/>
    </row>
    <row r="71" spans="1:40" ht="39.950000000000003" customHeight="1" x14ac:dyDescent="0.25">
      <c r="A71" s="180"/>
      <c r="B71" s="395"/>
      <c r="C71" s="396"/>
      <c r="D71" s="487" t="str">
        <f>IF(B71="","Select Contractor or Sub Awardee in Column B","")</f>
        <v>Select Contractor or Sub Awardee in Column B</v>
      </c>
      <c r="E71" s="487"/>
      <c r="F71" s="487"/>
      <c r="G71" s="487"/>
      <c r="H71" s="400" t="str">
        <f>IF(B71="","Select Contractor or Sub Awardee in column B to continue",0)</f>
        <v>Select Contractor or Sub Awardee in column B to continue</v>
      </c>
      <c r="I71" s="400"/>
      <c r="J71" s="400"/>
      <c r="K71" s="400"/>
      <c r="L71" s="400"/>
      <c r="M71" s="400"/>
      <c r="N71" s="400"/>
      <c r="O71" s="400"/>
      <c r="P71" s="122"/>
      <c r="Q71" s="68"/>
      <c r="R71" s="124">
        <f t="shared" si="6"/>
        <v>0</v>
      </c>
      <c r="S71" s="180"/>
      <c r="T71" s="181"/>
      <c r="U71" s="182" t="str">
        <f>IF(B71="","",IF(D71="","",R71))</f>
        <v/>
      </c>
      <c r="V71" s="182" t="str">
        <f>IF(B71="","",IF(D71="","",D71))</f>
        <v/>
      </c>
      <c r="W71" s="182">
        <f>IF(B71="Contractor",0,R71)</f>
        <v>0</v>
      </c>
    </row>
    <row r="72" spans="1:40" ht="39.950000000000003" customHeight="1" x14ac:dyDescent="0.25">
      <c r="A72" s="180"/>
      <c r="B72" s="395"/>
      <c r="C72" s="396"/>
      <c r="D72" s="487" t="str">
        <f>IF(B72="","Select Contractor or Sub Awardee in Column B","")</f>
        <v>Select Contractor or Sub Awardee in Column B</v>
      </c>
      <c r="E72" s="487"/>
      <c r="F72" s="487"/>
      <c r="G72" s="487"/>
      <c r="H72" s="400" t="str">
        <f>IF(B72="","Select Contractor or Sub Awardee in column B to continue",0)</f>
        <v>Select Contractor or Sub Awardee in column B to continue</v>
      </c>
      <c r="I72" s="400"/>
      <c r="J72" s="400"/>
      <c r="K72" s="400"/>
      <c r="L72" s="400"/>
      <c r="M72" s="400"/>
      <c r="N72" s="400"/>
      <c r="O72" s="400"/>
      <c r="P72" s="122"/>
      <c r="Q72" s="68"/>
      <c r="R72" s="124">
        <f t="shared" si="6"/>
        <v>0</v>
      </c>
      <c r="S72" s="180"/>
      <c r="T72" s="181"/>
      <c r="U72" s="182" t="str">
        <f>IF(B72="","",IF(D72="","",R72))</f>
        <v/>
      </c>
      <c r="V72" s="182" t="str">
        <f>IF(B72="","",IF(D72="","",D72))</f>
        <v/>
      </c>
      <c r="W72" s="182">
        <f>IF(B72="Contractor",0,R72)</f>
        <v>0</v>
      </c>
    </row>
    <row r="73" spans="1:40" ht="18.600000000000001" customHeight="1" x14ac:dyDescent="0.25">
      <c r="A73" s="180"/>
      <c r="B73" s="480" t="s">
        <v>57</v>
      </c>
      <c r="C73" s="481"/>
      <c r="D73" s="481"/>
      <c r="E73" s="481"/>
      <c r="F73" s="481"/>
      <c r="G73" s="481"/>
      <c r="H73" s="481"/>
      <c r="I73" s="481"/>
      <c r="J73" s="481"/>
      <c r="K73" s="481"/>
      <c r="L73" s="481"/>
      <c r="M73" s="481"/>
      <c r="N73" s="481"/>
      <c r="O73" s="481"/>
      <c r="P73" s="481"/>
      <c r="Q73" s="482"/>
      <c r="R73" s="77">
        <f>ROUND(SUM(R69:R72),0)</f>
        <v>0</v>
      </c>
      <c r="S73" s="180"/>
      <c r="T73" s="181"/>
      <c r="U73" s="182">
        <f>SUM(U69:U72)</f>
        <v>0</v>
      </c>
      <c r="V73" s="181"/>
      <c r="W73" s="181"/>
      <c r="Y73" s="129">
        <f>R73</f>
        <v>0</v>
      </c>
    </row>
    <row r="74" spans="1:40" ht="15.75" customHeight="1" x14ac:dyDescent="0.25">
      <c r="A74" s="180"/>
      <c r="B74" s="465" t="s">
        <v>64</v>
      </c>
      <c r="C74" s="466"/>
      <c r="D74" s="466"/>
      <c r="E74" s="466"/>
      <c r="F74" s="466"/>
      <c r="G74" s="466"/>
      <c r="H74" s="466"/>
      <c r="I74" s="466"/>
      <c r="J74" s="466"/>
      <c r="K74" s="466"/>
      <c r="L74" s="466"/>
      <c r="M74" s="466"/>
      <c r="N74" s="466"/>
      <c r="O74" s="466"/>
      <c r="P74" s="466"/>
      <c r="Q74" s="466"/>
      <c r="R74" s="467"/>
      <c r="S74" s="180"/>
      <c r="T74" s="181"/>
      <c r="U74" s="181"/>
      <c r="V74" s="181"/>
      <c r="W74" s="181"/>
    </row>
    <row r="75" spans="1:40" ht="39.950000000000003" customHeight="1" x14ac:dyDescent="0.25">
      <c r="A75" s="180"/>
      <c r="B75" s="440" t="s">
        <v>341</v>
      </c>
      <c r="C75" s="441"/>
      <c r="D75" s="442"/>
      <c r="E75" s="440" t="s">
        <v>56</v>
      </c>
      <c r="F75" s="441"/>
      <c r="G75" s="441"/>
      <c r="H75" s="441"/>
      <c r="I75" s="441"/>
      <c r="J75" s="441"/>
      <c r="K75" s="441"/>
      <c r="L75" s="441"/>
      <c r="M75" s="441"/>
      <c r="N75" s="441"/>
      <c r="O75" s="441"/>
      <c r="P75" s="441"/>
      <c r="Q75" s="442"/>
      <c r="R75" s="285" t="s">
        <v>48</v>
      </c>
      <c r="S75" s="180"/>
      <c r="T75" s="181"/>
      <c r="U75" s="181"/>
      <c r="V75" s="181"/>
      <c r="W75" s="181"/>
    </row>
    <row r="76" spans="1:40" ht="39.950000000000003" customHeight="1" x14ac:dyDescent="0.25">
      <c r="A76" s="180"/>
      <c r="B76" s="387"/>
      <c r="C76" s="387"/>
      <c r="D76" s="387"/>
      <c r="E76" s="388" t="str">
        <f t="shared" ref="E76:E81" si="7">IF(B76="","Select Supply Category in Column B",0)</f>
        <v>Select Supply Category in Column B</v>
      </c>
      <c r="F76" s="388"/>
      <c r="G76" s="388"/>
      <c r="H76" s="388"/>
      <c r="I76" s="388"/>
      <c r="J76" s="388"/>
      <c r="K76" s="388"/>
      <c r="L76" s="388"/>
      <c r="M76" s="388"/>
      <c r="N76" s="388"/>
      <c r="O76" s="388"/>
      <c r="P76" s="388"/>
      <c r="Q76" s="388"/>
      <c r="R76" s="150"/>
      <c r="S76" s="180"/>
      <c r="T76" s="181"/>
      <c r="U76" s="181"/>
      <c r="V76" s="181"/>
      <c r="W76" s="181"/>
    </row>
    <row r="77" spans="1:40" ht="39.950000000000003" customHeight="1" x14ac:dyDescent="0.25">
      <c r="A77" s="180"/>
      <c r="B77" s="387"/>
      <c r="C77" s="387"/>
      <c r="D77" s="387"/>
      <c r="E77" s="388" t="str">
        <f t="shared" si="7"/>
        <v>Select Supply Category in Column B</v>
      </c>
      <c r="F77" s="388"/>
      <c r="G77" s="388"/>
      <c r="H77" s="388"/>
      <c r="I77" s="388"/>
      <c r="J77" s="388"/>
      <c r="K77" s="388"/>
      <c r="L77" s="388"/>
      <c r="M77" s="388"/>
      <c r="N77" s="388"/>
      <c r="O77" s="388"/>
      <c r="P77" s="388"/>
      <c r="Q77" s="388"/>
      <c r="R77" s="150"/>
      <c r="S77" s="180"/>
      <c r="T77" s="181"/>
      <c r="U77" s="181"/>
      <c r="V77" s="181"/>
      <c r="W77" s="181"/>
    </row>
    <row r="78" spans="1:40" ht="39.950000000000003" customHeight="1" x14ac:dyDescent="0.25">
      <c r="A78" s="180"/>
      <c r="B78" s="387"/>
      <c r="C78" s="387"/>
      <c r="D78" s="387"/>
      <c r="E78" s="388" t="str">
        <f t="shared" si="7"/>
        <v>Select Supply Category in Column B</v>
      </c>
      <c r="F78" s="388"/>
      <c r="G78" s="388"/>
      <c r="H78" s="388"/>
      <c r="I78" s="388"/>
      <c r="J78" s="388"/>
      <c r="K78" s="388"/>
      <c r="L78" s="388"/>
      <c r="M78" s="388"/>
      <c r="N78" s="388"/>
      <c r="O78" s="388"/>
      <c r="P78" s="388"/>
      <c r="Q78" s="388"/>
      <c r="R78" s="150"/>
      <c r="S78" s="180"/>
      <c r="T78" s="181"/>
      <c r="U78" s="181"/>
      <c r="V78" s="181"/>
      <c r="W78" s="181"/>
    </row>
    <row r="79" spans="1:40" ht="39.950000000000003" customHeight="1" x14ac:dyDescent="0.25">
      <c r="A79" s="180"/>
      <c r="B79" s="387"/>
      <c r="C79" s="387"/>
      <c r="D79" s="387"/>
      <c r="E79" s="388" t="str">
        <f t="shared" si="7"/>
        <v>Select Supply Category in Column B</v>
      </c>
      <c r="F79" s="388"/>
      <c r="G79" s="388"/>
      <c r="H79" s="388"/>
      <c r="I79" s="388"/>
      <c r="J79" s="388"/>
      <c r="K79" s="388"/>
      <c r="L79" s="388"/>
      <c r="M79" s="388"/>
      <c r="N79" s="388"/>
      <c r="O79" s="388"/>
      <c r="P79" s="388"/>
      <c r="Q79" s="388"/>
      <c r="R79" s="150"/>
      <c r="S79" s="180"/>
      <c r="T79" s="181"/>
      <c r="U79" s="181"/>
      <c r="V79" s="181"/>
      <c r="W79" s="181"/>
    </row>
    <row r="80" spans="1:40" ht="39.950000000000003" customHeight="1" x14ac:dyDescent="0.25">
      <c r="A80" s="180"/>
      <c r="B80" s="387"/>
      <c r="C80" s="387"/>
      <c r="D80" s="387"/>
      <c r="E80" s="388" t="str">
        <f t="shared" si="7"/>
        <v>Select Supply Category in Column B</v>
      </c>
      <c r="F80" s="388"/>
      <c r="G80" s="388"/>
      <c r="H80" s="388"/>
      <c r="I80" s="388"/>
      <c r="J80" s="388"/>
      <c r="K80" s="388"/>
      <c r="L80" s="388"/>
      <c r="M80" s="388"/>
      <c r="N80" s="388"/>
      <c r="O80" s="388"/>
      <c r="P80" s="388"/>
      <c r="Q80" s="388"/>
      <c r="R80" s="150"/>
      <c r="S80" s="180"/>
      <c r="T80" s="181"/>
      <c r="U80" s="181"/>
      <c r="V80" s="181"/>
      <c r="W80" s="181"/>
    </row>
    <row r="81" spans="1:25" ht="39.950000000000003" customHeight="1" x14ac:dyDescent="0.25">
      <c r="A81" s="180"/>
      <c r="B81" s="387"/>
      <c r="C81" s="387"/>
      <c r="D81" s="387"/>
      <c r="E81" s="388" t="str">
        <f t="shared" si="7"/>
        <v>Select Supply Category in Column B</v>
      </c>
      <c r="F81" s="388"/>
      <c r="G81" s="388"/>
      <c r="H81" s="388"/>
      <c r="I81" s="388"/>
      <c r="J81" s="388"/>
      <c r="K81" s="388"/>
      <c r="L81" s="388"/>
      <c r="M81" s="388"/>
      <c r="N81" s="388"/>
      <c r="O81" s="388"/>
      <c r="P81" s="388"/>
      <c r="Q81" s="388"/>
      <c r="R81" s="150"/>
      <c r="S81" s="180"/>
      <c r="T81" s="181"/>
      <c r="U81" s="181"/>
      <c r="V81" s="181"/>
      <c r="W81" s="181"/>
    </row>
    <row r="82" spans="1:25" ht="18" customHeight="1" x14ac:dyDescent="0.25">
      <c r="A82" s="180"/>
      <c r="B82" s="411" t="s">
        <v>58</v>
      </c>
      <c r="C82" s="412"/>
      <c r="D82" s="412"/>
      <c r="E82" s="412"/>
      <c r="F82" s="412"/>
      <c r="G82" s="412"/>
      <c r="H82" s="412"/>
      <c r="I82" s="412"/>
      <c r="J82" s="412"/>
      <c r="K82" s="412"/>
      <c r="L82" s="412"/>
      <c r="M82" s="412"/>
      <c r="N82" s="412"/>
      <c r="O82" s="412"/>
      <c r="P82" s="412"/>
      <c r="Q82" s="413"/>
      <c r="R82" s="151">
        <f>ROUND(SUM(R76:R81),0)</f>
        <v>0</v>
      </c>
      <c r="S82" s="180"/>
      <c r="T82" s="181"/>
      <c r="U82" s="181"/>
      <c r="V82" s="181"/>
      <c r="W82" s="181"/>
      <c r="Y82" s="129">
        <f>R82</f>
        <v>0</v>
      </c>
    </row>
    <row r="83" spans="1:25" ht="15.75" customHeight="1" x14ac:dyDescent="0.25">
      <c r="A83" s="180"/>
      <c r="B83" s="384" t="s">
        <v>65</v>
      </c>
      <c r="C83" s="385"/>
      <c r="D83" s="385"/>
      <c r="E83" s="385"/>
      <c r="F83" s="385"/>
      <c r="G83" s="385"/>
      <c r="H83" s="385"/>
      <c r="I83" s="385"/>
      <c r="J83" s="385"/>
      <c r="K83" s="385"/>
      <c r="L83" s="385"/>
      <c r="M83" s="385"/>
      <c r="N83" s="385"/>
      <c r="O83" s="385"/>
      <c r="P83" s="385"/>
      <c r="Q83" s="385"/>
      <c r="R83" s="386"/>
      <c r="S83" s="180"/>
      <c r="T83" s="181"/>
      <c r="U83" s="181"/>
      <c r="V83" s="181"/>
      <c r="W83" s="181"/>
    </row>
    <row r="84" spans="1:25" s="83" customFormat="1" ht="39.950000000000003" customHeight="1" x14ac:dyDescent="0.25">
      <c r="A84" s="180"/>
      <c r="B84" s="392" t="s">
        <v>341</v>
      </c>
      <c r="C84" s="393"/>
      <c r="D84" s="394"/>
      <c r="E84" s="486" t="s">
        <v>226</v>
      </c>
      <c r="F84" s="486"/>
      <c r="G84" s="486"/>
      <c r="H84" s="486" t="s">
        <v>227</v>
      </c>
      <c r="I84" s="486"/>
      <c r="J84" s="486"/>
      <c r="K84" s="486"/>
      <c r="L84" s="486"/>
      <c r="M84" s="486"/>
      <c r="N84" s="486"/>
      <c r="O84" s="486"/>
      <c r="P84" s="179" t="s">
        <v>360</v>
      </c>
      <c r="Q84" s="179" t="s">
        <v>115</v>
      </c>
      <c r="R84" s="74" t="s">
        <v>52</v>
      </c>
      <c r="S84" s="180"/>
      <c r="T84" s="181"/>
      <c r="U84" s="181"/>
      <c r="V84" s="181"/>
      <c r="W84" s="181"/>
    </row>
    <row r="85" spans="1:25" s="83" customFormat="1" ht="39.950000000000003" customHeight="1" x14ac:dyDescent="0.25">
      <c r="A85" s="180"/>
      <c r="B85" s="417"/>
      <c r="C85" s="418"/>
      <c r="D85" s="419"/>
      <c r="E85" s="389" t="str">
        <f t="shared" ref="E85:E91" si="8">IF(B85="","Select Category in Column B",0)</f>
        <v>Select Category in Column B</v>
      </c>
      <c r="F85" s="390"/>
      <c r="G85" s="391"/>
      <c r="H85" s="389" t="str">
        <f t="shared" ref="H85:H91" si="9">IF(B85="","Select Category in Column B",0)</f>
        <v>Select Category in Column B</v>
      </c>
      <c r="I85" s="390"/>
      <c r="J85" s="390"/>
      <c r="K85" s="390"/>
      <c r="L85" s="390"/>
      <c r="M85" s="390"/>
      <c r="N85" s="390"/>
      <c r="O85" s="391"/>
      <c r="P85" s="186"/>
      <c r="Q85" s="190"/>
      <c r="R85" s="77">
        <f>ROUND(Q85*P85,2)</f>
        <v>0</v>
      </c>
      <c r="S85" s="180"/>
      <c r="T85" s="181"/>
      <c r="U85" s="182">
        <f>IF(OR(B85='DROP-DOWNS'!$S$18,B85='DROP-DOWNS'!$S$19,B85='DROP-DOWNS'!$S$20,B85='DROP-DOWNS'!$S$21),R85,0)</f>
        <v>0</v>
      </c>
      <c r="V85" s="177"/>
      <c r="W85" s="181"/>
    </row>
    <row r="86" spans="1:25" s="83" customFormat="1" ht="39.950000000000003" customHeight="1" x14ac:dyDescent="0.25">
      <c r="A86" s="180"/>
      <c r="B86" s="417"/>
      <c r="C86" s="418"/>
      <c r="D86" s="419"/>
      <c r="E86" s="389" t="str">
        <f t="shared" si="8"/>
        <v>Select Category in Column B</v>
      </c>
      <c r="F86" s="390"/>
      <c r="G86" s="391"/>
      <c r="H86" s="389" t="str">
        <f t="shared" si="9"/>
        <v>Select Category in Column B</v>
      </c>
      <c r="I86" s="390"/>
      <c r="J86" s="390"/>
      <c r="K86" s="390"/>
      <c r="L86" s="390"/>
      <c r="M86" s="390"/>
      <c r="N86" s="390"/>
      <c r="O86" s="391"/>
      <c r="P86" s="186"/>
      <c r="Q86" s="190"/>
      <c r="R86" s="77">
        <f t="shared" ref="R86:R88" si="10">ROUND(Q86*P86,2)</f>
        <v>0</v>
      </c>
      <c r="S86" s="180"/>
      <c r="T86" s="181"/>
      <c r="U86" s="182">
        <f>IF(OR(B86='DROP-DOWNS'!$S$18,B86='DROP-DOWNS'!$S$19,B86='DROP-DOWNS'!$S$20,B86='DROP-DOWNS'!$S$21),R86,0)</f>
        <v>0</v>
      </c>
      <c r="V86" s="177"/>
      <c r="W86" s="181"/>
    </row>
    <row r="87" spans="1:25" s="83" customFormat="1" ht="39.950000000000003" customHeight="1" x14ac:dyDescent="0.25">
      <c r="A87" s="180"/>
      <c r="B87" s="417"/>
      <c r="C87" s="418"/>
      <c r="D87" s="419"/>
      <c r="E87" s="389" t="str">
        <f t="shared" si="8"/>
        <v>Select Category in Column B</v>
      </c>
      <c r="F87" s="390"/>
      <c r="G87" s="391"/>
      <c r="H87" s="389" t="str">
        <f t="shared" si="9"/>
        <v>Select Category in Column B</v>
      </c>
      <c r="I87" s="390"/>
      <c r="J87" s="390"/>
      <c r="K87" s="390"/>
      <c r="L87" s="390"/>
      <c r="M87" s="390"/>
      <c r="N87" s="390"/>
      <c r="O87" s="391"/>
      <c r="P87" s="165"/>
      <c r="Q87" s="190"/>
      <c r="R87" s="77">
        <f t="shared" si="10"/>
        <v>0</v>
      </c>
      <c r="S87" s="180"/>
      <c r="T87" s="181"/>
      <c r="U87" s="182">
        <f>IF(OR(B87='DROP-DOWNS'!$S$18,B87='DROP-DOWNS'!$S$19,B87='DROP-DOWNS'!$S$20,B87='DROP-DOWNS'!$S$21),R87,0)</f>
        <v>0</v>
      </c>
      <c r="V87" s="177"/>
      <c r="W87" s="181"/>
    </row>
    <row r="88" spans="1:25" s="83" customFormat="1" ht="39.950000000000003" customHeight="1" x14ac:dyDescent="0.25">
      <c r="A88" s="180"/>
      <c r="B88" s="417"/>
      <c r="C88" s="418"/>
      <c r="D88" s="419"/>
      <c r="E88" s="389" t="str">
        <f t="shared" si="8"/>
        <v>Select Category in Column B</v>
      </c>
      <c r="F88" s="390"/>
      <c r="G88" s="391"/>
      <c r="H88" s="389" t="str">
        <f t="shared" si="9"/>
        <v>Select Category in Column B</v>
      </c>
      <c r="I88" s="390"/>
      <c r="J88" s="390"/>
      <c r="K88" s="390"/>
      <c r="L88" s="390"/>
      <c r="M88" s="390"/>
      <c r="N88" s="390"/>
      <c r="O88" s="391"/>
      <c r="P88" s="165"/>
      <c r="Q88" s="190"/>
      <c r="R88" s="77">
        <f t="shared" si="10"/>
        <v>0</v>
      </c>
      <c r="S88" s="180"/>
      <c r="T88" s="181"/>
      <c r="U88" s="182">
        <f>IF(OR(B88='DROP-DOWNS'!$S$18,B88='DROP-DOWNS'!$S$19,B88='DROP-DOWNS'!$S$20,B88='DROP-DOWNS'!$S$21),R88,0)</f>
        <v>0</v>
      </c>
      <c r="V88" s="177"/>
      <c r="W88" s="181"/>
    </row>
    <row r="89" spans="1:25" s="83" customFormat="1" ht="39.950000000000003" hidden="1" customHeight="1" x14ac:dyDescent="0.25">
      <c r="A89" s="180"/>
      <c r="B89" s="417"/>
      <c r="C89" s="418"/>
      <c r="D89" s="419"/>
      <c r="E89" s="389" t="str">
        <f t="shared" si="8"/>
        <v>Select Category in Column B</v>
      </c>
      <c r="F89" s="390"/>
      <c r="G89" s="391"/>
      <c r="H89" s="389" t="str">
        <f t="shared" si="9"/>
        <v>Select Category in Column B</v>
      </c>
      <c r="I89" s="390"/>
      <c r="J89" s="390"/>
      <c r="K89" s="390"/>
      <c r="L89" s="390"/>
      <c r="M89" s="390"/>
      <c r="N89" s="390"/>
      <c r="O89" s="391"/>
      <c r="P89" s="186"/>
      <c r="Q89" s="190"/>
      <c r="R89" s="77">
        <f t="shared" ref="R89:R91" si="11">ROUND(Q89*P89,0)</f>
        <v>0</v>
      </c>
      <c r="S89" s="180"/>
      <c r="T89" s="181"/>
      <c r="U89" s="182">
        <f>IF(OR(B89='DROP-DOWNS'!S18,B89='DROP-DOWNS'!S19,B89='DROP-DOWNS'!S20,B89='DROP-DOWNS'!S21),R89,0)</f>
        <v>0</v>
      </c>
      <c r="V89" s="177"/>
      <c r="W89" s="181"/>
    </row>
    <row r="90" spans="1:25" s="83" customFormat="1" ht="39.950000000000003" hidden="1" customHeight="1" x14ac:dyDescent="0.25">
      <c r="A90" s="180"/>
      <c r="B90" s="417"/>
      <c r="C90" s="418"/>
      <c r="D90" s="419"/>
      <c r="E90" s="389" t="str">
        <f t="shared" si="8"/>
        <v>Select Category in Column B</v>
      </c>
      <c r="F90" s="390"/>
      <c r="G90" s="391"/>
      <c r="H90" s="389" t="str">
        <f t="shared" si="9"/>
        <v>Select Category in Column B</v>
      </c>
      <c r="I90" s="390"/>
      <c r="J90" s="390"/>
      <c r="K90" s="390"/>
      <c r="L90" s="390"/>
      <c r="M90" s="390"/>
      <c r="N90" s="390"/>
      <c r="O90" s="391"/>
      <c r="P90" s="165"/>
      <c r="Q90" s="190"/>
      <c r="R90" s="77">
        <f t="shared" si="11"/>
        <v>0</v>
      </c>
      <c r="S90" s="180"/>
      <c r="T90" s="181"/>
      <c r="U90" s="182">
        <f>IF(OR(B90='DROP-DOWNS'!S18,B90='DROP-DOWNS'!S19,B90='DROP-DOWNS'!S20,B90='DROP-DOWNS'!S21),R90,0)</f>
        <v>0</v>
      </c>
      <c r="V90" s="177"/>
      <c r="W90" s="181"/>
    </row>
    <row r="91" spans="1:25" s="83" customFormat="1" ht="39.950000000000003" hidden="1" customHeight="1" x14ac:dyDescent="0.25">
      <c r="A91" s="180"/>
      <c r="B91" s="417"/>
      <c r="C91" s="418"/>
      <c r="D91" s="419" t="str">
        <f>IF(B91="","Select Travel Category in Column B.",0)</f>
        <v>Select Travel Category in Column B.</v>
      </c>
      <c r="E91" s="389" t="str">
        <f t="shared" si="8"/>
        <v>Select Category in Column B</v>
      </c>
      <c r="F91" s="390"/>
      <c r="G91" s="391"/>
      <c r="H91" s="389" t="str">
        <f t="shared" si="9"/>
        <v>Select Category in Column B</v>
      </c>
      <c r="I91" s="390"/>
      <c r="J91" s="390"/>
      <c r="K91" s="390"/>
      <c r="L91" s="390"/>
      <c r="M91" s="390"/>
      <c r="N91" s="390"/>
      <c r="O91" s="391"/>
      <c r="P91" s="165"/>
      <c r="Q91" s="190"/>
      <c r="R91" s="77">
        <f t="shared" si="11"/>
        <v>0</v>
      </c>
      <c r="S91" s="180"/>
      <c r="T91" s="181"/>
      <c r="U91" s="182">
        <f>IF(OR(B91='DROP-DOWNS'!S18,B91='DROP-DOWNS'!S19,B91='DROP-DOWNS'!S20,B91='DROP-DOWNS'!S21),R91,0)</f>
        <v>0</v>
      </c>
      <c r="V91" s="177"/>
      <c r="W91" s="181"/>
    </row>
    <row r="92" spans="1:25" ht="18" customHeight="1" x14ac:dyDescent="0.25">
      <c r="A92" s="180"/>
      <c r="B92" s="411" t="s">
        <v>59</v>
      </c>
      <c r="C92" s="412"/>
      <c r="D92" s="412"/>
      <c r="E92" s="412"/>
      <c r="F92" s="412"/>
      <c r="G92" s="412"/>
      <c r="H92" s="412"/>
      <c r="I92" s="412"/>
      <c r="J92" s="412"/>
      <c r="K92" s="412"/>
      <c r="L92" s="412"/>
      <c r="M92" s="412"/>
      <c r="N92" s="412"/>
      <c r="O92" s="412"/>
      <c r="P92" s="412"/>
      <c r="Q92" s="413"/>
      <c r="R92" s="151">
        <f>ROUND(SUM(R85:R91),0)</f>
        <v>0</v>
      </c>
      <c r="S92" s="180"/>
      <c r="T92" s="181"/>
      <c r="U92" s="152">
        <f>SUM(U85:U91)</f>
        <v>0</v>
      </c>
      <c r="V92" s="177"/>
      <c r="W92" s="181"/>
      <c r="Y92" s="129">
        <f>R92</f>
        <v>0</v>
      </c>
    </row>
    <row r="93" spans="1:25" ht="15.75" customHeight="1" x14ac:dyDescent="0.25">
      <c r="A93" s="180"/>
      <c r="B93" s="384" t="s">
        <v>66</v>
      </c>
      <c r="C93" s="385"/>
      <c r="D93" s="385"/>
      <c r="E93" s="385"/>
      <c r="F93" s="385"/>
      <c r="G93" s="385"/>
      <c r="H93" s="385"/>
      <c r="I93" s="385"/>
      <c r="J93" s="385"/>
      <c r="K93" s="385"/>
      <c r="L93" s="385"/>
      <c r="M93" s="385"/>
      <c r="N93" s="385"/>
      <c r="O93" s="385"/>
      <c r="P93" s="385"/>
      <c r="Q93" s="385"/>
      <c r="R93" s="386"/>
      <c r="S93" s="180"/>
      <c r="T93" s="181"/>
      <c r="U93" s="181"/>
      <c r="V93" s="178"/>
      <c r="W93" s="181"/>
    </row>
    <row r="94" spans="1:25" ht="39.950000000000003" customHeight="1" x14ac:dyDescent="0.25">
      <c r="A94" s="180"/>
      <c r="B94" s="437" t="s">
        <v>74</v>
      </c>
      <c r="C94" s="438"/>
      <c r="D94" s="439"/>
      <c r="E94" s="437" t="s">
        <v>361</v>
      </c>
      <c r="F94" s="438"/>
      <c r="G94" s="438"/>
      <c r="H94" s="438"/>
      <c r="I94" s="438"/>
      <c r="J94" s="438"/>
      <c r="K94" s="438"/>
      <c r="L94" s="438"/>
      <c r="M94" s="438"/>
      <c r="N94" s="438"/>
      <c r="O94" s="438"/>
      <c r="P94" s="438"/>
      <c r="Q94" s="438"/>
      <c r="R94" s="439"/>
      <c r="S94" s="180"/>
      <c r="T94" s="181"/>
      <c r="U94" s="181"/>
      <c r="V94" s="178"/>
      <c r="W94" s="181"/>
    </row>
    <row r="95" spans="1:25" ht="39.950000000000003" customHeight="1" x14ac:dyDescent="0.25">
      <c r="A95" s="180"/>
      <c r="B95" s="387"/>
      <c r="C95" s="387"/>
      <c r="D95" s="387"/>
      <c r="E95" s="388" t="str">
        <f t="shared" ref="E95:E100" si="12">IF(B95="","Select Category in Column B",0)</f>
        <v>Select Category in Column B</v>
      </c>
      <c r="F95" s="388"/>
      <c r="G95" s="388"/>
      <c r="H95" s="388"/>
      <c r="I95" s="388"/>
      <c r="J95" s="388"/>
      <c r="K95" s="388"/>
      <c r="L95" s="388"/>
      <c r="M95" s="388"/>
      <c r="N95" s="388"/>
      <c r="O95" s="388"/>
      <c r="P95" s="388"/>
      <c r="Q95" s="388"/>
      <c r="R95" s="150"/>
      <c r="S95" s="180"/>
      <c r="T95" s="181"/>
      <c r="U95" s="181"/>
      <c r="V95" s="177"/>
      <c r="W95" s="181"/>
    </row>
    <row r="96" spans="1:25" ht="39.950000000000003" customHeight="1" x14ac:dyDescent="0.25">
      <c r="A96" s="180"/>
      <c r="B96" s="387"/>
      <c r="C96" s="387"/>
      <c r="D96" s="387"/>
      <c r="E96" s="388" t="str">
        <f t="shared" si="12"/>
        <v>Select Category in Column B</v>
      </c>
      <c r="F96" s="388"/>
      <c r="G96" s="388"/>
      <c r="H96" s="388"/>
      <c r="I96" s="388"/>
      <c r="J96" s="388"/>
      <c r="K96" s="388"/>
      <c r="L96" s="388"/>
      <c r="M96" s="388"/>
      <c r="N96" s="388"/>
      <c r="O96" s="388"/>
      <c r="P96" s="388"/>
      <c r="Q96" s="388"/>
      <c r="R96" s="150"/>
      <c r="S96" s="180"/>
      <c r="T96" s="181"/>
      <c r="U96" s="181"/>
      <c r="V96" s="177"/>
      <c r="W96" s="181"/>
    </row>
    <row r="97" spans="1:25" ht="39.950000000000003" customHeight="1" x14ac:dyDescent="0.25">
      <c r="A97" s="180"/>
      <c r="B97" s="387"/>
      <c r="C97" s="387"/>
      <c r="D97" s="387"/>
      <c r="E97" s="388" t="str">
        <f t="shared" si="12"/>
        <v>Select Category in Column B</v>
      </c>
      <c r="F97" s="388"/>
      <c r="G97" s="388"/>
      <c r="H97" s="388"/>
      <c r="I97" s="388"/>
      <c r="J97" s="388"/>
      <c r="K97" s="388"/>
      <c r="L97" s="388"/>
      <c r="M97" s="388"/>
      <c r="N97" s="388"/>
      <c r="O97" s="388"/>
      <c r="P97" s="388"/>
      <c r="Q97" s="388"/>
      <c r="R97" s="150"/>
      <c r="S97" s="180"/>
      <c r="T97" s="181"/>
      <c r="U97" s="181"/>
      <c r="V97" s="178"/>
      <c r="W97" s="181"/>
    </row>
    <row r="98" spans="1:25" ht="39.950000000000003" customHeight="1" x14ac:dyDescent="0.25">
      <c r="A98" s="180"/>
      <c r="B98" s="387"/>
      <c r="C98" s="387"/>
      <c r="D98" s="387"/>
      <c r="E98" s="388" t="str">
        <f t="shared" si="12"/>
        <v>Select Category in Column B</v>
      </c>
      <c r="F98" s="388"/>
      <c r="G98" s="388"/>
      <c r="H98" s="388"/>
      <c r="I98" s="388"/>
      <c r="J98" s="388"/>
      <c r="K98" s="388"/>
      <c r="L98" s="388"/>
      <c r="M98" s="388"/>
      <c r="N98" s="388"/>
      <c r="O98" s="388"/>
      <c r="P98" s="388"/>
      <c r="Q98" s="388"/>
      <c r="R98" s="150"/>
      <c r="S98" s="180"/>
      <c r="T98" s="181"/>
      <c r="U98" s="181"/>
      <c r="V98" s="181"/>
      <c r="W98" s="181"/>
    </row>
    <row r="99" spans="1:25" ht="39.950000000000003" customHeight="1" x14ac:dyDescent="0.25">
      <c r="A99" s="180"/>
      <c r="B99" s="387"/>
      <c r="C99" s="387"/>
      <c r="D99" s="387"/>
      <c r="E99" s="388" t="str">
        <f t="shared" si="12"/>
        <v>Select Category in Column B</v>
      </c>
      <c r="F99" s="388"/>
      <c r="G99" s="388"/>
      <c r="H99" s="388"/>
      <c r="I99" s="388"/>
      <c r="J99" s="388"/>
      <c r="K99" s="388"/>
      <c r="L99" s="388"/>
      <c r="M99" s="388"/>
      <c r="N99" s="388"/>
      <c r="O99" s="388"/>
      <c r="P99" s="388"/>
      <c r="Q99" s="388"/>
      <c r="R99" s="150"/>
      <c r="S99" s="180"/>
      <c r="T99" s="181"/>
      <c r="U99" s="181"/>
      <c r="V99" s="181"/>
      <c r="W99" s="181"/>
    </row>
    <row r="100" spans="1:25" ht="39.950000000000003" customHeight="1" x14ac:dyDescent="0.25">
      <c r="A100" s="180"/>
      <c r="B100" s="387"/>
      <c r="C100" s="387"/>
      <c r="D100" s="387"/>
      <c r="E100" s="388" t="str">
        <f t="shared" si="12"/>
        <v>Select Category in Column B</v>
      </c>
      <c r="F100" s="388"/>
      <c r="G100" s="388"/>
      <c r="H100" s="388"/>
      <c r="I100" s="388"/>
      <c r="J100" s="388"/>
      <c r="K100" s="388"/>
      <c r="L100" s="388"/>
      <c r="M100" s="388"/>
      <c r="N100" s="388"/>
      <c r="O100" s="388"/>
      <c r="P100" s="388"/>
      <c r="Q100" s="388"/>
      <c r="R100" s="150"/>
      <c r="S100" s="180"/>
      <c r="T100" s="181"/>
      <c r="U100" s="181"/>
      <c r="V100" s="181"/>
      <c r="W100" s="181"/>
    </row>
    <row r="101" spans="1:25" ht="19.350000000000001" customHeight="1" x14ac:dyDescent="0.25">
      <c r="A101" s="180"/>
      <c r="B101" s="411" t="s">
        <v>75</v>
      </c>
      <c r="C101" s="412"/>
      <c r="D101" s="412"/>
      <c r="E101" s="412"/>
      <c r="F101" s="412"/>
      <c r="G101" s="412"/>
      <c r="H101" s="412"/>
      <c r="I101" s="412"/>
      <c r="J101" s="412"/>
      <c r="K101" s="412"/>
      <c r="L101" s="412"/>
      <c r="M101" s="412"/>
      <c r="N101" s="412"/>
      <c r="O101" s="412"/>
      <c r="P101" s="412"/>
      <c r="Q101" s="413"/>
      <c r="R101" s="151">
        <f>ROUND(SUM(R95:R100),0)</f>
        <v>0</v>
      </c>
      <c r="S101" s="180"/>
      <c r="T101" s="181"/>
      <c r="U101" s="181"/>
      <c r="V101" s="181"/>
      <c r="W101" s="181"/>
      <c r="Y101" s="129">
        <f>R101</f>
        <v>0</v>
      </c>
    </row>
    <row r="102" spans="1:25" ht="15.75" customHeight="1" x14ac:dyDescent="0.25">
      <c r="A102" s="180"/>
      <c r="B102" s="422" t="s">
        <v>67</v>
      </c>
      <c r="C102" s="423"/>
      <c r="D102" s="423"/>
      <c r="E102" s="423"/>
      <c r="F102" s="423"/>
      <c r="G102" s="423"/>
      <c r="H102" s="423"/>
      <c r="I102" s="423"/>
      <c r="J102" s="423"/>
      <c r="K102" s="423"/>
      <c r="L102" s="423"/>
      <c r="M102" s="423"/>
      <c r="N102" s="423"/>
      <c r="O102" s="423"/>
      <c r="P102" s="423"/>
      <c r="Q102" s="423"/>
      <c r="R102" s="386"/>
      <c r="S102" s="180"/>
      <c r="T102" s="181"/>
      <c r="U102" s="181"/>
      <c r="V102" s="181"/>
      <c r="W102" s="181"/>
      <c r="X102" s="181"/>
    </row>
    <row r="103" spans="1:25" ht="15.75" customHeight="1" x14ac:dyDescent="0.25">
      <c r="A103" s="180"/>
      <c r="B103" s="250"/>
      <c r="C103" s="251"/>
      <c r="D103" s="251"/>
      <c r="E103" s="251"/>
      <c r="F103" s="251"/>
      <c r="G103" s="251"/>
      <c r="H103" s="251"/>
      <c r="I103" s="251"/>
      <c r="J103" s="251"/>
      <c r="K103" s="251"/>
      <c r="L103" s="251"/>
      <c r="M103" s="251"/>
      <c r="N103" s="251"/>
      <c r="O103" s="251"/>
      <c r="P103" s="251"/>
      <c r="Q103" s="252"/>
      <c r="R103" s="253"/>
      <c r="S103" s="180"/>
      <c r="T103" s="181"/>
      <c r="U103" s="181"/>
      <c r="V103" s="181"/>
      <c r="W103" s="181"/>
      <c r="X103" s="181"/>
    </row>
    <row r="104" spans="1:25" ht="15.6" customHeight="1" x14ac:dyDescent="0.25">
      <c r="A104" s="180"/>
      <c r="B104" s="254"/>
      <c r="C104" s="450" t="s">
        <v>256</v>
      </c>
      <c r="D104" s="450"/>
      <c r="E104" s="450"/>
      <c r="F104" s="450"/>
      <c r="G104" s="450"/>
      <c r="H104" s="292"/>
      <c r="I104" s="451" t="s">
        <v>284</v>
      </c>
      <c r="J104" s="452"/>
      <c r="K104" s="452"/>
      <c r="L104" s="452"/>
      <c r="M104" s="452"/>
      <c r="N104" s="289"/>
      <c r="O104" s="453" t="str">
        <f>IF(E7="", "Enter IDC Rate Above",E7)</f>
        <v>Enter IDC Rate Above</v>
      </c>
      <c r="P104" s="454"/>
      <c r="Q104" s="255"/>
      <c r="R104" s="256"/>
      <c r="S104" s="180"/>
      <c r="T104" s="181"/>
      <c r="U104" s="184" t="str">
        <f>O104</f>
        <v>Enter IDC Rate Above</v>
      </c>
      <c r="V104" s="181"/>
      <c r="W104" s="181"/>
      <c r="X104" s="181"/>
    </row>
    <row r="105" spans="1:25" ht="14.1" hidden="1" customHeight="1" x14ac:dyDescent="0.25">
      <c r="A105" s="180"/>
      <c r="B105" s="254"/>
      <c r="C105" s="251"/>
      <c r="D105" s="251"/>
      <c r="E105" s="251"/>
      <c r="F105" s="251"/>
      <c r="G105" s="251"/>
      <c r="H105" s="292"/>
      <c r="I105" s="455" t="s">
        <v>112</v>
      </c>
      <c r="J105" s="435"/>
      <c r="K105" s="435"/>
      <c r="L105" s="435"/>
      <c r="M105" s="435"/>
      <c r="N105" s="291"/>
      <c r="O105" s="443">
        <f>(R101+R92+R82+R73+R66+R57+R52+R44+R16)-F129</f>
        <v>0</v>
      </c>
      <c r="P105" s="421"/>
      <c r="Q105" s="255"/>
      <c r="R105" s="256"/>
      <c r="S105" s="180"/>
      <c r="T105" s="181"/>
      <c r="U105" s="181"/>
      <c r="V105" s="181"/>
      <c r="W105" s="181"/>
      <c r="X105" s="181"/>
    </row>
    <row r="106" spans="1:25" ht="14.1" hidden="1" customHeight="1" x14ac:dyDescent="0.25">
      <c r="A106" s="180"/>
      <c r="B106" s="254" t="s">
        <v>113</v>
      </c>
      <c r="C106" s="257"/>
      <c r="D106" s="257"/>
      <c r="E106" s="257"/>
      <c r="F106" s="257"/>
      <c r="G106" s="258"/>
      <c r="H106" s="292"/>
      <c r="I106" s="290"/>
      <c r="J106" s="291"/>
      <c r="K106" s="291"/>
      <c r="L106" s="291"/>
      <c r="M106" s="291"/>
      <c r="N106" s="291"/>
      <c r="O106" s="420" t="e">
        <f>(O104+1)*O105</f>
        <v>#VALUE!</v>
      </c>
      <c r="P106" s="421"/>
      <c r="Q106" s="255"/>
      <c r="R106" s="256"/>
      <c r="S106" s="180"/>
      <c r="T106" s="181"/>
      <c r="U106" s="181"/>
      <c r="V106" s="181"/>
      <c r="W106" s="181"/>
      <c r="X106" s="181"/>
    </row>
    <row r="107" spans="1:25" ht="15.75" customHeight="1" x14ac:dyDescent="0.25">
      <c r="A107" s="180"/>
      <c r="B107" s="254"/>
      <c r="C107" s="450" t="s">
        <v>249</v>
      </c>
      <c r="D107" s="450"/>
      <c r="E107" s="450"/>
      <c r="F107" s="450"/>
      <c r="G107" s="259">
        <f>F123</f>
        <v>0</v>
      </c>
      <c r="H107" s="292"/>
      <c r="I107" s="251"/>
      <c r="J107" s="251"/>
      <c r="K107" s="251"/>
      <c r="L107" s="251"/>
      <c r="M107" s="251"/>
      <c r="N107" s="251"/>
      <c r="O107" s="251"/>
      <c r="P107" s="251"/>
      <c r="Q107" s="255"/>
      <c r="R107" s="256"/>
      <c r="S107" s="180"/>
      <c r="T107" s="181"/>
      <c r="U107" s="181"/>
      <c r="V107" s="181"/>
      <c r="W107" s="181"/>
      <c r="X107" s="181"/>
    </row>
    <row r="108" spans="1:25" ht="15.75" customHeight="1" x14ac:dyDescent="0.25">
      <c r="A108" s="180"/>
      <c r="B108" s="254"/>
      <c r="C108" s="450" t="s">
        <v>517</v>
      </c>
      <c r="D108" s="450"/>
      <c r="E108" s="450"/>
      <c r="F108" s="450"/>
      <c r="G108" s="259">
        <f>F124+F125+F126+F127</f>
        <v>0</v>
      </c>
      <c r="H108" s="292"/>
      <c r="I108" s="260"/>
      <c r="J108" s="260"/>
      <c r="K108" s="260"/>
      <c r="L108" s="260"/>
      <c r="M108" s="260"/>
      <c r="N108" s="260"/>
      <c r="O108" s="260"/>
      <c r="P108" s="260"/>
      <c r="Q108" s="255"/>
      <c r="R108" s="256"/>
      <c r="S108" s="180"/>
      <c r="T108" s="181"/>
      <c r="U108" s="181"/>
      <c r="V108" s="181"/>
      <c r="W108" s="181"/>
      <c r="X108" s="181"/>
    </row>
    <row r="109" spans="1:25" ht="15.75" customHeight="1" x14ac:dyDescent="0.25">
      <c r="A109" s="180"/>
      <c r="B109" s="254"/>
      <c r="C109" s="450" t="s">
        <v>250</v>
      </c>
      <c r="D109" s="450"/>
      <c r="E109" s="450"/>
      <c r="F109" s="450"/>
      <c r="G109" s="259">
        <f>R115</f>
        <v>0</v>
      </c>
      <c r="H109" s="292"/>
      <c r="I109" s="451" t="s">
        <v>111</v>
      </c>
      <c r="J109" s="452"/>
      <c r="K109" s="452"/>
      <c r="L109" s="452"/>
      <c r="M109" s="452"/>
      <c r="N109" s="289"/>
      <c r="O109" s="430">
        <f>'GRANT SUMMARY'!J100</f>
        <v>0</v>
      </c>
      <c r="P109" s="431"/>
      <c r="Q109" s="255"/>
      <c r="R109" s="256"/>
      <c r="S109" s="180"/>
      <c r="T109" s="181"/>
      <c r="U109" s="181"/>
      <c r="V109" s="181"/>
      <c r="W109" s="181"/>
      <c r="X109" s="181"/>
    </row>
    <row r="110" spans="1:25" ht="16.5" customHeight="1" x14ac:dyDescent="0.25">
      <c r="A110" s="180"/>
      <c r="B110" s="254"/>
      <c r="C110" s="292"/>
      <c r="D110" s="435"/>
      <c r="E110" s="435"/>
      <c r="F110" s="435"/>
      <c r="G110" s="292"/>
      <c r="H110" s="292"/>
      <c r="I110" s="292"/>
      <c r="J110" s="292"/>
      <c r="K110" s="292"/>
      <c r="L110" s="292"/>
      <c r="M110" s="436"/>
      <c r="N110" s="436"/>
      <c r="O110" s="436"/>
      <c r="P110" s="436"/>
      <c r="Q110" s="436"/>
      <c r="R110" s="261" t="s">
        <v>52</v>
      </c>
      <c r="S110" s="180"/>
      <c r="T110" s="181"/>
      <c r="U110" s="181"/>
      <c r="V110" s="181"/>
      <c r="W110" s="181"/>
      <c r="X110" s="181"/>
    </row>
    <row r="111" spans="1:25" x14ac:dyDescent="0.25">
      <c r="A111" s="180"/>
      <c r="B111" s="286"/>
      <c r="C111" s="412"/>
      <c r="D111" s="412"/>
      <c r="E111" s="412"/>
      <c r="F111" s="287"/>
      <c r="G111" s="287"/>
      <c r="H111" s="287"/>
      <c r="I111" s="412" t="s">
        <v>257</v>
      </c>
      <c r="J111" s="412"/>
      <c r="K111" s="412"/>
      <c r="L111" s="412"/>
      <c r="M111" s="412"/>
      <c r="N111" s="412"/>
      <c r="O111" s="412"/>
      <c r="P111" s="412"/>
      <c r="Q111" s="413"/>
      <c r="R111" s="153"/>
      <c r="S111" s="180"/>
      <c r="T111" s="181"/>
      <c r="U111" s="181"/>
      <c r="V111" s="181"/>
      <c r="W111" s="181"/>
      <c r="X111" s="181"/>
      <c r="Y111" s="129">
        <f>R111</f>
        <v>0</v>
      </c>
    </row>
    <row r="112" spans="1:25" ht="15.75" customHeight="1" x14ac:dyDescent="0.25">
      <c r="A112" s="180"/>
      <c r="B112" s="422" t="s">
        <v>68</v>
      </c>
      <c r="C112" s="423"/>
      <c r="D112" s="423"/>
      <c r="E112" s="423"/>
      <c r="F112" s="423"/>
      <c r="G112" s="423"/>
      <c r="H112" s="423"/>
      <c r="I112" s="423"/>
      <c r="J112" s="423"/>
      <c r="K112" s="423"/>
      <c r="L112" s="423"/>
      <c r="M112" s="423"/>
      <c r="N112" s="423"/>
      <c r="O112" s="423"/>
      <c r="P112" s="423"/>
      <c r="Q112" s="423"/>
      <c r="R112" s="284"/>
      <c r="S112" s="180"/>
      <c r="T112" s="181"/>
      <c r="U112" s="181"/>
      <c r="V112" s="181"/>
      <c r="W112" s="181"/>
    </row>
    <row r="113" spans="1:25" s="83" customFormat="1" ht="39.950000000000003" customHeight="1" x14ac:dyDescent="0.25">
      <c r="A113" s="180"/>
      <c r="B113" s="444" t="s">
        <v>76</v>
      </c>
      <c r="C113" s="445"/>
      <c r="D113" s="445"/>
      <c r="E113" s="445"/>
      <c r="F113" s="445"/>
      <c r="G113" s="445"/>
      <c r="H113" s="445"/>
      <c r="I113" s="445"/>
      <c r="J113" s="445"/>
      <c r="K113" s="445"/>
      <c r="L113" s="445"/>
      <c r="M113" s="445"/>
      <c r="N113" s="445"/>
      <c r="O113" s="445"/>
      <c r="P113" s="445"/>
      <c r="Q113" s="446"/>
      <c r="R113" s="288" t="s">
        <v>52</v>
      </c>
      <c r="S113" s="180"/>
      <c r="T113" s="181"/>
      <c r="U113" s="181"/>
      <c r="V113" s="181"/>
      <c r="W113" s="181"/>
    </row>
    <row r="114" spans="1:25" ht="30" customHeight="1" x14ac:dyDescent="0.25">
      <c r="A114" s="180"/>
      <c r="B114" s="447"/>
      <c r="C114" s="448"/>
      <c r="D114" s="448"/>
      <c r="E114" s="448"/>
      <c r="F114" s="448"/>
      <c r="G114" s="448"/>
      <c r="H114" s="448"/>
      <c r="I114" s="448"/>
      <c r="J114" s="448"/>
      <c r="K114" s="448"/>
      <c r="L114" s="448"/>
      <c r="M114" s="448"/>
      <c r="N114" s="448"/>
      <c r="O114" s="448"/>
      <c r="P114" s="448"/>
      <c r="Q114" s="449"/>
      <c r="R114" s="154"/>
      <c r="S114" s="180"/>
      <c r="T114" s="181"/>
      <c r="U114" s="181"/>
      <c r="V114" s="181"/>
      <c r="W114" s="181"/>
    </row>
    <row r="115" spans="1:25" ht="18.600000000000001" customHeight="1" x14ac:dyDescent="0.25">
      <c r="A115" s="180"/>
      <c r="B115" s="411" t="s">
        <v>77</v>
      </c>
      <c r="C115" s="412"/>
      <c r="D115" s="412"/>
      <c r="E115" s="412"/>
      <c r="F115" s="412"/>
      <c r="G115" s="412"/>
      <c r="H115" s="412"/>
      <c r="I115" s="412"/>
      <c r="J115" s="412"/>
      <c r="K115" s="412"/>
      <c r="L115" s="412"/>
      <c r="M115" s="412"/>
      <c r="N115" s="412"/>
      <c r="O115" s="412"/>
      <c r="P115" s="412"/>
      <c r="Q115" s="413"/>
      <c r="R115" s="151">
        <f>ROUND(R114,0)</f>
        <v>0</v>
      </c>
      <c r="S115" s="180"/>
      <c r="T115" s="181"/>
      <c r="U115" s="181"/>
      <c r="V115" s="181"/>
      <c r="W115" s="181"/>
      <c r="Y115" s="129">
        <f>R115</f>
        <v>0</v>
      </c>
    </row>
    <row r="116" spans="1:25" ht="18.600000000000001" customHeight="1" x14ac:dyDescent="0.25">
      <c r="A116" s="180"/>
      <c r="B116" s="422"/>
      <c r="C116" s="423"/>
      <c r="D116" s="423"/>
      <c r="E116" s="423"/>
      <c r="F116" s="423"/>
      <c r="G116" s="423"/>
      <c r="H116" s="423"/>
      <c r="I116" s="423"/>
      <c r="J116" s="423"/>
      <c r="K116" s="423"/>
      <c r="L116" s="423"/>
      <c r="M116" s="423"/>
      <c r="N116" s="423"/>
      <c r="O116" s="423"/>
      <c r="P116" s="423"/>
      <c r="Q116" s="423"/>
      <c r="R116" s="284"/>
      <c r="S116" s="180"/>
      <c r="T116" s="181"/>
      <c r="U116" s="181"/>
      <c r="V116" s="181"/>
      <c r="W116" s="181"/>
      <c r="Y116" s="129"/>
    </row>
    <row r="117" spans="1:25" ht="34.5" customHeight="1" x14ac:dyDescent="0.25">
      <c r="A117" s="180"/>
      <c r="B117" s="432" t="s">
        <v>60</v>
      </c>
      <c r="C117" s="433"/>
      <c r="D117" s="433"/>
      <c r="E117" s="433"/>
      <c r="F117" s="433"/>
      <c r="G117" s="433"/>
      <c r="H117" s="433"/>
      <c r="I117" s="433"/>
      <c r="J117" s="433"/>
      <c r="K117" s="433"/>
      <c r="L117" s="433"/>
      <c r="M117" s="433"/>
      <c r="N117" s="433"/>
      <c r="O117" s="433"/>
      <c r="P117" s="433"/>
      <c r="Q117" s="434"/>
      <c r="R117" s="146">
        <f>SUM(R115+R111+R101+R92+R82+R73+R66+R57+R52+R44+R16)</f>
        <v>0</v>
      </c>
      <c r="S117" s="180"/>
      <c r="T117" s="181"/>
      <c r="U117" s="155"/>
      <c r="V117" s="156"/>
      <c r="W117" s="181"/>
    </row>
    <row r="118" spans="1:25" ht="34.5" customHeight="1" x14ac:dyDescent="0.25">
      <c r="A118" s="180"/>
      <c r="B118" s="432" t="s">
        <v>241</v>
      </c>
      <c r="C118" s="433"/>
      <c r="D118" s="433"/>
      <c r="E118" s="433"/>
      <c r="F118" s="433"/>
      <c r="G118" s="433"/>
      <c r="H118" s="433"/>
      <c r="I118" s="433"/>
      <c r="J118" s="433"/>
      <c r="K118" s="433"/>
      <c r="L118" s="433"/>
      <c r="M118" s="433"/>
      <c r="N118" s="433"/>
      <c r="O118" s="433"/>
      <c r="P118" s="433"/>
      <c r="Q118" s="434"/>
      <c r="R118" s="146" t="e">
        <f>R117-E5</f>
        <v>#VALUE!</v>
      </c>
      <c r="S118" s="180"/>
      <c r="T118" s="181"/>
      <c r="U118" s="155"/>
      <c r="V118" s="156"/>
      <c r="W118" s="181"/>
    </row>
    <row r="119" spans="1:25" ht="15" customHeight="1" x14ac:dyDescent="0.25">
      <c r="A119" s="180"/>
      <c r="B119" s="180"/>
      <c r="C119" s="180"/>
      <c r="D119" s="180"/>
      <c r="E119" s="180"/>
      <c r="F119" s="180"/>
      <c r="G119" s="180"/>
      <c r="H119" s="180"/>
      <c r="I119" s="180"/>
      <c r="J119" s="180"/>
      <c r="K119" s="180"/>
      <c r="L119" s="180"/>
      <c r="M119" s="180"/>
      <c r="N119" s="180"/>
      <c r="O119" s="180"/>
      <c r="P119" s="180"/>
      <c r="Q119" s="180"/>
      <c r="R119" s="180"/>
      <c r="S119" s="180"/>
      <c r="T119" s="181"/>
      <c r="U119" s="155" t="s">
        <v>114</v>
      </c>
      <c r="V119" s="156">
        <f>U92+R101+R60+R64+R52+R16</f>
        <v>0</v>
      </c>
      <c r="W119" s="181"/>
    </row>
    <row r="120" spans="1:25" x14ac:dyDescent="0.2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row>
    <row r="121" spans="1:25" hidden="1" x14ac:dyDescent="0.25"/>
    <row r="122" spans="1:25" hidden="1" x14ac:dyDescent="0.25">
      <c r="C122" s="130" t="s">
        <v>255</v>
      </c>
      <c r="D122" s="130"/>
      <c r="E122" s="131"/>
      <c r="F122" s="132"/>
    </row>
    <row r="123" spans="1:25" hidden="1" x14ac:dyDescent="0.25">
      <c r="C123" s="130" t="s">
        <v>249</v>
      </c>
      <c r="D123" s="130"/>
      <c r="E123" s="131"/>
      <c r="F123" s="137">
        <f>R57</f>
        <v>0</v>
      </c>
    </row>
    <row r="124" spans="1:25" hidden="1" x14ac:dyDescent="0.25">
      <c r="C124" s="130" t="s">
        <v>251</v>
      </c>
      <c r="D124" s="130"/>
      <c r="E124" s="131">
        <f>W69</f>
        <v>0</v>
      </c>
      <c r="F124" s="132">
        <f>IF(E124&gt;25000,(E124-25000),0)</f>
        <v>0</v>
      </c>
    </row>
    <row r="125" spans="1:25" hidden="1" x14ac:dyDescent="0.25">
      <c r="C125" s="130" t="s">
        <v>252</v>
      </c>
      <c r="D125" s="130"/>
      <c r="E125" s="131">
        <f>W70</f>
        <v>0</v>
      </c>
      <c r="F125" s="132">
        <f>IF(E125&gt;25000,(E125-25000),0)</f>
        <v>0</v>
      </c>
    </row>
    <row r="126" spans="1:25" hidden="1" x14ac:dyDescent="0.25">
      <c r="C126" s="130" t="s">
        <v>253</v>
      </c>
      <c r="D126" s="130"/>
      <c r="E126" s="131">
        <f>W71</f>
        <v>0</v>
      </c>
      <c r="F126" s="132">
        <f>IF(E126&gt;25000,(E126-25000),0)</f>
        <v>0</v>
      </c>
    </row>
    <row r="127" spans="1:25" hidden="1" x14ac:dyDescent="0.25">
      <c r="C127" s="130" t="s">
        <v>254</v>
      </c>
      <c r="D127" s="130"/>
      <c r="E127" s="131">
        <f>W72</f>
        <v>0</v>
      </c>
      <c r="F127" s="132">
        <f>IF(E127&gt;25000,(E127-25000),0)</f>
        <v>0</v>
      </c>
    </row>
    <row r="128" spans="1:25" hidden="1" x14ac:dyDescent="0.25">
      <c r="C128" s="130" t="s">
        <v>250</v>
      </c>
      <c r="D128" s="130"/>
      <c r="E128" s="131"/>
      <c r="F128" s="137">
        <f>R115</f>
        <v>0</v>
      </c>
    </row>
    <row r="129" spans="6:6" hidden="1" x14ac:dyDescent="0.25">
      <c r="F129" s="81">
        <f>SUM(F123:F128)</f>
        <v>0</v>
      </c>
    </row>
  </sheetData>
  <sheetProtection algorithmName="SHA-512" hashValue="1Qfd4hb7k4Ey5Lhv+HGTUdqTwpVeLw+j5sr3ngHtzAuXDSfYJbzvBmWP/3NR85GgT4ZHK7td7AuAH0t/YALyXA==" saltValue="PnE4ohsu8CXgj+j7f+ioDA==" spinCount="100000" sheet="1" formatCells="0" formatRows="0" insertRows="0" selectLockedCells="1"/>
  <mergeCells count="206">
    <mergeCell ref="B116:Q116"/>
    <mergeCell ref="B117:Q117"/>
    <mergeCell ref="B118:Q118"/>
    <mergeCell ref="C111:E111"/>
    <mergeCell ref="I111:Q111"/>
    <mergeCell ref="B112:Q112"/>
    <mergeCell ref="B113:Q113"/>
    <mergeCell ref="B114:Q114"/>
    <mergeCell ref="B115:Q115"/>
    <mergeCell ref="C107:F107"/>
    <mergeCell ref="C108:F108"/>
    <mergeCell ref="C109:F109"/>
    <mergeCell ref="I109:M109"/>
    <mergeCell ref="O109:P109"/>
    <mergeCell ref="D110:F110"/>
    <mergeCell ref="M110:Q110"/>
    <mergeCell ref="C104:G104"/>
    <mergeCell ref="I104:M104"/>
    <mergeCell ref="O104:P104"/>
    <mergeCell ref="I105:M105"/>
    <mergeCell ref="O105:P105"/>
    <mergeCell ref="O106:P106"/>
    <mergeCell ref="B99:D99"/>
    <mergeCell ref="E99:Q99"/>
    <mergeCell ref="B100:D100"/>
    <mergeCell ref="E100:Q100"/>
    <mergeCell ref="B101:Q101"/>
    <mergeCell ref="B102:R102"/>
    <mergeCell ref="B96:D96"/>
    <mergeCell ref="E96:Q96"/>
    <mergeCell ref="B97:D97"/>
    <mergeCell ref="E97:Q97"/>
    <mergeCell ref="B98:D98"/>
    <mergeCell ref="E98:Q98"/>
    <mergeCell ref="B92:Q92"/>
    <mergeCell ref="B93:R93"/>
    <mergeCell ref="B94:D94"/>
    <mergeCell ref="E94:R94"/>
    <mergeCell ref="B95:D95"/>
    <mergeCell ref="E95:Q95"/>
    <mergeCell ref="B90:D90"/>
    <mergeCell ref="E90:G90"/>
    <mergeCell ref="H90:O90"/>
    <mergeCell ref="B91:D91"/>
    <mergeCell ref="E91:G91"/>
    <mergeCell ref="H91:O91"/>
    <mergeCell ref="B88:D88"/>
    <mergeCell ref="E88:G88"/>
    <mergeCell ref="H88:O88"/>
    <mergeCell ref="B89:D89"/>
    <mergeCell ref="E89:G89"/>
    <mergeCell ref="H89:O89"/>
    <mergeCell ref="B86:D86"/>
    <mergeCell ref="E86:G86"/>
    <mergeCell ref="H86:O86"/>
    <mergeCell ref="B87:D87"/>
    <mergeCell ref="E87:G87"/>
    <mergeCell ref="H87:O87"/>
    <mergeCell ref="B82:Q82"/>
    <mergeCell ref="B83:R83"/>
    <mergeCell ref="B84:D84"/>
    <mergeCell ref="E84:G84"/>
    <mergeCell ref="H84:O84"/>
    <mergeCell ref="B85:D85"/>
    <mergeCell ref="E85:G85"/>
    <mergeCell ref="H85:O85"/>
    <mergeCell ref="B79:D79"/>
    <mergeCell ref="E79:Q79"/>
    <mergeCell ref="B80:D80"/>
    <mergeCell ref="E80:Q80"/>
    <mergeCell ref="B81:D81"/>
    <mergeCell ref="E81:Q81"/>
    <mergeCell ref="B76:D76"/>
    <mergeCell ref="E76:Q76"/>
    <mergeCell ref="B77:D77"/>
    <mergeCell ref="E77:Q77"/>
    <mergeCell ref="B78:D78"/>
    <mergeCell ref="E78:Q78"/>
    <mergeCell ref="B72:C72"/>
    <mergeCell ref="D72:G72"/>
    <mergeCell ref="H72:O72"/>
    <mergeCell ref="B73:Q73"/>
    <mergeCell ref="B74:R74"/>
    <mergeCell ref="B75:D75"/>
    <mergeCell ref="E75:Q75"/>
    <mergeCell ref="B70:C70"/>
    <mergeCell ref="D70:G70"/>
    <mergeCell ref="H70:O70"/>
    <mergeCell ref="B71:C71"/>
    <mergeCell ref="D71:G71"/>
    <mergeCell ref="H71:O71"/>
    <mergeCell ref="B68:C68"/>
    <mergeCell ref="D68:G68"/>
    <mergeCell ref="H68:O68"/>
    <mergeCell ref="B69:C69"/>
    <mergeCell ref="D69:G69"/>
    <mergeCell ref="H69:O69"/>
    <mergeCell ref="B64:C64"/>
    <mergeCell ref="D64:Q64"/>
    <mergeCell ref="C65:E65"/>
    <mergeCell ref="F65:Q65"/>
    <mergeCell ref="B66:Q66"/>
    <mergeCell ref="B67:R67"/>
    <mergeCell ref="C61:E61"/>
    <mergeCell ref="F61:Q61"/>
    <mergeCell ref="B62:C62"/>
    <mergeCell ref="D62:Q62"/>
    <mergeCell ref="C63:E63"/>
    <mergeCell ref="F63:Q63"/>
    <mergeCell ref="B57:Q57"/>
    <mergeCell ref="B58:R58"/>
    <mergeCell ref="B59:C59"/>
    <mergeCell ref="D59:Q59"/>
    <mergeCell ref="B60:C60"/>
    <mergeCell ref="D60:Q60"/>
    <mergeCell ref="B54:C54"/>
    <mergeCell ref="D54:P54"/>
    <mergeCell ref="B55:C55"/>
    <mergeCell ref="D55:P55"/>
    <mergeCell ref="B56:C56"/>
    <mergeCell ref="D56:P56"/>
    <mergeCell ref="B50:C50"/>
    <mergeCell ref="D50:K50"/>
    <mergeCell ref="B51:C51"/>
    <mergeCell ref="D51:K51"/>
    <mergeCell ref="B52:O52"/>
    <mergeCell ref="B53:R53"/>
    <mergeCell ref="B47:C47"/>
    <mergeCell ref="D47:K47"/>
    <mergeCell ref="B48:C48"/>
    <mergeCell ref="D48:K48"/>
    <mergeCell ref="B49:C49"/>
    <mergeCell ref="D49:K49"/>
    <mergeCell ref="B43:C43"/>
    <mergeCell ref="D43:K43"/>
    <mergeCell ref="B44:O44"/>
    <mergeCell ref="B45:R45"/>
    <mergeCell ref="B46:C46"/>
    <mergeCell ref="D46:K46"/>
    <mergeCell ref="B40:C40"/>
    <mergeCell ref="D40:K40"/>
    <mergeCell ref="B41:C41"/>
    <mergeCell ref="D41:K41"/>
    <mergeCell ref="B42:C42"/>
    <mergeCell ref="D42:K42"/>
    <mergeCell ref="B37:C37"/>
    <mergeCell ref="D37:K37"/>
    <mergeCell ref="B38:C38"/>
    <mergeCell ref="D38:K38"/>
    <mergeCell ref="B39:C39"/>
    <mergeCell ref="D39:K39"/>
    <mergeCell ref="B34:C34"/>
    <mergeCell ref="D34:K34"/>
    <mergeCell ref="B35:C35"/>
    <mergeCell ref="D35:K35"/>
    <mergeCell ref="B36:C36"/>
    <mergeCell ref="D36:K36"/>
    <mergeCell ref="B31:C31"/>
    <mergeCell ref="D31:K31"/>
    <mergeCell ref="B32:C32"/>
    <mergeCell ref="D32:K32"/>
    <mergeCell ref="B33:C33"/>
    <mergeCell ref="D33:K33"/>
    <mergeCell ref="B28:C28"/>
    <mergeCell ref="D28:K28"/>
    <mergeCell ref="B29:C29"/>
    <mergeCell ref="D29:K29"/>
    <mergeCell ref="B30:C30"/>
    <mergeCell ref="D30:K30"/>
    <mergeCell ref="B25:C25"/>
    <mergeCell ref="D25:K25"/>
    <mergeCell ref="B26:C26"/>
    <mergeCell ref="D26:K26"/>
    <mergeCell ref="B27:C27"/>
    <mergeCell ref="D27:K27"/>
    <mergeCell ref="B22:C22"/>
    <mergeCell ref="D22:K22"/>
    <mergeCell ref="B23:C23"/>
    <mergeCell ref="D23:K23"/>
    <mergeCell ref="B24:C24"/>
    <mergeCell ref="D24:K24"/>
    <mergeCell ref="B19:C19"/>
    <mergeCell ref="D19:K19"/>
    <mergeCell ref="B20:C20"/>
    <mergeCell ref="D20:K20"/>
    <mergeCell ref="B21:C21"/>
    <mergeCell ref="D21:K21"/>
    <mergeCell ref="B15:C15"/>
    <mergeCell ref="D15:K15"/>
    <mergeCell ref="B16:O16"/>
    <mergeCell ref="B17:R17"/>
    <mergeCell ref="B18:C18"/>
    <mergeCell ref="D18:K18"/>
    <mergeCell ref="B12:C12"/>
    <mergeCell ref="D12:K12"/>
    <mergeCell ref="B13:C13"/>
    <mergeCell ref="D13:K13"/>
    <mergeCell ref="B14:C14"/>
    <mergeCell ref="D14:K14"/>
    <mergeCell ref="B2:R2"/>
    <mergeCell ref="B3:R3"/>
    <mergeCell ref="B5:D5"/>
    <mergeCell ref="B7:D7"/>
    <mergeCell ref="B10:R10"/>
    <mergeCell ref="B11:C11"/>
    <mergeCell ref="D11:K11"/>
  </mergeCells>
  <conditionalFormatting sqref="R118">
    <cfRule type="cellIs" dxfId="26" priority="2" operator="notEqual">
      <formula>0</formula>
    </cfRule>
  </conditionalFormatting>
  <conditionalFormatting sqref="R117">
    <cfRule type="cellIs" dxfId="25" priority="3" operator="notEqual">
      <formula>$E$5</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A322692F-8F11-4B4C-8E6C-2985C6E55702}">
            <xm:f>'GRANT SUMMARY'!$J$100&lt;0</xm:f>
            <x14:dxf>
              <fill>
                <patternFill>
                  <bgColor rgb="FFFF0000"/>
                </patternFill>
              </fill>
            </x14:dxf>
          </x14:cfRule>
          <xm:sqref>R111</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3A9D7B16-A89F-4621-91C6-4DFCBD0470B6}">
          <x14:formula1>
            <xm:f>Cover!$C$21:$C$25</xm:f>
          </x14:formula1>
          <xm:sqref>N47:N51 N19:N43 N12:N15</xm:sqref>
        </x14:dataValidation>
        <x14:dataValidation type="list" allowBlank="1" showInputMessage="1" showErrorMessage="1" xr:uid="{34712124-156B-4601-BC54-2694CDACFD70}">
          <x14:formula1>
            <xm:f>'DROP-DOWNS'!$U$2:$U$8</xm:f>
          </x14:formula1>
          <xm:sqref>B95:D100</xm:sqref>
        </x14:dataValidation>
        <x14:dataValidation type="list" allowBlank="1" showInputMessage="1" showErrorMessage="1" xr:uid="{0CB2433C-4822-4131-B053-94E968939BE6}">
          <x14:formula1>
            <xm:f>'DROP-DOWNS'!$S$2:$S$6</xm:f>
          </x14:formula1>
          <xm:sqref>B76:C81</xm:sqref>
        </x14:dataValidation>
        <x14:dataValidation type="list" allowBlank="1" showInputMessage="1" showErrorMessage="1" xr:uid="{319B5C14-474C-43D6-AEDE-43C7CA5F3434}">
          <x14:formula1>
            <xm:f>'DROP-DOWNS'!$S$12:$S$21</xm:f>
          </x14:formula1>
          <xm:sqref>B85:C87 B89:C91 B88:D88</xm:sqref>
        </x14:dataValidation>
        <x14:dataValidation type="list" allowBlank="1" showInputMessage="1" showErrorMessage="1" xr:uid="{7B7DCB90-962A-41F9-82FF-68D02E6FA9CB}">
          <x14:formula1>
            <xm:f>'DROP-DOWNS'!$J$2:$J$3</xm:f>
          </x14:formula1>
          <xm:sqref>B69:C72</xm:sqref>
        </x14:dataValidation>
        <x14:dataValidation type="list" allowBlank="1" showInputMessage="1" showErrorMessage="1" xr:uid="{502053DE-23EF-4CD6-A08E-9772F6A7A611}">
          <x14:formula1>
            <xm:f>'MassSTEP II Budget'!$V$68:$V$72</xm:f>
          </x14:formula1>
          <xm:sqref>B2:R2</xm:sqref>
        </x14:dataValidation>
        <x14:dataValidation type="list" allowBlank="1" showInputMessage="1" showErrorMessage="1" xr:uid="{9E81724E-8D93-4681-A4A7-BFE6622AEA12}">
          <x14:formula1>
            <xm:f>'MassSTEP II Budget'!$W$68:$W$72</xm:f>
          </x14:formula1>
          <xm:sqref>E5</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DF9BB-0B37-4734-ADA3-D03D80BB1F58}">
  <sheetPr codeName="Sheet18">
    <tabColor theme="3" tint="0.79998168889431442"/>
  </sheetPr>
  <dimension ref="A1:AN129"/>
  <sheetViews>
    <sheetView showGridLines="0" topLeftCell="A97" zoomScale="90" zoomScaleNormal="90" workbookViewId="0">
      <selection activeCell="S116" sqref="S116"/>
    </sheetView>
  </sheetViews>
  <sheetFormatPr defaultColWidth="9.140625" defaultRowHeight="15" x14ac:dyDescent="0.25"/>
  <cols>
    <col min="1" max="1" width="3.42578125" style="51" customWidth="1"/>
    <col min="2" max="2" width="8.140625" style="51" customWidth="1"/>
    <col min="3" max="3" width="8.42578125" style="51" customWidth="1"/>
    <col min="4" max="4" width="11.85546875" style="51" customWidth="1"/>
    <col min="5" max="5" width="11.85546875" style="138" customWidth="1"/>
    <col min="6" max="6" width="11.85546875" style="136" customWidth="1"/>
    <col min="7" max="8" width="11.85546875" style="133" customWidth="1"/>
    <col min="9" max="9" width="12.85546875" style="133" customWidth="1"/>
    <col min="10" max="10" width="11.85546875" style="133" customWidth="1"/>
    <col min="11" max="11" width="6.42578125" style="133" customWidth="1"/>
    <col min="12" max="12" width="9.5703125" style="134" customWidth="1"/>
    <col min="13" max="14" width="9.5703125" style="135" customWidth="1"/>
    <col min="15" max="15" width="9.5703125" style="134" customWidth="1"/>
    <col min="16" max="16" width="9.5703125" style="136" customWidth="1"/>
    <col min="17" max="17" width="9.5703125" style="51" customWidth="1"/>
    <col min="18" max="18" width="14" style="51" customWidth="1"/>
    <col min="19" max="19" width="3.42578125" style="185" customWidth="1"/>
    <col min="20" max="20" width="4.28515625" style="51" customWidth="1"/>
    <col min="21" max="21" width="15.7109375" style="51" hidden="1" customWidth="1"/>
    <col min="22" max="22" width="27.5703125" style="51" hidden="1" customWidth="1"/>
    <col min="23" max="23" width="17.28515625" style="51" hidden="1" customWidth="1"/>
    <col min="24" max="24" width="9.140625" style="51" hidden="1" customWidth="1"/>
    <col min="25" max="25" width="10.5703125" style="51" hidden="1" customWidth="1"/>
    <col min="26" max="26" width="9.140625" style="51" hidden="1" customWidth="1"/>
    <col min="27" max="27" width="10.5703125" style="51" bestFit="1" customWidth="1"/>
    <col min="28" max="16384" width="9.140625" style="51"/>
  </cols>
  <sheetData>
    <row r="1" spans="1:27" x14ac:dyDescent="0.25">
      <c r="A1" s="180"/>
      <c r="B1" s="180"/>
      <c r="C1" s="180"/>
      <c r="D1" s="180"/>
      <c r="E1" s="180"/>
      <c r="F1" s="180"/>
      <c r="G1" s="180"/>
      <c r="H1" s="180"/>
      <c r="I1" s="180"/>
      <c r="J1" s="180"/>
      <c r="K1" s="180"/>
      <c r="L1" s="180"/>
      <c r="M1" s="180"/>
      <c r="N1" s="180"/>
      <c r="O1" s="180"/>
      <c r="P1" s="180"/>
      <c r="Q1" s="180"/>
      <c r="R1" s="180"/>
      <c r="S1" s="180"/>
      <c r="T1" s="181"/>
      <c r="U1" s="181"/>
      <c r="V1" s="181"/>
      <c r="W1" s="181"/>
    </row>
    <row r="2" spans="1:27" ht="29.45" customHeight="1" x14ac:dyDescent="0.25">
      <c r="A2" s="180"/>
      <c r="B2" s="488" t="s">
        <v>536</v>
      </c>
      <c r="C2" s="489"/>
      <c r="D2" s="489"/>
      <c r="E2" s="489"/>
      <c r="F2" s="489"/>
      <c r="G2" s="489"/>
      <c r="H2" s="489"/>
      <c r="I2" s="489"/>
      <c r="J2" s="489"/>
      <c r="K2" s="489"/>
      <c r="L2" s="489"/>
      <c r="M2" s="489"/>
      <c r="N2" s="489"/>
      <c r="O2" s="489"/>
      <c r="P2" s="489"/>
      <c r="Q2" s="489"/>
      <c r="R2" s="490"/>
      <c r="S2" s="180"/>
      <c r="T2" s="181"/>
      <c r="U2" s="181"/>
      <c r="V2" s="181"/>
      <c r="W2" s="181"/>
    </row>
    <row r="3" spans="1:27" ht="29.45" customHeight="1" x14ac:dyDescent="0.25">
      <c r="A3" s="180"/>
      <c r="B3" s="459" t="s">
        <v>535</v>
      </c>
      <c r="C3" s="460"/>
      <c r="D3" s="460"/>
      <c r="E3" s="460"/>
      <c r="F3" s="460"/>
      <c r="G3" s="460"/>
      <c r="H3" s="460"/>
      <c r="I3" s="460"/>
      <c r="J3" s="460"/>
      <c r="K3" s="460"/>
      <c r="L3" s="460"/>
      <c r="M3" s="460"/>
      <c r="N3" s="460"/>
      <c r="O3" s="460"/>
      <c r="P3" s="460"/>
      <c r="Q3" s="460"/>
      <c r="R3" s="461"/>
      <c r="S3" s="180"/>
      <c r="T3" s="181"/>
      <c r="U3" s="181"/>
      <c r="V3" s="181"/>
      <c r="W3" s="181"/>
    </row>
    <row r="4" spans="1:27" ht="8.25" customHeight="1" x14ac:dyDescent="0.25">
      <c r="A4" s="180"/>
      <c r="B4" s="193"/>
      <c r="C4" s="193"/>
      <c r="D4" s="193"/>
      <c r="E4" s="193"/>
      <c r="F4" s="193"/>
      <c r="G4" s="193"/>
      <c r="H4" s="193"/>
      <c r="I4" s="193"/>
      <c r="J4" s="193"/>
      <c r="K4" s="193"/>
      <c r="L4" s="193"/>
      <c r="M4" s="193"/>
      <c r="N4" s="193"/>
      <c r="O4" s="193"/>
      <c r="P4" s="193"/>
      <c r="Q4" s="193"/>
      <c r="R4" s="193"/>
      <c r="S4" s="180"/>
      <c r="T4" s="181"/>
      <c r="U4" s="181"/>
      <c r="V4" s="181"/>
      <c r="W4" s="181"/>
    </row>
    <row r="5" spans="1:27" ht="30" customHeight="1" x14ac:dyDescent="0.25">
      <c r="A5" s="180"/>
      <c r="B5" s="491" t="s">
        <v>230</v>
      </c>
      <c r="C5" s="492"/>
      <c r="D5" s="493"/>
      <c r="E5" s="192" t="s">
        <v>537</v>
      </c>
      <c r="F5" s="193"/>
      <c r="G5" s="193"/>
      <c r="H5" s="193"/>
      <c r="I5" s="193"/>
      <c r="J5" s="193"/>
      <c r="K5" s="193"/>
      <c r="L5" s="193"/>
      <c r="M5" s="193"/>
      <c r="N5" s="193"/>
      <c r="O5" s="193"/>
      <c r="P5" s="193"/>
      <c r="Q5" s="193"/>
      <c r="R5" s="193"/>
      <c r="S5" s="180"/>
      <c r="T5" s="181"/>
      <c r="U5" s="181"/>
      <c r="V5" s="181"/>
      <c r="W5" s="181"/>
    </row>
    <row r="6" spans="1:27" ht="8.25" customHeight="1" x14ac:dyDescent="0.25">
      <c r="A6" s="180"/>
      <c r="B6" s="193"/>
      <c r="C6" s="193"/>
      <c r="D6" s="195"/>
      <c r="E6" s="193"/>
      <c r="F6" s="193"/>
      <c r="G6" s="193"/>
      <c r="H6" s="193"/>
      <c r="I6" s="193"/>
      <c r="J6" s="193"/>
      <c r="K6" s="193"/>
      <c r="L6" s="193"/>
      <c r="M6" s="193"/>
      <c r="N6" s="193"/>
      <c r="O6" s="193"/>
      <c r="P6" s="193"/>
      <c r="Q6" s="193"/>
      <c r="R6" s="193"/>
      <c r="S6" s="180"/>
      <c r="T6" s="181"/>
      <c r="U6" s="181"/>
      <c r="V6" s="181"/>
      <c r="W6" s="181"/>
    </row>
    <row r="7" spans="1:27" ht="30" customHeight="1" x14ac:dyDescent="0.25">
      <c r="A7" s="180"/>
      <c r="B7" s="494" t="s">
        <v>516</v>
      </c>
      <c r="C7" s="385"/>
      <c r="D7" s="386"/>
      <c r="E7" s="191"/>
      <c r="F7" s="193"/>
      <c r="G7" s="193"/>
      <c r="H7" s="193"/>
      <c r="I7" s="193"/>
      <c r="J7" s="193"/>
      <c r="K7" s="193"/>
      <c r="L7" s="193"/>
      <c r="M7" s="193"/>
      <c r="N7" s="193"/>
      <c r="O7" s="193"/>
      <c r="P7" s="193"/>
      <c r="Q7" s="193"/>
      <c r="R7" s="193"/>
      <c r="S7" s="180"/>
      <c r="T7" s="181"/>
      <c r="U7" s="181"/>
      <c r="V7" s="181"/>
      <c r="W7" s="181"/>
    </row>
    <row r="8" spans="1:27" ht="8.25" customHeight="1" x14ac:dyDescent="0.25">
      <c r="A8" s="180"/>
      <c r="B8" s="193"/>
      <c r="C8" s="193"/>
      <c r="D8" s="195"/>
      <c r="E8" s="193"/>
      <c r="F8" s="193"/>
      <c r="G8" s="193"/>
      <c r="H8" s="193"/>
      <c r="I8" s="193"/>
      <c r="J8" s="193"/>
      <c r="K8" s="193"/>
      <c r="L8" s="193"/>
      <c r="M8" s="193"/>
      <c r="N8" s="193"/>
      <c r="O8" s="193"/>
      <c r="P8" s="193"/>
      <c r="Q8" s="193"/>
      <c r="R8" s="193"/>
      <c r="S8" s="180"/>
      <c r="T8" s="181"/>
      <c r="U8" s="181"/>
      <c r="V8" s="181"/>
      <c r="W8" s="181"/>
    </row>
    <row r="9" spans="1:27" ht="9" customHeight="1" x14ac:dyDescent="0.25">
      <c r="A9" s="180"/>
      <c r="B9" s="193"/>
      <c r="C9" s="193"/>
      <c r="D9" s="193"/>
      <c r="E9" s="193"/>
      <c r="F9" s="193"/>
      <c r="G9" s="193"/>
      <c r="H9" s="193"/>
      <c r="I9" s="193"/>
      <c r="J9" s="193"/>
      <c r="K9" s="193"/>
      <c r="L9" s="193"/>
      <c r="M9" s="193"/>
      <c r="N9" s="193"/>
      <c r="O9" s="193"/>
      <c r="P9" s="193"/>
      <c r="Q9" s="193"/>
      <c r="R9" s="193"/>
      <c r="S9" s="180"/>
      <c r="T9" s="181"/>
      <c r="U9" s="181"/>
      <c r="V9" s="181"/>
      <c r="W9" s="181"/>
    </row>
    <row r="10" spans="1:27" ht="15.75" customHeight="1" x14ac:dyDescent="0.25">
      <c r="A10" s="180"/>
      <c r="B10" s="462" t="s">
        <v>44</v>
      </c>
      <c r="C10" s="463"/>
      <c r="D10" s="463"/>
      <c r="E10" s="463"/>
      <c r="F10" s="463"/>
      <c r="G10" s="463"/>
      <c r="H10" s="463"/>
      <c r="I10" s="463"/>
      <c r="J10" s="463"/>
      <c r="K10" s="463"/>
      <c r="L10" s="463"/>
      <c r="M10" s="463"/>
      <c r="N10" s="463"/>
      <c r="O10" s="463"/>
      <c r="P10" s="463"/>
      <c r="Q10" s="463"/>
      <c r="R10" s="464"/>
      <c r="S10" s="180"/>
      <c r="T10" s="181"/>
      <c r="U10" s="181"/>
      <c r="V10" s="182" t="s">
        <v>335</v>
      </c>
      <c r="W10" s="181"/>
    </row>
    <row r="11" spans="1:27" ht="39.950000000000003" customHeight="1" x14ac:dyDescent="0.25">
      <c r="A11" s="180"/>
      <c r="B11" s="468" t="s">
        <v>45</v>
      </c>
      <c r="C11" s="469"/>
      <c r="D11" s="468" t="s">
        <v>362</v>
      </c>
      <c r="E11" s="473"/>
      <c r="F11" s="473"/>
      <c r="G11" s="473"/>
      <c r="H11" s="473"/>
      <c r="I11" s="473"/>
      <c r="J11" s="473"/>
      <c r="K11" s="469"/>
      <c r="L11" s="197" t="s">
        <v>46</v>
      </c>
      <c r="M11" s="197" t="s">
        <v>47</v>
      </c>
      <c r="N11" s="197" t="s">
        <v>532</v>
      </c>
      <c r="O11" s="197" t="s">
        <v>4</v>
      </c>
      <c r="P11" s="197" t="s">
        <v>1</v>
      </c>
      <c r="Q11" s="197" t="s">
        <v>102</v>
      </c>
      <c r="R11" s="197" t="s">
        <v>103</v>
      </c>
      <c r="S11" s="180"/>
      <c r="T11" s="181"/>
      <c r="U11" s="181"/>
      <c r="V11" s="182"/>
      <c r="W11" s="181"/>
    </row>
    <row r="12" spans="1:27" s="83" customFormat="1" ht="39.950000000000003" customHeight="1" x14ac:dyDescent="0.25">
      <c r="A12" s="180"/>
      <c r="B12" s="477"/>
      <c r="C12" s="478"/>
      <c r="D12" s="414"/>
      <c r="E12" s="415"/>
      <c r="F12" s="415"/>
      <c r="G12" s="415"/>
      <c r="H12" s="415"/>
      <c r="I12" s="415"/>
      <c r="J12" s="415"/>
      <c r="K12" s="416"/>
      <c r="L12" s="139"/>
      <c r="M12" s="140"/>
      <c r="N12" s="266"/>
      <c r="O12" s="189"/>
      <c r="P12" s="141" t="str">
        <f>IF(N12="","",(L12/N12))</f>
        <v/>
      </c>
      <c r="Q12" s="142">
        <f>O12*R12</f>
        <v>0</v>
      </c>
      <c r="R12" s="143">
        <f>ROUND(L12*M12,2)</f>
        <v>0</v>
      </c>
      <c r="S12" s="180"/>
      <c r="T12" s="181"/>
      <c r="U12" s="181"/>
      <c r="V12" s="182">
        <f>Q12+R12</f>
        <v>0</v>
      </c>
      <c r="W12" s="181"/>
      <c r="AA12" s="128"/>
    </row>
    <row r="13" spans="1:27" s="83" customFormat="1" ht="39.950000000000003" customHeight="1" x14ac:dyDescent="0.25">
      <c r="A13" s="180"/>
      <c r="B13" s="397"/>
      <c r="C13" s="399"/>
      <c r="D13" s="414"/>
      <c r="E13" s="415"/>
      <c r="F13" s="415"/>
      <c r="G13" s="415"/>
      <c r="H13" s="415"/>
      <c r="I13" s="415"/>
      <c r="J13" s="415"/>
      <c r="K13" s="416"/>
      <c r="L13" s="139"/>
      <c r="M13" s="140"/>
      <c r="N13" s="266"/>
      <c r="O13" s="189"/>
      <c r="P13" s="141" t="str">
        <f>IF(N13="","",(L13/N13))</f>
        <v/>
      </c>
      <c r="Q13" s="142">
        <f>O13*R13</f>
        <v>0</v>
      </c>
      <c r="R13" s="143">
        <f t="shared" ref="R13:R15" si="0">ROUND(L13*M13,2)</f>
        <v>0</v>
      </c>
      <c r="S13" s="180"/>
      <c r="T13" s="181"/>
      <c r="U13" s="181"/>
      <c r="V13" s="182">
        <f>Q13+R13</f>
        <v>0</v>
      </c>
      <c r="W13" s="181"/>
      <c r="AA13" s="128"/>
    </row>
    <row r="14" spans="1:27" s="83" customFormat="1" ht="39.950000000000003" customHeight="1" x14ac:dyDescent="0.25">
      <c r="A14" s="180"/>
      <c r="B14" s="397"/>
      <c r="C14" s="399"/>
      <c r="D14" s="414"/>
      <c r="E14" s="415"/>
      <c r="F14" s="415"/>
      <c r="G14" s="415"/>
      <c r="H14" s="415"/>
      <c r="I14" s="415"/>
      <c r="J14" s="415"/>
      <c r="K14" s="416"/>
      <c r="L14" s="139"/>
      <c r="M14" s="140"/>
      <c r="N14" s="266"/>
      <c r="O14" s="189"/>
      <c r="P14" s="141" t="str">
        <f>IF(N14="","",(L14/N14))</f>
        <v/>
      </c>
      <c r="Q14" s="142">
        <f>O14*R14</f>
        <v>0</v>
      </c>
      <c r="R14" s="143">
        <f t="shared" si="0"/>
        <v>0</v>
      </c>
      <c r="S14" s="180"/>
      <c r="T14" s="181"/>
      <c r="U14" s="181"/>
      <c r="V14" s="182">
        <f>Q14+R14</f>
        <v>0</v>
      </c>
      <c r="W14" s="181"/>
      <c r="AA14" s="128"/>
    </row>
    <row r="15" spans="1:27" s="83" customFormat="1" ht="39.950000000000003" customHeight="1" x14ac:dyDescent="0.25">
      <c r="A15" s="180"/>
      <c r="B15" s="397"/>
      <c r="C15" s="399"/>
      <c r="D15" s="414"/>
      <c r="E15" s="415"/>
      <c r="F15" s="415"/>
      <c r="G15" s="415"/>
      <c r="H15" s="415"/>
      <c r="I15" s="415"/>
      <c r="J15" s="415"/>
      <c r="K15" s="416"/>
      <c r="L15" s="139"/>
      <c r="M15" s="140"/>
      <c r="N15" s="266"/>
      <c r="O15" s="189"/>
      <c r="P15" s="141" t="str">
        <f>IF(N15="","",(L15/N15))</f>
        <v/>
      </c>
      <c r="Q15" s="142">
        <f>O15*R15</f>
        <v>0</v>
      </c>
      <c r="R15" s="143">
        <f t="shared" si="0"/>
        <v>0</v>
      </c>
      <c r="S15" s="180"/>
      <c r="T15" s="181"/>
      <c r="U15" s="181"/>
      <c r="V15" s="182">
        <f>Q15+R15</f>
        <v>0</v>
      </c>
      <c r="W15" s="181"/>
      <c r="AA15" s="128"/>
    </row>
    <row r="16" spans="1:27" ht="18.600000000000001" customHeight="1" x14ac:dyDescent="0.25">
      <c r="A16" s="180"/>
      <c r="B16" s="411" t="s">
        <v>221</v>
      </c>
      <c r="C16" s="412"/>
      <c r="D16" s="412"/>
      <c r="E16" s="412"/>
      <c r="F16" s="412"/>
      <c r="G16" s="412"/>
      <c r="H16" s="412"/>
      <c r="I16" s="412"/>
      <c r="J16" s="412"/>
      <c r="K16" s="412"/>
      <c r="L16" s="412"/>
      <c r="M16" s="412"/>
      <c r="N16" s="412"/>
      <c r="O16" s="413"/>
      <c r="P16" s="144">
        <f>SUM(P12:P15)</f>
        <v>0</v>
      </c>
      <c r="Q16" s="145">
        <f>SUM(Q12:Q15)</f>
        <v>0</v>
      </c>
      <c r="R16" s="146">
        <f>ROUND(SUM(R12:R15),0)</f>
        <v>0</v>
      </c>
      <c r="S16" s="180"/>
      <c r="T16" s="181"/>
      <c r="U16" s="181">
        <f>R16+Q16</f>
        <v>0</v>
      </c>
      <c r="V16" s="182"/>
      <c r="W16" s="181"/>
      <c r="X16" s="129"/>
      <c r="Y16" s="129">
        <f>R16</f>
        <v>0</v>
      </c>
    </row>
    <row r="17" spans="1:27" ht="15.75" customHeight="1" x14ac:dyDescent="0.25">
      <c r="A17" s="180"/>
      <c r="B17" s="465" t="s">
        <v>49</v>
      </c>
      <c r="C17" s="466"/>
      <c r="D17" s="466"/>
      <c r="E17" s="466"/>
      <c r="F17" s="466"/>
      <c r="G17" s="466"/>
      <c r="H17" s="466"/>
      <c r="I17" s="466"/>
      <c r="J17" s="466"/>
      <c r="K17" s="466"/>
      <c r="L17" s="466"/>
      <c r="M17" s="466"/>
      <c r="N17" s="466"/>
      <c r="O17" s="466"/>
      <c r="P17" s="466"/>
      <c r="Q17" s="466"/>
      <c r="R17" s="467"/>
      <c r="S17" s="180"/>
      <c r="T17" s="181"/>
      <c r="U17" s="181"/>
      <c r="V17" s="182"/>
      <c r="W17" s="181"/>
    </row>
    <row r="18" spans="1:27" ht="39.950000000000003" customHeight="1" x14ac:dyDescent="0.25">
      <c r="A18" s="180"/>
      <c r="B18" s="424" t="s">
        <v>45</v>
      </c>
      <c r="C18" s="479"/>
      <c r="D18" s="424" t="s">
        <v>363</v>
      </c>
      <c r="E18" s="425"/>
      <c r="F18" s="425"/>
      <c r="G18" s="425"/>
      <c r="H18" s="425"/>
      <c r="I18" s="425"/>
      <c r="J18" s="425"/>
      <c r="K18" s="479"/>
      <c r="L18" s="285" t="s">
        <v>46</v>
      </c>
      <c r="M18" s="285" t="s">
        <v>47</v>
      </c>
      <c r="N18" s="197" t="s">
        <v>532</v>
      </c>
      <c r="O18" s="285" t="s">
        <v>4</v>
      </c>
      <c r="P18" s="285" t="s">
        <v>1</v>
      </c>
      <c r="Q18" s="285" t="s">
        <v>36</v>
      </c>
      <c r="R18" s="285" t="s">
        <v>103</v>
      </c>
      <c r="S18" s="180"/>
      <c r="T18" s="181"/>
      <c r="U18" s="181"/>
      <c r="V18" s="182"/>
      <c r="W18" s="181"/>
    </row>
    <row r="19" spans="1:27" s="83" customFormat="1" ht="39.950000000000003" customHeight="1" x14ac:dyDescent="0.25">
      <c r="A19" s="180"/>
      <c r="B19" s="397"/>
      <c r="C19" s="399"/>
      <c r="D19" s="414"/>
      <c r="E19" s="415"/>
      <c r="F19" s="415"/>
      <c r="G19" s="415"/>
      <c r="H19" s="415"/>
      <c r="I19" s="415"/>
      <c r="J19" s="415"/>
      <c r="K19" s="416"/>
      <c r="L19" s="139"/>
      <c r="M19" s="140"/>
      <c r="N19" s="265"/>
      <c r="O19" s="189"/>
      <c r="P19" s="141" t="str">
        <f t="shared" ref="P19:P43" si="1">IF(N19="","",(L19/N19))</f>
        <v/>
      </c>
      <c r="Q19" s="142">
        <f t="shared" ref="Q19:Q43" si="2">O19*R19</f>
        <v>0</v>
      </c>
      <c r="R19" s="143">
        <f t="shared" ref="R19:R43" si="3">ROUND(L19*M19,2)</f>
        <v>0</v>
      </c>
      <c r="S19" s="180"/>
      <c r="T19" s="181"/>
      <c r="U19" s="181"/>
      <c r="V19" s="182">
        <f t="shared" ref="V19:V43" si="4">Q19+R19</f>
        <v>0</v>
      </c>
      <c r="W19" s="181"/>
    </row>
    <row r="20" spans="1:27" s="83" customFormat="1" ht="39.950000000000003" customHeight="1" x14ac:dyDescent="0.25">
      <c r="A20" s="180"/>
      <c r="B20" s="397"/>
      <c r="C20" s="399"/>
      <c r="D20" s="414"/>
      <c r="E20" s="415"/>
      <c r="F20" s="415"/>
      <c r="G20" s="415"/>
      <c r="H20" s="415"/>
      <c r="I20" s="415"/>
      <c r="J20" s="415"/>
      <c r="K20" s="416"/>
      <c r="L20" s="139"/>
      <c r="M20" s="140"/>
      <c r="N20" s="265"/>
      <c r="O20" s="189"/>
      <c r="P20" s="141" t="str">
        <f t="shared" si="1"/>
        <v/>
      </c>
      <c r="Q20" s="142">
        <f t="shared" si="2"/>
        <v>0</v>
      </c>
      <c r="R20" s="143">
        <f t="shared" si="3"/>
        <v>0</v>
      </c>
      <c r="S20" s="180"/>
      <c r="T20" s="181"/>
      <c r="U20" s="181" t="s">
        <v>231</v>
      </c>
      <c r="V20" s="182">
        <f t="shared" si="4"/>
        <v>0</v>
      </c>
      <c r="W20" s="181"/>
      <c r="AA20" s="128"/>
    </row>
    <row r="21" spans="1:27" s="83" customFormat="1" ht="39.950000000000003" customHeight="1" x14ac:dyDescent="0.25">
      <c r="A21" s="180"/>
      <c r="B21" s="397"/>
      <c r="C21" s="399"/>
      <c r="D21" s="414"/>
      <c r="E21" s="415"/>
      <c r="F21" s="415"/>
      <c r="G21" s="415"/>
      <c r="H21" s="415"/>
      <c r="I21" s="415"/>
      <c r="J21" s="415"/>
      <c r="K21" s="416"/>
      <c r="L21" s="139"/>
      <c r="M21" s="140"/>
      <c r="N21" s="265"/>
      <c r="O21" s="189"/>
      <c r="P21" s="141" t="str">
        <f t="shared" si="1"/>
        <v/>
      </c>
      <c r="Q21" s="142">
        <f t="shared" si="2"/>
        <v>0</v>
      </c>
      <c r="R21" s="143">
        <f t="shared" si="3"/>
        <v>0</v>
      </c>
      <c r="S21" s="180"/>
      <c r="T21" s="181"/>
      <c r="U21" s="181"/>
      <c r="V21" s="182">
        <f t="shared" si="4"/>
        <v>0</v>
      </c>
      <c r="W21" s="181"/>
    </row>
    <row r="22" spans="1:27" s="83" customFormat="1" ht="39.950000000000003" customHeight="1" x14ac:dyDescent="0.25">
      <c r="A22" s="180"/>
      <c r="B22" s="397"/>
      <c r="C22" s="399"/>
      <c r="D22" s="414"/>
      <c r="E22" s="415"/>
      <c r="F22" s="415"/>
      <c r="G22" s="415"/>
      <c r="H22" s="415"/>
      <c r="I22" s="415"/>
      <c r="J22" s="415"/>
      <c r="K22" s="416"/>
      <c r="L22" s="139"/>
      <c r="M22" s="140"/>
      <c r="N22" s="265"/>
      <c r="O22" s="189"/>
      <c r="P22" s="141" t="str">
        <f t="shared" si="1"/>
        <v/>
      </c>
      <c r="Q22" s="142">
        <f t="shared" si="2"/>
        <v>0</v>
      </c>
      <c r="R22" s="143">
        <f t="shared" si="3"/>
        <v>0</v>
      </c>
      <c r="S22" s="180"/>
      <c r="T22" s="181"/>
      <c r="U22" s="181" t="s">
        <v>231</v>
      </c>
      <c r="V22" s="182">
        <f t="shared" si="4"/>
        <v>0</v>
      </c>
      <c r="W22" s="181"/>
      <c r="AA22" s="128"/>
    </row>
    <row r="23" spans="1:27" s="83" customFormat="1" ht="39.950000000000003" customHeight="1" x14ac:dyDescent="0.25">
      <c r="A23" s="180"/>
      <c r="B23" s="397"/>
      <c r="C23" s="399"/>
      <c r="D23" s="414"/>
      <c r="E23" s="415"/>
      <c r="F23" s="415"/>
      <c r="G23" s="415"/>
      <c r="H23" s="415"/>
      <c r="I23" s="415"/>
      <c r="J23" s="415"/>
      <c r="K23" s="416"/>
      <c r="L23" s="139"/>
      <c r="M23" s="140"/>
      <c r="N23" s="265"/>
      <c r="O23" s="189"/>
      <c r="P23" s="141" t="str">
        <f t="shared" si="1"/>
        <v/>
      </c>
      <c r="Q23" s="142">
        <f t="shared" si="2"/>
        <v>0</v>
      </c>
      <c r="R23" s="143">
        <f t="shared" si="3"/>
        <v>0</v>
      </c>
      <c r="S23" s="180"/>
      <c r="T23" s="181"/>
      <c r="U23" s="181"/>
      <c r="V23" s="182">
        <f t="shared" si="4"/>
        <v>0</v>
      </c>
      <c r="W23" s="181"/>
    </row>
    <row r="24" spans="1:27" s="83" customFormat="1" ht="39.950000000000003" customHeight="1" x14ac:dyDescent="0.25">
      <c r="A24" s="180"/>
      <c r="B24" s="397"/>
      <c r="C24" s="399"/>
      <c r="D24" s="414"/>
      <c r="E24" s="415"/>
      <c r="F24" s="415"/>
      <c r="G24" s="415"/>
      <c r="H24" s="415"/>
      <c r="I24" s="415"/>
      <c r="J24" s="415"/>
      <c r="K24" s="416"/>
      <c r="L24" s="139"/>
      <c r="M24" s="140"/>
      <c r="N24" s="265"/>
      <c r="O24" s="189"/>
      <c r="P24" s="141" t="str">
        <f t="shared" si="1"/>
        <v/>
      </c>
      <c r="Q24" s="142">
        <f t="shared" si="2"/>
        <v>0</v>
      </c>
      <c r="R24" s="143">
        <f t="shared" si="3"/>
        <v>0</v>
      </c>
      <c r="S24" s="180"/>
      <c r="T24" s="181"/>
      <c r="U24" s="181" t="s">
        <v>231</v>
      </c>
      <c r="V24" s="182">
        <f t="shared" si="4"/>
        <v>0</v>
      </c>
      <c r="W24" s="181"/>
      <c r="AA24" s="128"/>
    </row>
    <row r="25" spans="1:27" s="83" customFormat="1" ht="39.950000000000003" customHeight="1" x14ac:dyDescent="0.25">
      <c r="A25" s="180"/>
      <c r="B25" s="397"/>
      <c r="C25" s="399"/>
      <c r="D25" s="414"/>
      <c r="E25" s="415"/>
      <c r="F25" s="415"/>
      <c r="G25" s="415"/>
      <c r="H25" s="415"/>
      <c r="I25" s="415"/>
      <c r="J25" s="415"/>
      <c r="K25" s="416"/>
      <c r="L25" s="139"/>
      <c r="M25" s="140"/>
      <c r="N25" s="265"/>
      <c r="O25" s="189"/>
      <c r="P25" s="141" t="str">
        <f t="shared" si="1"/>
        <v/>
      </c>
      <c r="Q25" s="142">
        <f t="shared" si="2"/>
        <v>0</v>
      </c>
      <c r="R25" s="143">
        <f t="shared" si="3"/>
        <v>0</v>
      </c>
      <c r="S25" s="180"/>
      <c r="T25" s="181"/>
      <c r="U25" s="181"/>
      <c r="V25" s="182">
        <f t="shared" si="4"/>
        <v>0</v>
      </c>
      <c r="W25" s="181"/>
    </row>
    <row r="26" spans="1:27" s="83" customFormat="1" ht="39.950000000000003" customHeight="1" x14ac:dyDescent="0.25">
      <c r="A26" s="180"/>
      <c r="B26" s="397"/>
      <c r="C26" s="399"/>
      <c r="D26" s="414"/>
      <c r="E26" s="415"/>
      <c r="F26" s="415"/>
      <c r="G26" s="415"/>
      <c r="H26" s="415"/>
      <c r="I26" s="415"/>
      <c r="J26" s="415"/>
      <c r="K26" s="416"/>
      <c r="L26" s="139"/>
      <c r="M26" s="140"/>
      <c r="N26" s="265"/>
      <c r="O26" s="189"/>
      <c r="P26" s="141" t="str">
        <f t="shared" si="1"/>
        <v/>
      </c>
      <c r="Q26" s="142">
        <f t="shared" si="2"/>
        <v>0</v>
      </c>
      <c r="R26" s="143">
        <f t="shared" si="3"/>
        <v>0</v>
      </c>
      <c r="S26" s="180"/>
      <c r="T26" s="181"/>
      <c r="U26" s="181"/>
      <c r="V26" s="182">
        <f t="shared" si="4"/>
        <v>0</v>
      </c>
      <c r="W26" s="181"/>
    </row>
    <row r="27" spans="1:27" s="83" customFormat="1" ht="39.950000000000003" customHeight="1" x14ac:dyDescent="0.25">
      <c r="A27" s="180"/>
      <c r="B27" s="397"/>
      <c r="C27" s="399"/>
      <c r="D27" s="414"/>
      <c r="E27" s="415"/>
      <c r="F27" s="415"/>
      <c r="G27" s="415"/>
      <c r="H27" s="415"/>
      <c r="I27" s="415"/>
      <c r="J27" s="415"/>
      <c r="K27" s="416"/>
      <c r="L27" s="139"/>
      <c r="M27" s="140"/>
      <c r="N27" s="265"/>
      <c r="O27" s="189"/>
      <c r="P27" s="141" t="str">
        <f t="shared" si="1"/>
        <v/>
      </c>
      <c r="Q27" s="142">
        <f t="shared" si="2"/>
        <v>0</v>
      </c>
      <c r="R27" s="143">
        <f t="shared" si="3"/>
        <v>0</v>
      </c>
      <c r="S27" s="180"/>
      <c r="T27" s="181"/>
      <c r="U27" s="181" t="s">
        <v>231</v>
      </c>
      <c r="V27" s="182">
        <f t="shared" si="4"/>
        <v>0</v>
      </c>
      <c r="W27" s="181"/>
      <c r="AA27" s="128"/>
    </row>
    <row r="28" spans="1:27" s="83" customFormat="1" ht="39.950000000000003" customHeight="1" x14ac:dyDescent="0.25">
      <c r="A28" s="180"/>
      <c r="B28" s="397"/>
      <c r="C28" s="399"/>
      <c r="D28" s="414"/>
      <c r="E28" s="415"/>
      <c r="F28" s="415"/>
      <c r="G28" s="415"/>
      <c r="H28" s="415"/>
      <c r="I28" s="415"/>
      <c r="J28" s="415"/>
      <c r="K28" s="416"/>
      <c r="L28" s="139"/>
      <c r="M28" s="140"/>
      <c r="N28" s="265"/>
      <c r="O28" s="189"/>
      <c r="P28" s="141" t="str">
        <f t="shared" si="1"/>
        <v/>
      </c>
      <c r="Q28" s="142">
        <f t="shared" si="2"/>
        <v>0</v>
      </c>
      <c r="R28" s="143">
        <f t="shared" si="3"/>
        <v>0</v>
      </c>
      <c r="S28" s="180"/>
      <c r="T28" s="181"/>
      <c r="U28" s="181"/>
      <c r="V28" s="182">
        <f t="shared" si="4"/>
        <v>0</v>
      </c>
      <c r="W28" s="181"/>
    </row>
    <row r="29" spans="1:27" s="83" customFormat="1" ht="39.950000000000003" customHeight="1" x14ac:dyDescent="0.25">
      <c r="A29" s="180"/>
      <c r="B29" s="397"/>
      <c r="C29" s="399"/>
      <c r="D29" s="414"/>
      <c r="E29" s="415"/>
      <c r="F29" s="415"/>
      <c r="G29" s="415"/>
      <c r="H29" s="415"/>
      <c r="I29" s="415"/>
      <c r="J29" s="415"/>
      <c r="K29" s="416"/>
      <c r="L29" s="139"/>
      <c r="M29" s="140"/>
      <c r="N29" s="265"/>
      <c r="O29" s="189"/>
      <c r="P29" s="141" t="str">
        <f t="shared" si="1"/>
        <v/>
      </c>
      <c r="Q29" s="142">
        <f t="shared" si="2"/>
        <v>0</v>
      </c>
      <c r="R29" s="143">
        <f t="shared" si="3"/>
        <v>0</v>
      </c>
      <c r="S29" s="180"/>
      <c r="T29" s="181"/>
      <c r="U29" s="181" t="s">
        <v>231</v>
      </c>
      <c r="V29" s="182">
        <f t="shared" si="4"/>
        <v>0</v>
      </c>
      <c r="W29" s="181"/>
      <c r="AA29" s="128"/>
    </row>
    <row r="30" spans="1:27" s="83" customFormat="1" ht="39.950000000000003" customHeight="1" x14ac:dyDescent="0.25">
      <c r="A30" s="180"/>
      <c r="B30" s="397"/>
      <c r="C30" s="399"/>
      <c r="D30" s="414"/>
      <c r="E30" s="415"/>
      <c r="F30" s="415"/>
      <c r="G30" s="415"/>
      <c r="H30" s="415"/>
      <c r="I30" s="415"/>
      <c r="J30" s="415"/>
      <c r="K30" s="416"/>
      <c r="L30" s="139"/>
      <c r="M30" s="140"/>
      <c r="N30" s="265"/>
      <c r="O30" s="189"/>
      <c r="P30" s="141" t="str">
        <f t="shared" si="1"/>
        <v/>
      </c>
      <c r="Q30" s="142">
        <f t="shared" si="2"/>
        <v>0</v>
      </c>
      <c r="R30" s="143">
        <f t="shared" si="3"/>
        <v>0</v>
      </c>
      <c r="S30" s="180"/>
      <c r="T30" s="181"/>
      <c r="U30" s="181"/>
      <c r="V30" s="182">
        <f t="shared" si="4"/>
        <v>0</v>
      </c>
      <c r="W30" s="181"/>
    </row>
    <row r="31" spans="1:27" s="83" customFormat="1" ht="39.950000000000003" customHeight="1" x14ac:dyDescent="0.25">
      <c r="A31" s="180"/>
      <c r="B31" s="397"/>
      <c r="C31" s="399"/>
      <c r="D31" s="414"/>
      <c r="E31" s="415"/>
      <c r="F31" s="415"/>
      <c r="G31" s="415"/>
      <c r="H31" s="415"/>
      <c r="I31" s="415"/>
      <c r="J31" s="415"/>
      <c r="K31" s="416"/>
      <c r="L31" s="139"/>
      <c r="M31" s="140"/>
      <c r="N31" s="265"/>
      <c r="O31" s="189"/>
      <c r="P31" s="141" t="str">
        <f t="shared" si="1"/>
        <v/>
      </c>
      <c r="Q31" s="142">
        <f t="shared" si="2"/>
        <v>0</v>
      </c>
      <c r="R31" s="143">
        <f t="shared" si="3"/>
        <v>0</v>
      </c>
      <c r="S31" s="180"/>
      <c r="T31" s="181"/>
      <c r="U31" s="181" t="s">
        <v>231</v>
      </c>
      <c r="V31" s="182">
        <f t="shared" si="4"/>
        <v>0</v>
      </c>
      <c r="W31" s="181"/>
      <c r="AA31" s="128"/>
    </row>
    <row r="32" spans="1:27" s="83" customFormat="1" ht="39.950000000000003" customHeight="1" x14ac:dyDescent="0.25">
      <c r="A32" s="180"/>
      <c r="B32" s="397"/>
      <c r="C32" s="399"/>
      <c r="D32" s="414"/>
      <c r="E32" s="415"/>
      <c r="F32" s="415"/>
      <c r="G32" s="415"/>
      <c r="H32" s="415"/>
      <c r="I32" s="415"/>
      <c r="J32" s="415"/>
      <c r="K32" s="416"/>
      <c r="L32" s="139"/>
      <c r="M32" s="140"/>
      <c r="N32" s="265"/>
      <c r="O32" s="189"/>
      <c r="P32" s="141" t="str">
        <f t="shared" si="1"/>
        <v/>
      </c>
      <c r="Q32" s="142">
        <f t="shared" si="2"/>
        <v>0</v>
      </c>
      <c r="R32" s="143">
        <f t="shared" si="3"/>
        <v>0</v>
      </c>
      <c r="S32" s="180"/>
      <c r="T32" s="181"/>
      <c r="U32" s="181"/>
      <c r="V32" s="182">
        <f t="shared" si="4"/>
        <v>0</v>
      </c>
      <c r="W32" s="181"/>
    </row>
    <row r="33" spans="1:27" s="83" customFormat="1" ht="39.950000000000003" customHeight="1" x14ac:dyDescent="0.25">
      <c r="A33" s="180"/>
      <c r="B33" s="397"/>
      <c r="C33" s="399"/>
      <c r="D33" s="414"/>
      <c r="E33" s="415"/>
      <c r="F33" s="415"/>
      <c r="G33" s="415"/>
      <c r="H33" s="415"/>
      <c r="I33" s="415"/>
      <c r="J33" s="415"/>
      <c r="K33" s="416"/>
      <c r="L33" s="139"/>
      <c r="M33" s="140"/>
      <c r="N33" s="265"/>
      <c r="O33" s="189"/>
      <c r="P33" s="141" t="str">
        <f t="shared" si="1"/>
        <v/>
      </c>
      <c r="Q33" s="142">
        <f t="shared" si="2"/>
        <v>0</v>
      </c>
      <c r="R33" s="143">
        <f t="shared" si="3"/>
        <v>0</v>
      </c>
      <c r="S33" s="180"/>
      <c r="T33" s="181"/>
      <c r="U33" s="181"/>
      <c r="V33" s="182">
        <f t="shared" si="4"/>
        <v>0</v>
      </c>
      <c r="W33" s="181"/>
    </row>
    <row r="34" spans="1:27" s="83" customFormat="1" ht="39.950000000000003" hidden="1" customHeight="1" x14ac:dyDescent="0.25">
      <c r="A34" s="180"/>
      <c r="B34" s="397"/>
      <c r="C34" s="399"/>
      <c r="D34" s="414"/>
      <c r="E34" s="415"/>
      <c r="F34" s="415"/>
      <c r="G34" s="415"/>
      <c r="H34" s="415"/>
      <c r="I34" s="415"/>
      <c r="J34" s="415"/>
      <c r="K34" s="416"/>
      <c r="L34" s="139"/>
      <c r="M34" s="140"/>
      <c r="N34" s="265"/>
      <c r="O34" s="189"/>
      <c r="P34" s="141" t="str">
        <f t="shared" si="1"/>
        <v/>
      </c>
      <c r="Q34" s="142">
        <f t="shared" si="2"/>
        <v>0</v>
      </c>
      <c r="R34" s="143">
        <f t="shared" si="3"/>
        <v>0</v>
      </c>
      <c r="S34" s="180"/>
      <c r="T34" s="181"/>
      <c r="U34" s="181" t="s">
        <v>231</v>
      </c>
      <c r="V34" s="182">
        <f t="shared" si="4"/>
        <v>0</v>
      </c>
      <c r="W34" s="181"/>
      <c r="AA34" s="128"/>
    </row>
    <row r="35" spans="1:27" s="83" customFormat="1" ht="39.950000000000003" hidden="1" customHeight="1" x14ac:dyDescent="0.25">
      <c r="A35" s="180"/>
      <c r="B35" s="397"/>
      <c r="C35" s="399"/>
      <c r="D35" s="414"/>
      <c r="E35" s="415"/>
      <c r="F35" s="415"/>
      <c r="G35" s="415"/>
      <c r="H35" s="415"/>
      <c r="I35" s="415"/>
      <c r="J35" s="415"/>
      <c r="K35" s="416"/>
      <c r="L35" s="139"/>
      <c r="M35" s="140"/>
      <c r="N35" s="265"/>
      <c r="O35" s="189"/>
      <c r="P35" s="141" t="str">
        <f t="shared" si="1"/>
        <v/>
      </c>
      <c r="Q35" s="142">
        <f t="shared" si="2"/>
        <v>0</v>
      </c>
      <c r="R35" s="143">
        <f t="shared" si="3"/>
        <v>0</v>
      </c>
      <c r="S35" s="180"/>
      <c r="T35" s="181"/>
      <c r="U35" s="181"/>
      <c r="V35" s="182">
        <f t="shared" si="4"/>
        <v>0</v>
      </c>
      <c r="W35" s="181"/>
    </row>
    <row r="36" spans="1:27" s="83" customFormat="1" ht="39.950000000000003" hidden="1" customHeight="1" x14ac:dyDescent="0.25">
      <c r="A36" s="180"/>
      <c r="B36" s="397"/>
      <c r="C36" s="399"/>
      <c r="D36" s="414"/>
      <c r="E36" s="415"/>
      <c r="F36" s="415"/>
      <c r="G36" s="415"/>
      <c r="H36" s="415"/>
      <c r="I36" s="415"/>
      <c r="J36" s="415"/>
      <c r="K36" s="416"/>
      <c r="L36" s="139"/>
      <c r="M36" s="140"/>
      <c r="N36" s="265"/>
      <c r="O36" s="189"/>
      <c r="P36" s="141" t="str">
        <f t="shared" si="1"/>
        <v/>
      </c>
      <c r="Q36" s="142">
        <f t="shared" si="2"/>
        <v>0</v>
      </c>
      <c r="R36" s="143">
        <f t="shared" si="3"/>
        <v>0</v>
      </c>
      <c r="S36" s="180"/>
      <c r="T36" s="181"/>
      <c r="U36" s="181"/>
      <c r="V36" s="182">
        <f t="shared" si="4"/>
        <v>0</v>
      </c>
      <c r="W36" s="181"/>
    </row>
    <row r="37" spans="1:27" s="83" customFormat="1" ht="39.950000000000003" hidden="1" customHeight="1" x14ac:dyDescent="0.25">
      <c r="A37" s="180"/>
      <c r="B37" s="397"/>
      <c r="C37" s="399"/>
      <c r="D37" s="414"/>
      <c r="E37" s="415"/>
      <c r="F37" s="415"/>
      <c r="G37" s="415"/>
      <c r="H37" s="415"/>
      <c r="I37" s="415"/>
      <c r="J37" s="415"/>
      <c r="K37" s="416"/>
      <c r="L37" s="139"/>
      <c r="M37" s="140"/>
      <c r="N37" s="265"/>
      <c r="O37" s="189"/>
      <c r="P37" s="141" t="str">
        <f t="shared" si="1"/>
        <v/>
      </c>
      <c r="Q37" s="142">
        <f t="shared" si="2"/>
        <v>0</v>
      </c>
      <c r="R37" s="143">
        <f t="shared" si="3"/>
        <v>0</v>
      </c>
      <c r="S37" s="180"/>
      <c r="T37" s="181"/>
      <c r="U37" s="181" t="s">
        <v>231</v>
      </c>
      <c r="V37" s="182">
        <f t="shared" si="4"/>
        <v>0</v>
      </c>
      <c r="W37" s="181"/>
      <c r="AA37" s="128"/>
    </row>
    <row r="38" spans="1:27" s="83" customFormat="1" ht="39.950000000000003" hidden="1" customHeight="1" x14ac:dyDescent="0.25">
      <c r="A38" s="180"/>
      <c r="B38" s="397"/>
      <c r="C38" s="399"/>
      <c r="D38" s="414"/>
      <c r="E38" s="415"/>
      <c r="F38" s="415"/>
      <c r="G38" s="415"/>
      <c r="H38" s="415"/>
      <c r="I38" s="415"/>
      <c r="J38" s="415"/>
      <c r="K38" s="416"/>
      <c r="L38" s="139"/>
      <c r="M38" s="140"/>
      <c r="N38" s="265"/>
      <c r="O38" s="189"/>
      <c r="P38" s="141" t="str">
        <f t="shared" si="1"/>
        <v/>
      </c>
      <c r="Q38" s="142">
        <f t="shared" si="2"/>
        <v>0</v>
      </c>
      <c r="R38" s="143">
        <f t="shared" si="3"/>
        <v>0</v>
      </c>
      <c r="S38" s="180"/>
      <c r="T38" s="181"/>
      <c r="U38" s="181"/>
      <c r="V38" s="182">
        <f t="shared" si="4"/>
        <v>0</v>
      </c>
      <c r="W38" s="181"/>
    </row>
    <row r="39" spans="1:27" s="83" customFormat="1" ht="39.950000000000003" hidden="1" customHeight="1" x14ac:dyDescent="0.25">
      <c r="A39" s="180"/>
      <c r="B39" s="397"/>
      <c r="C39" s="399"/>
      <c r="D39" s="414"/>
      <c r="E39" s="415"/>
      <c r="F39" s="415"/>
      <c r="G39" s="415"/>
      <c r="H39" s="415"/>
      <c r="I39" s="415"/>
      <c r="J39" s="415"/>
      <c r="K39" s="416"/>
      <c r="L39" s="139"/>
      <c r="M39" s="140"/>
      <c r="N39" s="265"/>
      <c r="O39" s="189"/>
      <c r="P39" s="141" t="str">
        <f t="shared" si="1"/>
        <v/>
      </c>
      <c r="Q39" s="142">
        <f t="shared" si="2"/>
        <v>0</v>
      </c>
      <c r="R39" s="143">
        <f t="shared" si="3"/>
        <v>0</v>
      </c>
      <c r="S39" s="180"/>
      <c r="T39" s="181"/>
      <c r="U39" s="181" t="s">
        <v>231</v>
      </c>
      <c r="V39" s="182">
        <f t="shared" si="4"/>
        <v>0</v>
      </c>
      <c r="W39" s="181"/>
      <c r="AA39" s="128"/>
    </row>
    <row r="40" spans="1:27" s="83" customFormat="1" ht="39.950000000000003" hidden="1" customHeight="1" x14ac:dyDescent="0.25">
      <c r="A40" s="180"/>
      <c r="B40" s="397"/>
      <c r="C40" s="399"/>
      <c r="D40" s="414"/>
      <c r="E40" s="415"/>
      <c r="F40" s="415"/>
      <c r="G40" s="415"/>
      <c r="H40" s="415"/>
      <c r="I40" s="415"/>
      <c r="J40" s="415"/>
      <c r="K40" s="416"/>
      <c r="L40" s="139"/>
      <c r="M40" s="140"/>
      <c r="N40" s="265"/>
      <c r="O40" s="189"/>
      <c r="P40" s="141" t="str">
        <f t="shared" si="1"/>
        <v/>
      </c>
      <c r="Q40" s="142">
        <f t="shared" si="2"/>
        <v>0</v>
      </c>
      <c r="R40" s="143">
        <f t="shared" si="3"/>
        <v>0</v>
      </c>
      <c r="S40" s="180"/>
      <c r="T40" s="181"/>
      <c r="U40" s="181"/>
      <c r="V40" s="182">
        <f t="shared" si="4"/>
        <v>0</v>
      </c>
      <c r="W40" s="181"/>
    </row>
    <row r="41" spans="1:27" s="83" customFormat="1" ht="39.950000000000003" hidden="1" customHeight="1" x14ac:dyDescent="0.25">
      <c r="A41" s="180"/>
      <c r="B41" s="397"/>
      <c r="C41" s="399"/>
      <c r="D41" s="414"/>
      <c r="E41" s="415"/>
      <c r="F41" s="415"/>
      <c r="G41" s="415"/>
      <c r="H41" s="415"/>
      <c r="I41" s="415"/>
      <c r="J41" s="415"/>
      <c r="K41" s="416"/>
      <c r="L41" s="139"/>
      <c r="M41" s="140"/>
      <c r="N41" s="265"/>
      <c r="O41" s="189"/>
      <c r="P41" s="141" t="str">
        <f t="shared" si="1"/>
        <v/>
      </c>
      <c r="Q41" s="142">
        <f t="shared" si="2"/>
        <v>0</v>
      </c>
      <c r="R41" s="143">
        <f t="shared" si="3"/>
        <v>0</v>
      </c>
      <c r="S41" s="180"/>
      <c r="T41" s="181"/>
      <c r="U41" s="181" t="s">
        <v>231</v>
      </c>
      <c r="V41" s="182">
        <f t="shared" si="4"/>
        <v>0</v>
      </c>
      <c r="W41" s="181"/>
      <c r="AA41" s="128"/>
    </row>
    <row r="42" spans="1:27" s="83" customFormat="1" ht="39.950000000000003" hidden="1" customHeight="1" x14ac:dyDescent="0.25">
      <c r="A42" s="180"/>
      <c r="B42" s="397"/>
      <c r="C42" s="399"/>
      <c r="D42" s="414"/>
      <c r="E42" s="415"/>
      <c r="F42" s="415"/>
      <c r="G42" s="415"/>
      <c r="H42" s="415"/>
      <c r="I42" s="415"/>
      <c r="J42" s="415"/>
      <c r="K42" s="416"/>
      <c r="L42" s="139"/>
      <c r="M42" s="140"/>
      <c r="N42" s="265"/>
      <c r="O42" s="189"/>
      <c r="P42" s="141" t="str">
        <f t="shared" si="1"/>
        <v/>
      </c>
      <c r="Q42" s="142">
        <f t="shared" si="2"/>
        <v>0</v>
      </c>
      <c r="R42" s="143">
        <f t="shared" si="3"/>
        <v>0</v>
      </c>
      <c r="S42" s="180"/>
      <c r="T42" s="181"/>
      <c r="U42" s="181"/>
      <c r="V42" s="182">
        <f t="shared" si="4"/>
        <v>0</v>
      </c>
      <c r="W42" s="181"/>
    </row>
    <row r="43" spans="1:27" s="83" customFormat="1" ht="39.950000000000003" hidden="1" customHeight="1" x14ac:dyDescent="0.25">
      <c r="A43" s="180"/>
      <c r="B43" s="397"/>
      <c r="C43" s="399"/>
      <c r="D43" s="414"/>
      <c r="E43" s="415"/>
      <c r="F43" s="415"/>
      <c r="G43" s="415"/>
      <c r="H43" s="415"/>
      <c r="I43" s="415"/>
      <c r="J43" s="415"/>
      <c r="K43" s="416"/>
      <c r="L43" s="139"/>
      <c r="M43" s="140"/>
      <c r="N43" s="265"/>
      <c r="O43" s="189"/>
      <c r="P43" s="141" t="str">
        <f t="shared" si="1"/>
        <v/>
      </c>
      <c r="Q43" s="142">
        <f t="shared" si="2"/>
        <v>0</v>
      </c>
      <c r="R43" s="143">
        <f t="shared" si="3"/>
        <v>0</v>
      </c>
      <c r="S43" s="180"/>
      <c r="T43" s="181"/>
      <c r="U43" s="181" t="s">
        <v>231</v>
      </c>
      <c r="V43" s="182">
        <f t="shared" si="4"/>
        <v>0</v>
      </c>
      <c r="W43" s="181"/>
      <c r="AA43" s="128"/>
    </row>
    <row r="44" spans="1:27" ht="18.600000000000001" customHeight="1" x14ac:dyDescent="0.25">
      <c r="A44" s="180"/>
      <c r="B44" s="411" t="s">
        <v>221</v>
      </c>
      <c r="C44" s="412"/>
      <c r="D44" s="412"/>
      <c r="E44" s="412"/>
      <c r="F44" s="412"/>
      <c r="G44" s="412"/>
      <c r="H44" s="412"/>
      <c r="I44" s="412"/>
      <c r="J44" s="412"/>
      <c r="K44" s="412"/>
      <c r="L44" s="412"/>
      <c r="M44" s="412"/>
      <c r="N44" s="412"/>
      <c r="O44" s="413"/>
      <c r="P44" s="144">
        <f>SUM(P19:P43)</f>
        <v>0</v>
      </c>
      <c r="Q44" s="143">
        <f>SUM(Q19:Q43)</f>
        <v>0</v>
      </c>
      <c r="R44" s="143">
        <f>ROUND(SUM(R19:R43),0)</f>
        <v>0</v>
      </c>
      <c r="S44" s="180"/>
      <c r="T44" s="181"/>
      <c r="U44" s="181">
        <f>R44+Q44</f>
        <v>0</v>
      </c>
      <c r="V44" s="181"/>
      <c r="W44" s="181"/>
      <c r="X44" s="129"/>
      <c r="Y44" s="129">
        <f>R44</f>
        <v>0</v>
      </c>
    </row>
    <row r="45" spans="1:27" ht="15.75" customHeight="1" x14ac:dyDescent="0.25">
      <c r="A45" s="180"/>
      <c r="B45" s="384" t="s">
        <v>50</v>
      </c>
      <c r="C45" s="385"/>
      <c r="D45" s="385"/>
      <c r="E45" s="385"/>
      <c r="F45" s="385"/>
      <c r="G45" s="385"/>
      <c r="H45" s="385"/>
      <c r="I45" s="385"/>
      <c r="J45" s="385"/>
      <c r="K45" s="385"/>
      <c r="L45" s="385"/>
      <c r="M45" s="385"/>
      <c r="N45" s="385"/>
      <c r="O45" s="385"/>
      <c r="P45" s="385"/>
      <c r="Q45" s="385"/>
      <c r="R45" s="386"/>
      <c r="S45" s="180"/>
      <c r="T45" s="181"/>
      <c r="U45" s="181"/>
      <c r="V45" s="181"/>
      <c r="W45" s="181"/>
    </row>
    <row r="46" spans="1:27" ht="39.950000000000003" customHeight="1" x14ac:dyDescent="0.25">
      <c r="A46" s="180"/>
      <c r="B46" s="424" t="s">
        <v>45</v>
      </c>
      <c r="C46" s="479"/>
      <c r="D46" s="424" t="s">
        <v>364</v>
      </c>
      <c r="E46" s="425"/>
      <c r="F46" s="425"/>
      <c r="G46" s="425"/>
      <c r="H46" s="425"/>
      <c r="I46" s="425"/>
      <c r="J46" s="425"/>
      <c r="K46" s="479"/>
      <c r="L46" s="285" t="s">
        <v>46</v>
      </c>
      <c r="M46" s="285" t="s">
        <v>47</v>
      </c>
      <c r="N46" s="197" t="s">
        <v>532</v>
      </c>
      <c r="O46" s="285" t="s">
        <v>4</v>
      </c>
      <c r="P46" s="285" t="s">
        <v>1</v>
      </c>
      <c r="Q46" s="285" t="s">
        <v>36</v>
      </c>
      <c r="R46" s="285" t="s">
        <v>103</v>
      </c>
      <c r="S46" s="180"/>
      <c r="T46" s="181"/>
      <c r="U46" s="181"/>
      <c r="V46" s="182"/>
      <c r="W46" s="181"/>
    </row>
    <row r="47" spans="1:27" s="83" customFormat="1" ht="39.950000000000003" customHeight="1" x14ac:dyDescent="0.25">
      <c r="A47" s="180"/>
      <c r="B47" s="414"/>
      <c r="C47" s="416"/>
      <c r="D47" s="414"/>
      <c r="E47" s="415"/>
      <c r="F47" s="415"/>
      <c r="G47" s="415"/>
      <c r="H47" s="415"/>
      <c r="I47" s="415"/>
      <c r="J47" s="415"/>
      <c r="K47" s="416"/>
      <c r="L47" s="139"/>
      <c r="M47" s="140"/>
      <c r="N47" s="265"/>
      <c r="O47" s="189"/>
      <c r="P47" s="141" t="str">
        <f>IF(N47="","",(L47/N47))</f>
        <v/>
      </c>
      <c r="Q47" s="142">
        <f>O47*R47</f>
        <v>0</v>
      </c>
      <c r="R47" s="143">
        <f t="shared" ref="R47:R51" si="5">ROUND(L47*M47,2)</f>
        <v>0</v>
      </c>
      <c r="S47" s="180"/>
      <c r="T47" s="181"/>
      <c r="U47" s="181"/>
      <c r="V47" s="182">
        <f>Q47+R47</f>
        <v>0</v>
      </c>
      <c r="W47" s="181"/>
    </row>
    <row r="48" spans="1:27" s="83" customFormat="1" ht="39.950000000000003" customHeight="1" x14ac:dyDescent="0.25">
      <c r="A48" s="180"/>
      <c r="B48" s="414"/>
      <c r="C48" s="416"/>
      <c r="D48" s="414"/>
      <c r="E48" s="415"/>
      <c r="F48" s="415"/>
      <c r="G48" s="415"/>
      <c r="H48" s="415"/>
      <c r="I48" s="415"/>
      <c r="J48" s="415"/>
      <c r="K48" s="416"/>
      <c r="L48" s="147"/>
      <c r="M48" s="148"/>
      <c r="N48" s="265"/>
      <c r="O48" s="189"/>
      <c r="P48" s="141" t="str">
        <f>IF(N48="","",(L48/N48))</f>
        <v/>
      </c>
      <c r="Q48" s="142">
        <f>O48*R48</f>
        <v>0</v>
      </c>
      <c r="R48" s="143">
        <f t="shared" si="5"/>
        <v>0</v>
      </c>
      <c r="S48" s="180"/>
      <c r="T48" s="181"/>
      <c r="U48" s="181"/>
      <c r="V48" s="182">
        <f>Q48+R48</f>
        <v>0</v>
      </c>
      <c r="W48" s="181"/>
    </row>
    <row r="49" spans="1:25" s="83" customFormat="1" ht="39.950000000000003" hidden="1" customHeight="1" x14ac:dyDescent="0.25">
      <c r="A49" s="180"/>
      <c r="B49" s="414"/>
      <c r="C49" s="416"/>
      <c r="D49" s="414"/>
      <c r="E49" s="415"/>
      <c r="F49" s="415"/>
      <c r="G49" s="415"/>
      <c r="H49" s="415"/>
      <c r="I49" s="415"/>
      <c r="J49" s="415"/>
      <c r="K49" s="416"/>
      <c r="L49" s="147"/>
      <c r="M49" s="148"/>
      <c r="N49" s="265"/>
      <c r="O49" s="189"/>
      <c r="P49" s="141" t="str">
        <f>IF(N49="","",(L49/N49))</f>
        <v/>
      </c>
      <c r="Q49" s="142">
        <f>O49*R49</f>
        <v>0</v>
      </c>
      <c r="R49" s="143">
        <f t="shared" si="5"/>
        <v>0</v>
      </c>
      <c r="S49" s="180"/>
      <c r="T49" s="181"/>
      <c r="U49" s="181"/>
      <c r="V49" s="182">
        <f>Q49+R49</f>
        <v>0</v>
      </c>
      <c r="W49" s="181"/>
    </row>
    <row r="50" spans="1:25" s="83" customFormat="1" ht="39.950000000000003" hidden="1" customHeight="1" x14ac:dyDescent="0.25">
      <c r="A50" s="180"/>
      <c r="B50" s="414"/>
      <c r="C50" s="416"/>
      <c r="D50" s="414"/>
      <c r="E50" s="415"/>
      <c r="F50" s="415"/>
      <c r="G50" s="415"/>
      <c r="H50" s="415"/>
      <c r="I50" s="415"/>
      <c r="J50" s="415"/>
      <c r="K50" s="416"/>
      <c r="L50" s="147"/>
      <c r="M50" s="148"/>
      <c r="N50" s="265"/>
      <c r="O50" s="189"/>
      <c r="P50" s="141" t="str">
        <f>IF(N50="","",(L50/N50))</f>
        <v/>
      </c>
      <c r="Q50" s="142">
        <f>O50*R50</f>
        <v>0</v>
      </c>
      <c r="R50" s="143">
        <f t="shared" si="5"/>
        <v>0</v>
      </c>
      <c r="S50" s="180"/>
      <c r="T50" s="181"/>
      <c r="U50" s="181"/>
      <c r="V50" s="182">
        <f>Q50+R50</f>
        <v>0</v>
      </c>
      <c r="W50" s="181"/>
    </row>
    <row r="51" spans="1:25" s="83" customFormat="1" ht="39.950000000000003" hidden="1" customHeight="1" x14ac:dyDescent="0.25">
      <c r="A51" s="180"/>
      <c r="B51" s="414"/>
      <c r="C51" s="416"/>
      <c r="D51" s="414"/>
      <c r="E51" s="415"/>
      <c r="F51" s="415"/>
      <c r="G51" s="415"/>
      <c r="H51" s="415"/>
      <c r="I51" s="415"/>
      <c r="J51" s="415"/>
      <c r="K51" s="416"/>
      <c r="L51" s="147"/>
      <c r="M51" s="148"/>
      <c r="N51" s="265"/>
      <c r="O51" s="189"/>
      <c r="P51" s="141" t="str">
        <f>IF(N51="","",(L51/N51))</f>
        <v/>
      </c>
      <c r="Q51" s="142">
        <f>O51*R51</f>
        <v>0</v>
      </c>
      <c r="R51" s="143">
        <f t="shared" si="5"/>
        <v>0</v>
      </c>
      <c r="S51" s="180"/>
      <c r="T51" s="181"/>
      <c r="U51" s="181"/>
      <c r="V51" s="182">
        <f>Q51+R51</f>
        <v>0</v>
      </c>
      <c r="W51" s="181"/>
    </row>
    <row r="52" spans="1:25" ht="18.600000000000001" customHeight="1" x14ac:dyDescent="0.25">
      <c r="A52" s="180"/>
      <c r="B52" s="411" t="s">
        <v>221</v>
      </c>
      <c r="C52" s="412"/>
      <c r="D52" s="412"/>
      <c r="E52" s="412"/>
      <c r="F52" s="412"/>
      <c r="G52" s="412"/>
      <c r="H52" s="412"/>
      <c r="I52" s="412"/>
      <c r="J52" s="412"/>
      <c r="K52" s="412"/>
      <c r="L52" s="412"/>
      <c r="M52" s="412"/>
      <c r="N52" s="412"/>
      <c r="O52" s="413"/>
      <c r="P52" s="144">
        <f>SUM(P47:P51)</f>
        <v>0</v>
      </c>
      <c r="Q52" s="143">
        <f>SUM(Q47:Q51)</f>
        <v>0</v>
      </c>
      <c r="R52" s="143">
        <f>ROUND(SUM(R47:R51),0)</f>
        <v>0</v>
      </c>
      <c r="S52" s="180"/>
      <c r="T52" s="181"/>
      <c r="U52" s="181">
        <f>R52+Q52</f>
        <v>0</v>
      </c>
      <c r="V52" s="181"/>
      <c r="W52" s="181"/>
      <c r="X52" s="129"/>
      <c r="Y52" s="129">
        <f>R52</f>
        <v>0</v>
      </c>
    </row>
    <row r="53" spans="1:25" ht="15.75" customHeight="1" x14ac:dyDescent="0.25">
      <c r="A53" s="180"/>
      <c r="B53" s="384" t="s">
        <v>61</v>
      </c>
      <c r="C53" s="385"/>
      <c r="D53" s="385"/>
      <c r="E53" s="385"/>
      <c r="F53" s="385"/>
      <c r="G53" s="385"/>
      <c r="H53" s="385"/>
      <c r="I53" s="385"/>
      <c r="J53" s="385"/>
      <c r="K53" s="385"/>
      <c r="L53" s="385"/>
      <c r="M53" s="385"/>
      <c r="N53" s="385"/>
      <c r="O53" s="385"/>
      <c r="P53" s="385"/>
      <c r="Q53" s="385"/>
      <c r="R53" s="386"/>
      <c r="S53" s="180"/>
      <c r="T53" s="181"/>
      <c r="U53" s="181"/>
      <c r="V53" s="181"/>
      <c r="W53" s="181"/>
    </row>
    <row r="54" spans="1:25" ht="39.950000000000003" customHeight="1" x14ac:dyDescent="0.25">
      <c r="A54" s="180"/>
      <c r="B54" s="426" t="s">
        <v>70</v>
      </c>
      <c r="C54" s="426"/>
      <c r="D54" s="424" t="s">
        <v>69</v>
      </c>
      <c r="E54" s="425"/>
      <c r="F54" s="425"/>
      <c r="G54" s="425"/>
      <c r="H54" s="425"/>
      <c r="I54" s="425"/>
      <c r="J54" s="425"/>
      <c r="K54" s="425"/>
      <c r="L54" s="425"/>
      <c r="M54" s="425"/>
      <c r="N54" s="425"/>
      <c r="O54" s="425"/>
      <c r="P54" s="425"/>
      <c r="Q54" s="283"/>
      <c r="R54" s="285" t="s">
        <v>48</v>
      </c>
      <c r="S54" s="180"/>
      <c r="T54" s="181"/>
      <c r="U54" s="181"/>
      <c r="V54" s="181"/>
      <c r="W54" s="181"/>
    </row>
    <row r="55" spans="1:25" s="83" customFormat="1" ht="39.950000000000003" customHeight="1" x14ac:dyDescent="0.25">
      <c r="A55" s="180"/>
      <c r="B55" s="388"/>
      <c r="C55" s="388"/>
      <c r="D55" s="414"/>
      <c r="E55" s="415"/>
      <c r="F55" s="415"/>
      <c r="G55" s="415"/>
      <c r="H55" s="415"/>
      <c r="I55" s="415"/>
      <c r="J55" s="415"/>
      <c r="K55" s="415"/>
      <c r="L55" s="415"/>
      <c r="M55" s="415"/>
      <c r="N55" s="415"/>
      <c r="O55" s="415"/>
      <c r="P55" s="415"/>
      <c r="Q55" s="281"/>
      <c r="R55" s="149"/>
      <c r="S55" s="180"/>
      <c r="T55" s="181"/>
      <c r="U55" s="181"/>
      <c r="V55" s="181"/>
      <c r="W55" s="181"/>
    </row>
    <row r="56" spans="1:25" s="83" customFormat="1" ht="39.950000000000003" customHeight="1" x14ac:dyDescent="0.25">
      <c r="A56" s="180"/>
      <c r="B56" s="388"/>
      <c r="C56" s="388"/>
      <c r="D56" s="414"/>
      <c r="E56" s="415"/>
      <c r="F56" s="415"/>
      <c r="G56" s="415"/>
      <c r="H56" s="415"/>
      <c r="I56" s="415"/>
      <c r="J56" s="415"/>
      <c r="K56" s="415"/>
      <c r="L56" s="415"/>
      <c r="M56" s="415"/>
      <c r="N56" s="415"/>
      <c r="O56" s="415"/>
      <c r="P56" s="415"/>
      <c r="Q56" s="281"/>
      <c r="R56" s="149"/>
      <c r="S56" s="180"/>
      <c r="T56" s="181"/>
      <c r="U56" s="181"/>
      <c r="V56" s="181"/>
      <c r="W56" s="181"/>
    </row>
    <row r="57" spans="1:25" ht="18.600000000000001" customHeight="1" x14ac:dyDescent="0.25">
      <c r="A57" s="180"/>
      <c r="B57" s="381" t="s">
        <v>53</v>
      </c>
      <c r="C57" s="382"/>
      <c r="D57" s="382"/>
      <c r="E57" s="382"/>
      <c r="F57" s="382"/>
      <c r="G57" s="382"/>
      <c r="H57" s="382"/>
      <c r="I57" s="382"/>
      <c r="J57" s="382"/>
      <c r="K57" s="382"/>
      <c r="L57" s="382"/>
      <c r="M57" s="382"/>
      <c r="N57" s="382"/>
      <c r="O57" s="382"/>
      <c r="P57" s="382"/>
      <c r="Q57" s="383"/>
      <c r="R57" s="67">
        <f>ROUND(R55+R56,0)</f>
        <v>0</v>
      </c>
      <c r="S57" s="180"/>
      <c r="T57" s="181"/>
      <c r="U57" s="181"/>
      <c r="V57" s="181"/>
      <c r="W57" s="181"/>
      <c r="Y57" s="129">
        <f>R57</f>
        <v>0</v>
      </c>
    </row>
    <row r="58" spans="1:25" ht="15.75" customHeight="1" x14ac:dyDescent="0.25">
      <c r="A58" s="180"/>
      <c r="B58" s="384" t="s">
        <v>62</v>
      </c>
      <c r="C58" s="385"/>
      <c r="D58" s="385"/>
      <c r="E58" s="385"/>
      <c r="F58" s="385"/>
      <c r="G58" s="385"/>
      <c r="H58" s="385"/>
      <c r="I58" s="385"/>
      <c r="J58" s="385"/>
      <c r="K58" s="385"/>
      <c r="L58" s="385"/>
      <c r="M58" s="385"/>
      <c r="N58" s="385"/>
      <c r="O58" s="385"/>
      <c r="P58" s="385"/>
      <c r="Q58" s="385"/>
      <c r="R58" s="386"/>
      <c r="S58" s="180"/>
      <c r="T58" s="181"/>
      <c r="U58" s="181"/>
      <c r="V58" s="181"/>
      <c r="W58" s="181"/>
    </row>
    <row r="59" spans="1:25" ht="39.950000000000003" customHeight="1" x14ac:dyDescent="0.25">
      <c r="A59" s="180"/>
      <c r="B59" s="401"/>
      <c r="C59" s="402"/>
      <c r="D59" s="402" t="s">
        <v>51</v>
      </c>
      <c r="E59" s="402"/>
      <c r="F59" s="402"/>
      <c r="G59" s="402"/>
      <c r="H59" s="402"/>
      <c r="I59" s="402"/>
      <c r="J59" s="402"/>
      <c r="K59" s="402"/>
      <c r="L59" s="402"/>
      <c r="M59" s="402"/>
      <c r="N59" s="402"/>
      <c r="O59" s="402"/>
      <c r="P59" s="402"/>
      <c r="Q59" s="403"/>
      <c r="R59" s="285" t="s">
        <v>52</v>
      </c>
      <c r="S59" s="180"/>
      <c r="T59" s="181"/>
      <c r="U59" s="181"/>
      <c r="V59" s="181"/>
      <c r="W59" s="181"/>
    </row>
    <row r="60" spans="1:25" s="83" customFormat="1" ht="39.950000000000003" customHeight="1" x14ac:dyDescent="0.25">
      <c r="A60" s="180"/>
      <c r="B60" s="404" t="s">
        <v>71</v>
      </c>
      <c r="C60" s="404"/>
      <c r="D60" s="388"/>
      <c r="E60" s="388"/>
      <c r="F60" s="388"/>
      <c r="G60" s="388"/>
      <c r="H60" s="388"/>
      <c r="I60" s="388"/>
      <c r="J60" s="388"/>
      <c r="K60" s="388"/>
      <c r="L60" s="388"/>
      <c r="M60" s="388"/>
      <c r="N60" s="388"/>
      <c r="O60" s="388"/>
      <c r="P60" s="388"/>
      <c r="Q60" s="388"/>
      <c r="R60" s="200">
        <f>Q16</f>
        <v>0</v>
      </c>
      <c r="S60" s="180"/>
      <c r="T60" s="181"/>
      <c r="U60" s="181"/>
      <c r="V60" s="181"/>
      <c r="W60" s="181"/>
    </row>
    <row r="61" spans="1:25" s="83" customFormat="1" ht="39.950000000000003" customHeight="1" x14ac:dyDescent="0.25">
      <c r="A61" s="180"/>
      <c r="B61" s="282"/>
      <c r="C61" s="408" t="s">
        <v>263</v>
      </c>
      <c r="D61" s="409"/>
      <c r="E61" s="410"/>
      <c r="F61" s="405"/>
      <c r="G61" s="406"/>
      <c r="H61" s="406"/>
      <c r="I61" s="406"/>
      <c r="J61" s="406"/>
      <c r="K61" s="406"/>
      <c r="L61" s="406"/>
      <c r="M61" s="406"/>
      <c r="N61" s="406"/>
      <c r="O61" s="406"/>
      <c r="P61" s="406"/>
      <c r="Q61" s="407"/>
      <c r="R61" s="149"/>
      <c r="S61" s="180"/>
      <c r="T61" s="181"/>
      <c r="U61" s="181"/>
      <c r="V61" s="181"/>
      <c r="W61" s="181"/>
    </row>
    <row r="62" spans="1:25" s="83" customFormat="1" ht="39.950000000000003" customHeight="1" x14ac:dyDescent="0.25">
      <c r="A62" s="180"/>
      <c r="B62" s="408" t="s">
        <v>72</v>
      </c>
      <c r="C62" s="410"/>
      <c r="D62" s="414"/>
      <c r="E62" s="415"/>
      <c r="F62" s="415"/>
      <c r="G62" s="415"/>
      <c r="H62" s="415"/>
      <c r="I62" s="415"/>
      <c r="J62" s="415"/>
      <c r="K62" s="415"/>
      <c r="L62" s="415"/>
      <c r="M62" s="415"/>
      <c r="N62" s="415"/>
      <c r="O62" s="415"/>
      <c r="P62" s="415"/>
      <c r="Q62" s="416"/>
      <c r="R62" s="200">
        <f>Q44</f>
        <v>0</v>
      </c>
      <c r="S62" s="180"/>
      <c r="T62" s="181"/>
      <c r="U62" s="181"/>
      <c r="V62" s="181"/>
      <c r="W62" s="181"/>
    </row>
    <row r="63" spans="1:25" s="83" customFormat="1" ht="39.950000000000003" customHeight="1" x14ac:dyDescent="0.25">
      <c r="A63" s="180"/>
      <c r="B63" s="282"/>
      <c r="C63" s="408" t="s">
        <v>264</v>
      </c>
      <c r="D63" s="409"/>
      <c r="E63" s="410"/>
      <c r="F63" s="405"/>
      <c r="G63" s="406"/>
      <c r="H63" s="406"/>
      <c r="I63" s="406"/>
      <c r="J63" s="406"/>
      <c r="K63" s="406"/>
      <c r="L63" s="406"/>
      <c r="M63" s="406"/>
      <c r="N63" s="406"/>
      <c r="O63" s="406"/>
      <c r="P63" s="406"/>
      <c r="Q63" s="407"/>
      <c r="R63" s="149"/>
      <c r="S63" s="180"/>
      <c r="T63" s="181"/>
      <c r="U63" s="181"/>
      <c r="V63" s="181"/>
      <c r="W63" s="181"/>
    </row>
    <row r="64" spans="1:25" s="83" customFormat="1" ht="39.950000000000003" customHeight="1" x14ac:dyDescent="0.25">
      <c r="A64" s="180"/>
      <c r="B64" s="404" t="s">
        <v>73</v>
      </c>
      <c r="C64" s="404"/>
      <c r="D64" s="388"/>
      <c r="E64" s="388"/>
      <c r="F64" s="388"/>
      <c r="G64" s="388"/>
      <c r="H64" s="388"/>
      <c r="I64" s="388"/>
      <c r="J64" s="388"/>
      <c r="K64" s="388"/>
      <c r="L64" s="388"/>
      <c r="M64" s="388"/>
      <c r="N64" s="388"/>
      <c r="O64" s="388"/>
      <c r="P64" s="388"/>
      <c r="Q64" s="388"/>
      <c r="R64" s="200">
        <f>Q52</f>
        <v>0</v>
      </c>
      <c r="S64" s="180"/>
      <c r="T64" s="181"/>
      <c r="U64" s="181"/>
      <c r="V64" s="181"/>
      <c r="W64" s="181"/>
    </row>
    <row r="65" spans="1:40" s="83" customFormat="1" ht="39.950000000000003" customHeight="1" x14ac:dyDescent="0.25">
      <c r="A65" s="180"/>
      <c r="B65" s="282"/>
      <c r="C65" s="408" t="s">
        <v>265</v>
      </c>
      <c r="D65" s="409"/>
      <c r="E65" s="410"/>
      <c r="F65" s="405"/>
      <c r="G65" s="406"/>
      <c r="H65" s="406"/>
      <c r="I65" s="406"/>
      <c r="J65" s="406"/>
      <c r="K65" s="406"/>
      <c r="L65" s="406"/>
      <c r="M65" s="406"/>
      <c r="N65" s="406"/>
      <c r="O65" s="406"/>
      <c r="P65" s="406"/>
      <c r="Q65" s="407"/>
      <c r="R65" s="149"/>
      <c r="S65" s="180"/>
      <c r="T65" s="181"/>
      <c r="U65" s="181"/>
      <c r="V65" s="181"/>
      <c r="W65" s="181"/>
    </row>
    <row r="66" spans="1:40" ht="18.600000000000001" customHeight="1" x14ac:dyDescent="0.25">
      <c r="A66" s="180"/>
      <c r="B66" s="411" t="s">
        <v>55</v>
      </c>
      <c r="C66" s="412"/>
      <c r="D66" s="412"/>
      <c r="E66" s="412"/>
      <c r="F66" s="412"/>
      <c r="G66" s="412"/>
      <c r="H66" s="412"/>
      <c r="I66" s="412"/>
      <c r="J66" s="412"/>
      <c r="K66" s="412"/>
      <c r="L66" s="412"/>
      <c r="M66" s="412"/>
      <c r="N66" s="412"/>
      <c r="O66" s="412"/>
      <c r="P66" s="412"/>
      <c r="Q66" s="413"/>
      <c r="R66" s="201">
        <f>IF(Cover!C28="Yes", ROUNDUP(SUM(R60:R65),0),ROUND(SUM(R60:R65),0))</f>
        <v>0</v>
      </c>
      <c r="S66" s="180"/>
      <c r="T66" s="181"/>
      <c r="U66" s="181"/>
      <c r="V66" s="181"/>
      <c r="W66" s="181"/>
      <c r="Y66" s="129">
        <f>R66</f>
        <v>0</v>
      </c>
      <c r="Z66" s="83"/>
      <c r="AA66" s="83"/>
      <c r="AB66" s="83"/>
      <c r="AC66" s="83"/>
      <c r="AD66" s="83"/>
      <c r="AE66" s="83"/>
      <c r="AF66" s="83"/>
      <c r="AG66" s="83"/>
      <c r="AH66" s="83"/>
      <c r="AI66" s="83"/>
      <c r="AJ66" s="83"/>
      <c r="AK66" s="83"/>
      <c r="AL66" s="83"/>
      <c r="AM66" s="83"/>
      <c r="AN66" s="83"/>
    </row>
    <row r="67" spans="1:40" ht="15.75" customHeight="1" x14ac:dyDescent="0.25">
      <c r="A67" s="180"/>
      <c r="B67" s="465" t="s">
        <v>63</v>
      </c>
      <c r="C67" s="466"/>
      <c r="D67" s="466"/>
      <c r="E67" s="466"/>
      <c r="F67" s="466"/>
      <c r="G67" s="466"/>
      <c r="H67" s="466"/>
      <c r="I67" s="466"/>
      <c r="J67" s="466"/>
      <c r="K67" s="466"/>
      <c r="L67" s="466"/>
      <c r="M67" s="466"/>
      <c r="N67" s="466"/>
      <c r="O67" s="466"/>
      <c r="P67" s="466"/>
      <c r="Q67" s="466"/>
      <c r="R67" s="467"/>
      <c r="S67" s="180"/>
      <c r="T67" s="181"/>
      <c r="U67" s="181"/>
      <c r="V67" s="181"/>
      <c r="W67" s="181"/>
      <c r="Z67" s="83"/>
      <c r="AA67" s="83"/>
      <c r="AB67" s="83"/>
      <c r="AC67" s="83"/>
      <c r="AD67" s="83"/>
      <c r="AE67" s="83"/>
      <c r="AF67" s="83"/>
      <c r="AG67" s="83"/>
      <c r="AH67" s="83"/>
      <c r="AI67" s="83"/>
      <c r="AJ67" s="83"/>
      <c r="AK67" s="83"/>
      <c r="AL67" s="83"/>
      <c r="AM67" s="83"/>
      <c r="AN67" s="83"/>
    </row>
    <row r="68" spans="1:40" ht="39.950000000000003" customHeight="1" x14ac:dyDescent="0.25">
      <c r="A68" s="180"/>
      <c r="B68" s="483" t="s">
        <v>513</v>
      </c>
      <c r="C68" s="484"/>
      <c r="D68" s="427" t="s">
        <v>533</v>
      </c>
      <c r="E68" s="428"/>
      <c r="F68" s="428"/>
      <c r="G68" s="429"/>
      <c r="H68" s="428" t="s">
        <v>515</v>
      </c>
      <c r="I68" s="428"/>
      <c r="J68" s="428"/>
      <c r="K68" s="428"/>
      <c r="L68" s="428"/>
      <c r="M68" s="428"/>
      <c r="N68" s="428"/>
      <c r="O68" s="429"/>
      <c r="P68" s="69" t="s">
        <v>283</v>
      </c>
      <c r="Q68" s="123" t="s">
        <v>54</v>
      </c>
      <c r="R68" s="123" t="s">
        <v>48</v>
      </c>
      <c r="S68" s="180"/>
      <c r="T68" s="181"/>
      <c r="U68" s="181"/>
      <c r="V68" s="181"/>
      <c r="W68" s="181"/>
      <c r="Z68" s="83"/>
      <c r="AA68" s="83"/>
      <c r="AB68" s="83"/>
      <c r="AC68" s="83"/>
      <c r="AD68" s="83"/>
      <c r="AE68" s="83"/>
      <c r="AF68" s="83"/>
      <c r="AG68" s="83"/>
      <c r="AH68" s="83"/>
      <c r="AI68" s="83"/>
      <c r="AJ68" s="83"/>
      <c r="AK68" s="83"/>
      <c r="AL68" s="83"/>
      <c r="AM68" s="83"/>
      <c r="AN68" s="83"/>
    </row>
    <row r="69" spans="1:40" ht="39.950000000000003" customHeight="1" x14ac:dyDescent="0.25">
      <c r="A69" s="180"/>
      <c r="B69" s="485"/>
      <c r="C69" s="485"/>
      <c r="D69" s="487" t="str">
        <f>IF(B69="","Select Contractor or Sub Awardee in Column B","")</f>
        <v>Select Contractor or Sub Awardee in Column B</v>
      </c>
      <c r="E69" s="487"/>
      <c r="F69" s="487"/>
      <c r="G69" s="487"/>
      <c r="H69" s="400" t="str">
        <f>IF(B69="","Select Contractor or Sub Awardee in column B to continue",0)</f>
        <v>Select Contractor or Sub Awardee in column B to continue</v>
      </c>
      <c r="I69" s="400"/>
      <c r="J69" s="400"/>
      <c r="K69" s="400"/>
      <c r="L69" s="400"/>
      <c r="M69" s="400"/>
      <c r="N69" s="400"/>
      <c r="O69" s="400"/>
      <c r="P69" s="122"/>
      <c r="Q69" s="68"/>
      <c r="R69" s="124">
        <f>ROUND(Q69*P69,2)</f>
        <v>0</v>
      </c>
      <c r="S69" s="180"/>
      <c r="T69" s="181"/>
      <c r="U69" s="182" t="str">
        <f>IF(B69="","",IF(D69="","",R69))</f>
        <v/>
      </c>
      <c r="V69" s="182" t="str">
        <f>IF(B69="","",IF(D69="","",D69))</f>
        <v/>
      </c>
      <c r="W69" s="182">
        <f>IF(B69="Contractor",0,R69)</f>
        <v>0</v>
      </c>
    </row>
    <row r="70" spans="1:40" ht="39.950000000000003" customHeight="1" x14ac:dyDescent="0.25">
      <c r="A70" s="180"/>
      <c r="B70" s="485"/>
      <c r="C70" s="485"/>
      <c r="D70" s="487" t="str">
        <f>IF(B70="","Select Contractor or Sub Awardee in Column B","")</f>
        <v>Select Contractor or Sub Awardee in Column B</v>
      </c>
      <c r="E70" s="487"/>
      <c r="F70" s="487"/>
      <c r="G70" s="487"/>
      <c r="H70" s="400" t="str">
        <f>IF(B70="","Select Contractor or Sub Awardee in column B to continue",0)</f>
        <v>Select Contractor or Sub Awardee in column B to continue</v>
      </c>
      <c r="I70" s="400"/>
      <c r="J70" s="400"/>
      <c r="K70" s="400"/>
      <c r="L70" s="400"/>
      <c r="M70" s="400"/>
      <c r="N70" s="400"/>
      <c r="O70" s="400"/>
      <c r="P70" s="122"/>
      <c r="Q70" s="68"/>
      <c r="R70" s="124">
        <f t="shared" ref="R70:R72" si="6">ROUND(Q70*P70,2)</f>
        <v>0</v>
      </c>
      <c r="S70" s="180"/>
      <c r="T70" s="181"/>
      <c r="U70" s="182" t="str">
        <f>IF(B70="","",IF(D70="","",R70))</f>
        <v/>
      </c>
      <c r="V70" s="182" t="str">
        <f>IF(B70="","",IF(D70="","",D70))</f>
        <v/>
      </c>
      <c r="W70" s="182">
        <f>IF(B70="Contractor",0,R70)</f>
        <v>0</v>
      </c>
      <c r="X70" s="182"/>
    </row>
    <row r="71" spans="1:40" ht="39.950000000000003" customHeight="1" x14ac:dyDescent="0.25">
      <c r="A71" s="180"/>
      <c r="B71" s="395"/>
      <c r="C71" s="396"/>
      <c r="D71" s="487" t="str">
        <f>IF(B71="","Select Contractor or Sub Awardee in Column B","")</f>
        <v>Select Contractor or Sub Awardee in Column B</v>
      </c>
      <c r="E71" s="487"/>
      <c r="F71" s="487"/>
      <c r="G71" s="487"/>
      <c r="H71" s="400" t="str">
        <f>IF(B71="","Select Contractor or Sub Awardee in column B to continue",0)</f>
        <v>Select Contractor or Sub Awardee in column B to continue</v>
      </c>
      <c r="I71" s="400"/>
      <c r="J71" s="400"/>
      <c r="K71" s="400"/>
      <c r="L71" s="400"/>
      <c r="M71" s="400"/>
      <c r="N71" s="400"/>
      <c r="O71" s="400"/>
      <c r="P71" s="122"/>
      <c r="Q71" s="68"/>
      <c r="R71" s="124">
        <f t="shared" si="6"/>
        <v>0</v>
      </c>
      <c r="S71" s="180"/>
      <c r="T71" s="181"/>
      <c r="U71" s="182" t="str">
        <f>IF(B71="","",IF(D71="","",R71))</f>
        <v/>
      </c>
      <c r="V71" s="182" t="str">
        <f>IF(B71="","",IF(D71="","",D71))</f>
        <v/>
      </c>
      <c r="W71" s="182">
        <f>IF(B71="Contractor",0,R71)</f>
        <v>0</v>
      </c>
    </row>
    <row r="72" spans="1:40" ht="39.950000000000003" customHeight="1" x14ac:dyDescent="0.25">
      <c r="A72" s="180"/>
      <c r="B72" s="395"/>
      <c r="C72" s="396"/>
      <c r="D72" s="487" t="str">
        <f>IF(B72="","Select Contractor or Sub Awardee in Column B","")</f>
        <v>Select Contractor or Sub Awardee in Column B</v>
      </c>
      <c r="E72" s="487"/>
      <c r="F72" s="487"/>
      <c r="G72" s="487"/>
      <c r="H72" s="400" t="str">
        <f>IF(B72="","Select Contractor or Sub Awardee in column B to continue",0)</f>
        <v>Select Contractor or Sub Awardee in column B to continue</v>
      </c>
      <c r="I72" s="400"/>
      <c r="J72" s="400"/>
      <c r="K72" s="400"/>
      <c r="L72" s="400"/>
      <c r="M72" s="400"/>
      <c r="N72" s="400"/>
      <c r="O72" s="400"/>
      <c r="P72" s="122"/>
      <c r="Q72" s="68"/>
      <c r="R72" s="124">
        <f t="shared" si="6"/>
        <v>0</v>
      </c>
      <c r="S72" s="180"/>
      <c r="T72" s="181"/>
      <c r="U72" s="182" t="str">
        <f>IF(B72="","",IF(D72="","",R72))</f>
        <v/>
      </c>
      <c r="V72" s="182" t="str">
        <f>IF(B72="","",IF(D72="","",D72))</f>
        <v/>
      </c>
      <c r="W72" s="182">
        <f>IF(B72="Contractor",0,R72)</f>
        <v>0</v>
      </c>
    </row>
    <row r="73" spans="1:40" ht="18.600000000000001" customHeight="1" x14ac:dyDescent="0.25">
      <c r="A73" s="180"/>
      <c r="B73" s="480" t="s">
        <v>57</v>
      </c>
      <c r="C73" s="481"/>
      <c r="D73" s="481"/>
      <c r="E73" s="481"/>
      <c r="F73" s="481"/>
      <c r="G73" s="481"/>
      <c r="H73" s="481"/>
      <c r="I73" s="481"/>
      <c r="J73" s="481"/>
      <c r="K73" s="481"/>
      <c r="L73" s="481"/>
      <c r="M73" s="481"/>
      <c r="N73" s="481"/>
      <c r="O73" s="481"/>
      <c r="P73" s="481"/>
      <c r="Q73" s="482"/>
      <c r="R73" s="77">
        <f>ROUND(SUM(R69:R72),0)</f>
        <v>0</v>
      </c>
      <c r="S73" s="180"/>
      <c r="T73" s="181"/>
      <c r="U73" s="182">
        <f>SUM(U69:U72)</f>
        <v>0</v>
      </c>
      <c r="V73" s="181"/>
      <c r="W73" s="181"/>
      <c r="Y73" s="129">
        <f>R73</f>
        <v>0</v>
      </c>
    </row>
    <row r="74" spans="1:40" ht="15.75" customHeight="1" x14ac:dyDescent="0.25">
      <c r="A74" s="180"/>
      <c r="B74" s="465" t="s">
        <v>64</v>
      </c>
      <c r="C74" s="466"/>
      <c r="D74" s="466"/>
      <c r="E74" s="466"/>
      <c r="F74" s="466"/>
      <c r="G74" s="466"/>
      <c r="H74" s="466"/>
      <c r="I74" s="466"/>
      <c r="J74" s="466"/>
      <c r="K74" s="466"/>
      <c r="L74" s="466"/>
      <c r="M74" s="466"/>
      <c r="N74" s="466"/>
      <c r="O74" s="466"/>
      <c r="P74" s="466"/>
      <c r="Q74" s="466"/>
      <c r="R74" s="467"/>
      <c r="S74" s="180"/>
      <c r="T74" s="181"/>
      <c r="U74" s="181"/>
      <c r="V74" s="181"/>
      <c r="W74" s="181"/>
    </row>
    <row r="75" spans="1:40" ht="39.950000000000003" customHeight="1" x14ac:dyDescent="0.25">
      <c r="A75" s="180"/>
      <c r="B75" s="440" t="s">
        <v>341</v>
      </c>
      <c r="C75" s="441"/>
      <c r="D75" s="442"/>
      <c r="E75" s="440" t="s">
        <v>56</v>
      </c>
      <c r="F75" s="441"/>
      <c r="G75" s="441"/>
      <c r="H75" s="441"/>
      <c r="I75" s="441"/>
      <c r="J75" s="441"/>
      <c r="K75" s="441"/>
      <c r="L75" s="441"/>
      <c r="M75" s="441"/>
      <c r="N75" s="441"/>
      <c r="O75" s="441"/>
      <c r="P75" s="441"/>
      <c r="Q75" s="442"/>
      <c r="R75" s="285" t="s">
        <v>48</v>
      </c>
      <c r="S75" s="180"/>
      <c r="T75" s="181"/>
      <c r="U75" s="181"/>
      <c r="V75" s="181"/>
      <c r="W75" s="181"/>
    </row>
    <row r="76" spans="1:40" ht="39.950000000000003" customHeight="1" x14ac:dyDescent="0.25">
      <c r="A76" s="180"/>
      <c r="B76" s="387"/>
      <c r="C76" s="387"/>
      <c r="D76" s="387"/>
      <c r="E76" s="388" t="str">
        <f t="shared" ref="E76:E81" si="7">IF(B76="","Select Supply Category in Column B",0)</f>
        <v>Select Supply Category in Column B</v>
      </c>
      <c r="F76" s="388"/>
      <c r="G76" s="388"/>
      <c r="H76" s="388"/>
      <c r="I76" s="388"/>
      <c r="J76" s="388"/>
      <c r="K76" s="388"/>
      <c r="L76" s="388"/>
      <c r="M76" s="388"/>
      <c r="N76" s="388"/>
      <c r="O76" s="388"/>
      <c r="P76" s="388"/>
      <c r="Q76" s="388"/>
      <c r="R76" s="150"/>
      <c r="S76" s="180"/>
      <c r="T76" s="181"/>
      <c r="U76" s="181"/>
      <c r="V76" s="181"/>
      <c r="W76" s="181"/>
    </row>
    <row r="77" spans="1:40" ht="39.950000000000003" customHeight="1" x14ac:dyDescent="0.25">
      <c r="A77" s="180"/>
      <c r="B77" s="387"/>
      <c r="C77" s="387"/>
      <c r="D77" s="387"/>
      <c r="E77" s="388" t="str">
        <f t="shared" si="7"/>
        <v>Select Supply Category in Column B</v>
      </c>
      <c r="F77" s="388"/>
      <c r="G77" s="388"/>
      <c r="H77" s="388"/>
      <c r="I77" s="388"/>
      <c r="J77" s="388"/>
      <c r="K77" s="388"/>
      <c r="L77" s="388"/>
      <c r="M77" s="388"/>
      <c r="N77" s="388"/>
      <c r="O77" s="388"/>
      <c r="P77" s="388"/>
      <c r="Q77" s="388"/>
      <c r="R77" s="150"/>
      <c r="S77" s="180"/>
      <c r="T77" s="181"/>
      <c r="U77" s="181"/>
      <c r="V77" s="181"/>
      <c r="W77" s="181"/>
    </row>
    <row r="78" spans="1:40" ht="39.950000000000003" customHeight="1" x14ac:dyDescent="0.25">
      <c r="A78" s="180"/>
      <c r="B78" s="387"/>
      <c r="C78" s="387"/>
      <c r="D78" s="387"/>
      <c r="E78" s="388" t="str">
        <f t="shared" si="7"/>
        <v>Select Supply Category in Column B</v>
      </c>
      <c r="F78" s="388"/>
      <c r="G78" s="388"/>
      <c r="H78" s="388"/>
      <c r="I78" s="388"/>
      <c r="J78" s="388"/>
      <c r="K78" s="388"/>
      <c r="L78" s="388"/>
      <c r="M78" s="388"/>
      <c r="N78" s="388"/>
      <c r="O78" s="388"/>
      <c r="P78" s="388"/>
      <c r="Q78" s="388"/>
      <c r="R78" s="150"/>
      <c r="S78" s="180"/>
      <c r="T78" s="181"/>
      <c r="U78" s="181"/>
      <c r="V78" s="181"/>
      <c r="W78" s="181"/>
    </row>
    <row r="79" spans="1:40" ht="39.950000000000003" customHeight="1" x14ac:dyDescent="0.25">
      <c r="A79" s="180"/>
      <c r="B79" s="387"/>
      <c r="C79" s="387"/>
      <c r="D79" s="387"/>
      <c r="E79" s="388" t="str">
        <f t="shared" si="7"/>
        <v>Select Supply Category in Column B</v>
      </c>
      <c r="F79" s="388"/>
      <c r="G79" s="388"/>
      <c r="H79" s="388"/>
      <c r="I79" s="388"/>
      <c r="J79" s="388"/>
      <c r="K79" s="388"/>
      <c r="L79" s="388"/>
      <c r="M79" s="388"/>
      <c r="N79" s="388"/>
      <c r="O79" s="388"/>
      <c r="P79" s="388"/>
      <c r="Q79" s="388"/>
      <c r="R79" s="150"/>
      <c r="S79" s="180"/>
      <c r="T79" s="181"/>
      <c r="U79" s="181"/>
      <c r="V79" s="181"/>
      <c r="W79" s="181"/>
    </row>
    <row r="80" spans="1:40" ht="39.950000000000003" customHeight="1" x14ac:dyDescent="0.25">
      <c r="A80" s="180"/>
      <c r="B80" s="387"/>
      <c r="C80" s="387"/>
      <c r="D80" s="387"/>
      <c r="E80" s="388" t="str">
        <f t="shared" si="7"/>
        <v>Select Supply Category in Column B</v>
      </c>
      <c r="F80" s="388"/>
      <c r="G80" s="388"/>
      <c r="H80" s="388"/>
      <c r="I80" s="388"/>
      <c r="J80" s="388"/>
      <c r="K80" s="388"/>
      <c r="L80" s="388"/>
      <c r="M80" s="388"/>
      <c r="N80" s="388"/>
      <c r="O80" s="388"/>
      <c r="P80" s="388"/>
      <c r="Q80" s="388"/>
      <c r="R80" s="150"/>
      <c r="S80" s="180"/>
      <c r="T80" s="181"/>
      <c r="U80" s="181"/>
      <c r="V80" s="181"/>
      <c r="W80" s="181"/>
    </row>
    <row r="81" spans="1:25" ht="39.950000000000003" customHeight="1" x14ac:dyDescent="0.25">
      <c r="A81" s="180"/>
      <c r="B81" s="387"/>
      <c r="C81" s="387"/>
      <c r="D81" s="387"/>
      <c r="E81" s="388" t="str">
        <f t="shared" si="7"/>
        <v>Select Supply Category in Column B</v>
      </c>
      <c r="F81" s="388"/>
      <c r="G81" s="388"/>
      <c r="H81" s="388"/>
      <c r="I81" s="388"/>
      <c r="J81" s="388"/>
      <c r="K81" s="388"/>
      <c r="L81" s="388"/>
      <c r="M81" s="388"/>
      <c r="N81" s="388"/>
      <c r="O81" s="388"/>
      <c r="P81" s="388"/>
      <c r="Q81" s="388"/>
      <c r="R81" s="150"/>
      <c r="S81" s="180"/>
      <c r="T81" s="181"/>
      <c r="U81" s="181"/>
      <c r="V81" s="181"/>
      <c r="W81" s="181"/>
    </row>
    <row r="82" spans="1:25" ht="18" customHeight="1" x14ac:dyDescent="0.25">
      <c r="A82" s="180"/>
      <c r="B82" s="411" t="s">
        <v>58</v>
      </c>
      <c r="C82" s="412"/>
      <c r="D82" s="412"/>
      <c r="E82" s="412"/>
      <c r="F82" s="412"/>
      <c r="G82" s="412"/>
      <c r="H82" s="412"/>
      <c r="I82" s="412"/>
      <c r="J82" s="412"/>
      <c r="K82" s="412"/>
      <c r="L82" s="412"/>
      <c r="M82" s="412"/>
      <c r="N82" s="412"/>
      <c r="O82" s="412"/>
      <c r="P82" s="412"/>
      <c r="Q82" s="413"/>
      <c r="R82" s="151">
        <f>ROUND(SUM(R76:R81),0)</f>
        <v>0</v>
      </c>
      <c r="S82" s="180"/>
      <c r="T82" s="181"/>
      <c r="U82" s="181"/>
      <c r="V82" s="181"/>
      <c r="W82" s="181"/>
      <c r="Y82" s="129">
        <f>R82</f>
        <v>0</v>
      </c>
    </row>
    <row r="83" spans="1:25" ht="15.75" customHeight="1" x14ac:dyDescent="0.25">
      <c r="A83" s="180"/>
      <c r="B83" s="384" t="s">
        <v>65</v>
      </c>
      <c r="C83" s="385"/>
      <c r="D83" s="385"/>
      <c r="E83" s="385"/>
      <c r="F83" s="385"/>
      <c r="G83" s="385"/>
      <c r="H83" s="385"/>
      <c r="I83" s="385"/>
      <c r="J83" s="385"/>
      <c r="K83" s="385"/>
      <c r="L83" s="385"/>
      <c r="M83" s="385"/>
      <c r="N83" s="385"/>
      <c r="O83" s="385"/>
      <c r="P83" s="385"/>
      <c r="Q83" s="385"/>
      <c r="R83" s="386"/>
      <c r="S83" s="180"/>
      <c r="T83" s="181"/>
      <c r="U83" s="181"/>
      <c r="V83" s="181"/>
      <c r="W83" s="181"/>
    </row>
    <row r="84" spans="1:25" s="83" customFormat="1" ht="39.950000000000003" customHeight="1" x14ac:dyDescent="0.25">
      <c r="A84" s="180"/>
      <c r="B84" s="392" t="s">
        <v>341</v>
      </c>
      <c r="C84" s="393"/>
      <c r="D84" s="394"/>
      <c r="E84" s="486" t="s">
        <v>226</v>
      </c>
      <c r="F84" s="486"/>
      <c r="G84" s="486"/>
      <c r="H84" s="486" t="s">
        <v>227</v>
      </c>
      <c r="I84" s="486"/>
      <c r="J84" s="486"/>
      <c r="K84" s="486"/>
      <c r="L84" s="486"/>
      <c r="M84" s="486"/>
      <c r="N84" s="486"/>
      <c r="O84" s="486"/>
      <c r="P84" s="179" t="s">
        <v>360</v>
      </c>
      <c r="Q84" s="179" t="s">
        <v>115</v>
      </c>
      <c r="R84" s="74" t="s">
        <v>52</v>
      </c>
      <c r="S84" s="180"/>
      <c r="T84" s="181"/>
      <c r="U84" s="181"/>
      <c r="V84" s="181"/>
      <c r="W84" s="181"/>
    </row>
    <row r="85" spans="1:25" s="83" customFormat="1" ht="39.950000000000003" customHeight="1" x14ac:dyDescent="0.25">
      <c r="A85" s="180"/>
      <c r="B85" s="417"/>
      <c r="C85" s="418"/>
      <c r="D85" s="419"/>
      <c r="E85" s="389" t="str">
        <f t="shared" ref="E85:E91" si="8">IF(B85="","Select Category in Column B",0)</f>
        <v>Select Category in Column B</v>
      </c>
      <c r="F85" s="390"/>
      <c r="G85" s="391"/>
      <c r="H85" s="389" t="str">
        <f t="shared" ref="H85:H91" si="9">IF(B85="","Select Category in Column B",0)</f>
        <v>Select Category in Column B</v>
      </c>
      <c r="I85" s="390"/>
      <c r="J85" s="390"/>
      <c r="K85" s="390"/>
      <c r="L85" s="390"/>
      <c r="M85" s="390"/>
      <c r="N85" s="390"/>
      <c r="O85" s="391"/>
      <c r="P85" s="186"/>
      <c r="Q85" s="190"/>
      <c r="R85" s="77">
        <f>ROUND(Q85*P85,2)</f>
        <v>0</v>
      </c>
      <c r="S85" s="180"/>
      <c r="T85" s="181"/>
      <c r="U85" s="182">
        <f>IF(OR(B85='DROP-DOWNS'!$S$18,B85='DROP-DOWNS'!$S$19,B85='DROP-DOWNS'!$S$20,B85='DROP-DOWNS'!$S$21),R85,0)</f>
        <v>0</v>
      </c>
      <c r="V85" s="177"/>
      <c r="W85" s="181"/>
    </row>
    <row r="86" spans="1:25" s="83" customFormat="1" ht="39.950000000000003" customHeight="1" x14ac:dyDescent="0.25">
      <c r="A86" s="180"/>
      <c r="B86" s="417"/>
      <c r="C86" s="418"/>
      <c r="D86" s="419"/>
      <c r="E86" s="389" t="str">
        <f t="shared" si="8"/>
        <v>Select Category in Column B</v>
      </c>
      <c r="F86" s="390"/>
      <c r="G86" s="391"/>
      <c r="H86" s="389" t="str">
        <f t="shared" si="9"/>
        <v>Select Category in Column B</v>
      </c>
      <c r="I86" s="390"/>
      <c r="J86" s="390"/>
      <c r="K86" s="390"/>
      <c r="L86" s="390"/>
      <c r="M86" s="390"/>
      <c r="N86" s="390"/>
      <c r="O86" s="391"/>
      <c r="P86" s="186"/>
      <c r="Q86" s="190"/>
      <c r="R86" s="77">
        <f t="shared" ref="R86:R88" si="10">ROUND(Q86*P86,2)</f>
        <v>0</v>
      </c>
      <c r="S86" s="180"/>
      <c r="T86" s="181"/>
      <c r="U86" s="182">
        <f>IF(OR(B86='DROP-DOWNS'!$S$18,B86='DROP-DOWNS'!$S$19,B86='DROP-DOWNS'!$S$20,B86='DROP-DOWNS'!$S$21),R86,0)</f>
        <v>0</v>
      </c>
      <c r="V86" s="177"/>
      <c r="W86" s="181"/>
    </row>
    <row r="87" spans="1:25" s="83" customFormat="1" ht="39.950000000000003" customHeight="1" x14ac:dyDescent="0.25">
      <c r="A87" s="180"/>
      <c r="B87" s="417"/>
      <c r="C87" s="418"/>
      <c r="D87" s="419"/>
      <c r="E87" s="389" t="str">
        <f t="shared" si="8"/>
        <v>Select Category in Column B</v>
      </c>
      <c r="F87" s="390"/>
      <c r="G87" s="391"/>
      <c r="H87" s="389" t="str">
        <f t="shared" si="9"/>
        <v>Select Category in Column B</v>
      </c>
      <c r="I87" s="390"/>
      <c r="J87" s="390"/>
      <c r="K87" s="390"/>
      <c r="L87" s="390"/>
      <c r="M87" s="390"/>
      <c r="N87" s="390"/>
      <c r="O87" s="391"/>
      <c r="P87" s="165"/>
      <c r="Q87" s="190"/>
      <c r="R87" s="77">
        <f t="shared" si="10"/>
        <v>0</v>
      </c>
      <c r="S87" s="180"/>
      <c r="T87" s="181"/>
      <c r="U87" s="182">
        <f>IF(OR(B87='DROP-DOWNS'!$S$18,B87='DROP-DOWNS'!$S$19,B87='DROP-DOWNS'!$S$20,B87='DROP-DOWNS'!$S$21),R87,0)</f>
        <v>0</v>
      </c>
      <c r="V87" s="177"/>
      <c r="W87" s="181"/>
    </row>
    <row r="88" spans="1:25" s="83" customFormat="1" ht="39.950000000000003" customHeight="1" x14ac:dyDescent="0.25">
      <c r="A88" s="180"/>
      <c r="B88" s="417"/>
      <c r="C88" s="418"/>
      <c r="D88" s="419"/>
      <c r="E88" s="389" t="str">
        <f t="shared" si="8"/>
        <v>Select Category in Column B</v>
      </c>
      <c r="F88" s="390"/>
      <c r="G88" s="391"/>
      <c r="H88" s="389" t="str">
        <f t="shared" si="9"/>
        <v>Select Category in Column B</v>
      </c>
      <c r="I88" s="390"/>
      <c r="J88" s="390"/>
      <c r="K88" s="390"/>
      <c r="L88" s="390"/>
      <c r="M88" s="390"/>
      <c r="N88" s="390"/>
      <c r="O88" s="391"/>
      <c r="P88" s="165"/>
      <c r="Q88" s="190"/>
      <c r="R88" s="77">
        <f t="shared" si="10"/>
        <v>0</v>
      </c>
      <c r="S88" s="180"/>
      <c r="T88" s="181"/>
      <c r="U88" s="182">
        <f>IF(OR(B88='DROP-DOWNS'!$S$18,B88='DROP-DOWNS'!$S$19,B88='DROP-DOWNS'!$S$20,B88='DROP-DOWNS'!$S$21),R88,0)</f>
        <v>0</v>
      </c>
      <c r="V88" s="177"/>
      <c r="W88" s="181"/>
    </row>
    <row r="89" spans="1:25" s="83" customFormat="1" ht="39.950000000000003" hidden="1" customHeight="1" x14ac:dyDescent="0.25">
      <c r="A89" s="180"/>
      <c r="B89" s="417"/>
      <c r="C89" s="418"/>
      <c r="D89" s="419"/>
      <c r="E89" s="389" t="str">
        <f t="shared" si="8"/>
        <v>Select Category in Column B</v>
      </c>
      <c r="F89" s="390"/>
      <c r="G89" s="391"/>
      <c r="H89" s="389" t="str">
        <f t="shared" si="9"/>
        <v>Select Category in Column B</v>
      </c>
      <c r="I89" s="390"/>
      <c r="J89" s="390"/>
      <c r="K89" s="390"/>
      <c r="L89" s="390"/>
      <c r="M89" s="390"/>
      <c r="N89" s="390"/>
      <c r="O89" s="391"/>
      <c r="P89" s="186"/>
      <c r="Q89" s="190"/>
      <c r="R89" s="77">
        <f t="shared" ref="R89:R91" si="11">ROUND(Q89*P89,0)</f>
        <v>0</v>
      </c>
      <c r="S89" s="180"/>
      <c r="T89" s="181"/>
      <c r="U89" s="182">
        <f>IF(OR(B89='DROP-DOWNS'!S18,B89='DROP-DOWNS'!S19,B89='DROP-DOWNS'!S20,B89='DROP-DOWNS'!S21),R89,0)</f>
        <v>0</v>
      </c>
      <c r="V89" s="177"/>
      <c r="W89" s="181"/>
    </row>
    <row r="90" spans="1:25" s="83" customFormat="1" ht="39.950000000000003" hidden="1" customHeight="1" x14ac:dyDescent="0.25">
      <c r="A90" s="180"/>
      <c r="B90" s="417"/>
      <c r="C90" s="418"/>
      <c r="D90" s="419"/>
      <c r="E90" s="389" t="str">
        <f t="shared" si="8"/>
        <v>Select Category in Column B</v>
      </c>
      <c r="F90" s="390"/>
      <c r="G90" s="391"/>
      <c r="H90" s="389" t="str">
        <f t="shared" si="9"/>
        <v>Select Category in Column B</v>
      </c>
      <c r="I90" s="390"/>
      <c r="J90" s="390"/>
      <c r="K90" s="390"/>
      <c r="L90" s="390"/>
      <c r="M90" s="390"/>
      <c r="N90" s="390"/>
      <c r="O90" s="391"/>
      <c r="P90" s="165"/>
      <c r="Q90" s="190"/>
      <c r="R90" s="77">
        <f t="shared" si="11"/>
        <v>0</v>
      </c>
      <c r="S90" s="180"/>
      <c r="T90" s="181"/>
      <c r="U90" s="182">
        <f>IF(OR(B90='DROP-DOWNS'!S18,B90='DROP-DOWNS'!S19,B90='DROP-DOWNS'!S20,B90='DROP-DOWNS'!S21),R90,0)</f>
        <v>0</v>
      </c>
      <c r="V90" s="177"/>
      <c r="W90" s="181"/>
    </row>
    <row r="91" spans="1:25" s="83" customFormat="1" ht="39.950000000000003" hidden="1" customHeight="1" x14ac:dyDescent="0.25">
      <c r="A91" s="180"/>
      <c r="B91" s="417"/>
      <c r="C91" s="418"/>
      <c r="D91" s="419" t="str">
        <f>IF(B91="","Select Travel Category in Column B.",0)</f>
        <v>Select Travel Category in Column B.</v>
      </c>
      <c r="E91" s="389" t="str">
        <f t="shared" si="8"/>
        <v>Select Category in Column B</v>
      </c>
      <c r="F91" s="390"/>
      <c r="G91" s="391"/>
      <c r="H91" s="389" t="str">
        <f t="shared" si="9"/>
        <v>Select Category in Column B</v>
      </c>
      <c r="I91" s="390"/>
      <c r="J91" s="390"/>
      <c r="K91" s="390"/>
      <c r="L91" s="390"/>
      <c r="M91" s="390"/>
      <c r="N91" s="390"/>
      <c r="O91" s="391"/>
      <c r="P91" s="165"/>
      <c r="Q91" s="190"/>
      <c r="R91" s="77">
        <f t="shared" si="11"/>
        <v>0</v>
      </c>
      <c r="S91" s="180"/>
      <c r="T91" s="181"/>
      <c r="U91" s="182">
        <f>IF(OR(B91='DROP-DOWNS'!S18,B91='DROP-DOWNS'!S19,B91='DROP-DOWNS'!S20,B91='DROP-DOWNS'!S21),R91,0)</f>
        <v>0</v>
      </c>
      <c r="V91" s="177"/>
      <c r="W91" s="181"/>
    </row>
    <row r="92" spans="1:25" ht="18" customHeight="1" x14ac:dyDescent="0.25">
      <c r="A92" s="180"/>
      <c r="B92" s="411" t="s">
        <v>59</v>
      </c>
      <c r="C92" s="412"/>
      <c r="D92" s="412"/>
      <c r="E92" s="412"/>
      <c r="F92" s="412"/>
      <c r="G92" s="412"/>
      <c r="H92" s="412"/>
      <c r="I92" s="412"/>
      <c r="J92" s="412"/>
      <c r="K92" s="412"/>
      <c r="L92" s="412"/>
      <c r="M92" s="412"/>
      <c r="N92" s="412"/>
      <c r="O92" s="412"/>
      <c r="P92" s="412"/>
      <c r="Q92" s="413"/>
      <c r="R92" s="151">
        <f>ROUND(SUM(R85:R91),0)</f>
        <v>0</v>
      </c>
      <c r="S92" s="180"/>
      <c r="T92" s="181"/>
      <c r="U92" s="152">
        <f>SUM(U85:U91)</f>
        <v>0</v>
      </c>
      <c r="V92" s="177"/>
      <c r="W92" s="181"/>
      <c r="Y92" s="129">
        <f>R92</f>
        <v>0</v>
      </c>
    </row>
    <row r="93" spans="1:25" ht="15.75" customHeight="1" x14ac:dyDescent="0.25">
      <c r="A93" s="180"/>
      <c r="B93" s="384" t="s">
        <v>66</v>
      </c>
      <c r="C93" s="385"/>
      <c r="D93" s="385"/>
      <c r="E93" s="385"/>
      <c r="F93" s="385"/>
      <c r="G93" s="385"/>
      <c r="H93" s="385"/>
      <c r="I93" s="385"/>
      <c r="J93" s="385"/>
      <c r="K93" s="385"/>
      <c r="L93" s="385"/>
      <c r="M93" s="385"/>
      <c r="N93" s="385"/>
      <c r="O93" s="385"/>
      <c r="P93" s="385"/>
      <c r="Q93" s="385"/>
      <c r="R93" s="386"/>
      <c r="S93" s="180"/>
      <c r="T93" s="181"/>
      <c r="U93" s="181"/>
      <c r="V93" s="178"/>
      <c r="W93" s="181"/>
    </row>
    <row r="94" spans="1:25" ht="39.950000000000003" customHeight="1" x14ac:dyDescent="0.25">
      <c r="A94" s="180"/>
      <c r="B94" s="437" t="s">
        <v>74</v>
      </c>
      <c r="C94" s="438"/>
      <c r="D94" s="439"/>
      <c r="E94" s="437" t="s">
        <v>361</v>
      </c>
      <c r="F94" s="438"/>
      <c r="G94" s="438"/>
      <c r="H94" s="438"/>
      <c r="I94" s="438"/>
      <c r="J94" s="438"/>
      <c r="K94" s="438"/>
      <c r="L94" s="438"/>
      <c r="M94" s="438"/>
      <c r="N94" s="438"/>
      <c r="O94" s="438"/>
      <c r="P94" s="438"/>
      <c r="Q94" s="438"/>
      <c r="R94" s="439"/>
      <c r="S94" s="180"/>
      <c r="T94" s="181"/>
      <c r="U94" s="181"/>
      <c r="V94" s="178"/>
      <c r="W94" s="181"/>
    </row>
    <row r="95" spans="1:25" ht="39.950000000000003" customHeight="1" x14ac:dyDescent="0.25">
      <c r="A95" s="180"/>
      <c r="B95" s="387"/>
      <c r="C95" s="387"/>
      <c r="D95" s="387"/>
      <c r="E95" s="388" t="str">
        <f t="shared" ref="E95:E100" si="12">IF(B95="","Select Category in Column B",0)</f>
        <v>Select Category in Column B</v>
      </c>
      <c r="F95" s="388"/>
      <c r="G95" s="388"/>
      <c r="H95" s="388"/>
      <c r="I95" s="388"/>
      <c r="J95" s="388"/>
      <c r="K95" s="388"/>
      <c r="L95" s="388"/>
      <c r="M95" s="388"/>
      <c r="N95" s="388"/>
      <c r="O95" s="388"/>
      <c r="P95" s="388"/>
      <c r="Q95" s="388"/>
      <c r="R95" s="150"/>
      <c r="S95" s="180"/>
      <c r="T95" s="181"/>
      <c r="U95" s="181"/>
      <c r="V95" s="177"/>
      <c r="W95" s="181"/>
    </row>
    <row r="96" spans="1:25" ht="39.950000000000003" customHeight="1" x14ac:dyDescent="0.25">
      <c r="A96" s="180"/>
      <c r="B96" s="387"/>
      <c r="C96" s="387"/>
      <c r="D96" s="387"/>
      <c r="E96" s="388" t="str">
        <f t="shared" si="12"/>
        <v>Select Category in Column B</v>
      </c>
      <c r="F96" s="388"/>
      <c r="G96" s="388"/>
      <c r="H96" s="388"/>
      <c r="I96" s="388"/>
      <c r="J96" s="388"/>
      <c r="K96" s="388"/>
      <c r="L96" s="388"/>
      <c r="M96" s="388"/>
      <c r="N96" s="388"/>
      <c r="O96" s="388"/>
      <c r="P96" s="388"/>
      <c r="Q96" s="388"/>
      <c r="R96" s="150"/>
      <c r="S96" s="180"/>
      <c r="T96" s="181"/>
      <c r="U96" s="181"/>
      <c r="V96" s="177"/>
      <c r="W96" s="181"/>
    </row>
    <row r="97" spans="1:25" ht="39.950000000000003" customHeight="1" x14ac:dyDescent="0.25">
      <c r="A97" s="180"/>
      <c r="B97" s="387"/>
      <c r="C97" s="387"/>
      <c r="D97" s="387"/>
      <c r="E97" s="388" t="str">
        <f t="shared" si="12"/>
        <v>Select Category in Column B</v>
      </c>
      <c r="F97" s="388"/>
      <c r="G97" s="388"/>
      <c r="H97" s="388"/>
      <c r="I97" s="388"/>
      <c r="J97" s="388"/>
      <c r="K97" s="388"/>
      <c r="L97" s="388"/>
      <c r="M97" s="388"/>
      <c r="N97" s="388"/>
      <c r="O97" s="388"/>
      <c r="P97" s="388"/>
      <c r="Q97" s="388"/>
      <c r="R97" s="150"/>
      <c r="S97" s="180"/>
      <c r="T97" s="181"/>
      <c r="U97" s="181"/>
      <c r="V97" s="178"/>
      <c r="W97" s="181"/>
    </row>
    <row r="98" spans="1:25" ht="39.950000000000003" customHeight="1" x14ac:dyDescent="0.25">
      <c r="A98" s="180"/>
      <c r="B98" s="387"/>
      <c r="C98" s="387"/>
      <c r="D98" s="387"/>
      <c r="E98" s="388" t="str">
        <f t="shared" si="12"/>
        <v>Select Category in Column B</v>
      </c>
      <c r="F98" s="388"/>
      <c r="G98" s="388"/>
      <c r="H98" s="388"/>
      <c r="I98" s="388"/>
      <c r="J98" s="388"/>
      <c r="K98" s="388"/>
      <c r="L98" s="388"/>
      <c r="M98" s="388"/>
      <c r="N98" s="388"/>
      <c r="O98" s="388"/>
      <c r="P98" s="388"/>
      <c r="Q98" s="388"/>
      <c r="R98" s="150"/>
      <c r="S98" s="180"/>
      <c r="T98" s="181"/>
      <c r="U98" s="181"/>
      <c r="V98" s="181"/>
      <c r="W98" s="181"/>
    </row>
    <row r="99" spans="1:25" ht="39.950000000000003" customHeight="1" x14ac:dyDescent="0.25">
      <c r="A99" s="180"/>
      <c r="B99" s="387"/>
      <c r="C99" s="387"/>
      <c r="D99" s="387"/>
      <c r="E99" s="388" t="str">
        <f t="shared" si="12"/>
        <v>Select Category in Column B</v>
      </c>
      <c r="F99" s="388"/>
      <c r="G99" s="388"/>
      <c r="H99" s="388"/>
      <c r="I99" s="388"/>
      <c r="J99" s="388"/>
      <c r="K99" s="388"/>
      <c r="L99" s="388"/>
      <c r="M99" s="388"/>
      <c r="N99" s="388"/>
      <c r="O99" s="388"/>
      <c r="P99" s="388"/>
      <c r="Q99" s="388"/>
      <c r="R99" s="150"/>
      <c r="S99" s="180"/>
      <c r="T99" s="181"/>
      <c r="U99" s="181"/>
      <c r="V99" s="181"/>
      <c r="W99" s="181"/>
    </row>
    <row r="100" spans="1:25" ht="39.950000000000003" customHeight="1" x14ac:dyDescent="0.25">
      <c r="A100" s="180"/>
      <c r="B100" s="387"/>
      <c r="C100" s="387"/>
      <c r="D100" s="387"/>
      <c r="E100" s="388" t="str">
        <f t="shared" si="12"/>
        <v>Select Category in Column B</v>
      </c>
      <c r="F100" s="388"/>
      <c r="G100" s="388"/>
      <c r="H100" s="388"/>
      <c r="I100" s="388"/>
      <c r="J100" s="388"/>
      <c r="K100" s="388"/>
      <c r="L100" s="388"/>
      <c r="M100" s="388"/>
      <c r="N100" s="388"/>
      <c r="O100" s="388"/>
      <c r="P100" s="388"/>
      <c r="Q100" s="388"/>
      <c r="R100" s="150"/>
      <c r="S100" s="180"/>
      <c r="T100" s="181"/>
      <c r="U100" s="181"/>
      <c r="V100" s="181"/>
      <c r="W100" s="181"/>
    </row>
    <row r="101" spans="1:25" ht="19.350000000000001" customHeight="1" x14ac:dyDescent="0.25">
      <c r="A101" s="180"/>
      <c r="B101" s="411" t="s">
        <v>75</v>
      </c>
      <c r="C101" s="412"/>
      <c r="D101" s="412"/>
      <c r="E101" s="412"/>
      <c r="F101" s="412"/>
      <c r="G101" s="412"/>
      <c r="H101" s="412"/>
      <c r="I101" s="412"/>
      <c r="J101" s="412"/>
      <c r="K101" s="412"/>
      <c r="L101" s="412"/>
      <c r="M101" s="412"/>
      <c r="N101" s="412"/>
      <c r="O101" s="412"/>
      <c r="P101" s="412"/>
      <c r="Q101" s="413"/>
      <c r="R101" s="151">
        <f>ROUND(SUM(R95:R100),0)</f>
        <v>0</v>
      </c>
      <c r="S101" s="180"/>
      <c r="T101" s="181"/>
      <c r="U101" s="181"/>
      <c r="V101" s="181"/>
      <c r="W101" s="181"/>
      <c r="Y101" s="129">
        <f>R101</f>
        <v>0</v>
      </c>
    </row>
    <row r="102" spans="1:25" ht="15.75" customHeight="1" x14ac:dyDescent="0.25">
      <c r="A102" s="180"/>
      <c r="B102" s="422" t="s">
        <v>67</v>
      </c>
      <c r="C102" s="423"/>
      <c r="D102" s="423"/>
      <c r="E102" s="423"/>
      <c r="F102" s="423"/>
      <c r="G102" s="423"/>
      <c r="H102" s="423"/>
      <c r="I102" s="423"/>
      <c r="J102" s="423"/>
      <c r="K102" s="423"/>
      <c r="L102" s="423"/>
      <c r="M102" s="423"/>
      <c r="N102" s="423"/>
      <c r="O102" s="423"/>
      <c r="P102" s="423"/>
      <c r="Q102" s="423"/>
      <c r="R102" s="386"/>
      <c r="S102" s="180"/>
      <c r="T102" s="181"/>
      <c r="U102" s="181"/>
      <c r="V102" s="181"/>
      <c r="W102" s="181"/>
      <c r="X102" s="181"/>
    </row>
    <row r="103" spans="1:25" ht="15.75" customHeight="1" x14ac:dyDescent="0.25">
      <c r="A103" s="180"/>
      <c r="B103" s="250"/>
      <c r="C103" s="251"/>
      <c r="D103" s="251"/>
      <c r="E103" s="251"/>
      <c r="F103" s="251"/>
      <c r="G103" s="251"/>
      <c r="H103" s="251"/>
      <c r="I103" s="251"/>
      <c r="J103" s="251"/>
      <c r="K103" s="251"/>
      <c r="L103" s="251"/>
      <c r="M103" s="251"/>
      <c r="N103" s="251"/>
      <c r="O103" s="251"/>
      <c r="P103" s="251"/>
      <c r="Q103" s="252"/>
      <c r="R103" s="253"/>
      <c r="S103" s="180"/>
      <c r="T103" s="181"/>
      <c r="U103" s="181"/>
      <c r="V103" s="181"/>
      <c r="W103" s="181"/>
      <c r="X103" s="181"/>
    </row>
    <row r="104" spans="1:25" ht="15.6" customHeight="1" x14ac:dyDescent="0.25">
      <c r="A104" s="180"/>
      <c r="B104" s="254"/>
      <c r="C104" s="450" t="s">
        <v>256</v>
      </c>
      <c r="D104" s="450"/>
      <c r="E104" s="450"/>
      <c r="F104" s="450"/>
      <c r="G104" s="450"/>
      <c r="H104" s="292"/>
      <c r="I104" s="451" t="s">
        <v>284</v>
      </c>
      <c r="J104" s="452"/>
      <c r="K104" s="452"/>
      <c r="L104" s="452"/>
      <c r="M104" s="452"/>
      <c r="N104" s="289"/>
      <c r="O104" s="453" t="str">
        <f>IF(E7="", "Enter IDC Rate Above",E7)</f>
        <v>Enter IDC Rate Above</v>
      </c>
      <c r="P104" s="454"/>
      <c r="Q104" s="255"/>
      <c r="R104" s="256"/>
      <c r="S104" s="180"/>
      <c r="T104" s="181"/>
      <c r="U104" s="184" t="str">
        <f>O104</f>
        <v>Enter IDC Rate Above</v>
      </c>
      <c r="V104" s="181"/>
      <c r="W104" s="181"/>
      <c r="X104" s="181"/>
    </row>
    <row r="105" spans="1:25" ht="14.1" hidden="1" customHeight="1" x14ac:dyDescent="0.25">
      <c r="A105" s="180"/>
      <c r="B105" s="254"/>
      <c r="C105" s="251"/>
      <c r="D105" s="251"/>
      <c r="E105" s="251"/>
      <c r="F105" s="251"/>
      <c r="G105" s="251"/>
      <c r="H105" s="292"/>
      <c r="I105" s="455" t="s">
        <v>112</v>
      </c>
      <c r="J105" s="435"/>
      <c r="K105" s="435"/>
      <c r="L105" s="435"/>
      <c r="M105" s="435"/>
      <c r="N105" s="291"/>
      <c r="O105" s="443">
        <f>(R101+R92+R82+R73+R66+R57+R52+R44+R16)-F129</f>
        <v>0</v>
      </c>
      <c r="P105" s="421"/>
      <c r="Q105" s="255"/>
      <c r="R105" s="256"/>
      <c r="S105" s="180"/>
      <c r="T105" s="181"/>
      <c r="U105" s="181"/>
      <c r="V105" s="181"/>
      <c r="W105" s="181"/>
      <c r="X105" s="181"/>
    </row>
    <row r="106" spans="1:25" ht="14.1" hidden="1" customHeight="1" x14ac:dyDescent="0.25">
      <c r="A106" s="180"/>
      <c r="B106" s="254" t="s">
        <v>113</v>
      </c>
      <c r="C106" s="257"/>
      <c r="D106" s="257"/>
      <c r="E106" s="257"/>
      <c r="F106" s="257"/>
      <c r="G106" s="258"/>
      <c r="H106" s="292"/>
      <c r="I106" s="290"/>
      <c r="J106" s="291"/>
      <c r="K106" s="291"/>
      <c r="L106" s="291"/>
      <c r="M106" s="291"/>
      <c r="N106" s="291"/>
      <c r="O106" s="420" t="e">
        <f>(O104+1)*O105</f>
        <v>#VALUE!</v>
      </c>
      <c r="P106" s="421"/>
      <c r="Q106" s="255"/>
      <c r="R106" s="256"/>
      <c r="S106" s="180"/>
      <c r="T106" s="181"/>
      <c r="U106" s="181"/>
      <c r="V106" s="181"/>
      <c r="W106" s="181"/>
      <c r="X106" s="181"/>
    </row>
    <row r="107" spans="1:25" ht="15.75" customHeight="1" x14ac:dyDescent="0.25">
      <c r="A107" s="180"/>
      <c r="B107" s="254"/>
      <c r="C107" s="450" t="s">
        <v>249</v>
      </c>
      <c r="D107" s="450"/>
      <c r="E107" s="450"/>
      <c r="F107" s="450"/>
      <c r="G107" s="259">
        <f>F123</f>
        <v>0</v>
      </c>
      <c r="H107" s="292"/>
      <c r="I107" s="251"/>
      <c r="J107" s="251"/>
      <c r="K107" s="251"/>
      <c r="L107" s="251"/>
      <c r="M107" s="251"/>
      <c r="N107" s="251"/>
      <c r="O107" s="251"/>
      <c r="P107" s="251"/>
      <c r="Q107" s="255"/>
      <c r="R107" s="256"/>
      <c r="S107" s="180"/>
      <c r="T107" s="181"/>
      <c r="U107" s="181"/>
      <c r="V107" s="181"/>
      <c r="W107" s="181"/>
      <c r="X107" s="181"/>
    </row>
    <row r="108" spans="1:25" ht="15.75" customHeight="1" x14ac:dyDescent="0.25">
      <c r="A108" s="180"/>
      <c r="B108" s="254"/>
      <c r="C108" s="450" t="s">
        <v>517</v>
      </c>
      <c r="D108" s="450"/>
      <c r="E108" s="450"/>
      <c r="F108" s="450"/>
      <c r="G108" s="259">
        <f>F124+F125+F126+F127</f>
        <v>0</v>
      </c>
      <c r="H108" s="292"/>
      <c r="I108" s="260"/>
      <c r="J108" s="260"/>
      <c r="K108" s="260"/>
      <c r="L108" s="260"/>
      <c r="M108" s="260"/>
      <c r="N108" s="260"/>
      <c r="O108" s="260"/>
      <c r="P108" s="260"/>
      <c r="Q108" s="255"/>
      <c r="R108" s="256"/>
      <c r="S108" s="180"/>
      <c r="T108" s="181"/>
      <c r="U108" s="181"/>
      <c r="V108" s="181"/>
      <c r="W108" s="181"/>
      <c r="X108" s="181"/>
    </row>
    <row r="109" spans="1:25" ht="15.75" customHeight="1" x14ac:dyDescent="0.25">
      <c r="A109" s="180"/>
      <c r="B109" s="254"/>
      <c r="C109" s="450" t="s">
        <v>250</v>
      </c>
      <c r="D109" s="450"/>
      <c r="E109" s="450"/>
      <c r="F109" s="450"/>
      <c r="G109" s="259">
        <f>R115</f>
        <v>0</v>
      </c>
      <c r="H109" s="292"/>
      <c r="I109" s="451" t="s">
        <v>111</v>
      </c>
      <c r="J109" s="452"/>
      <c r="K109" s="452"/>
      <c r="L109" s="452"/>
      <c r="M109" s="452"/>
      <c r="N109" s="289"/>
      <c r="O109" s="430">
        <f>'GRANT SUMMARY'!J100</f>
        <v>0</v>
      </c>
      <c r="P109" s="431"/>
      <c r="Q109" s="255"/>
      <c r="R109" s="256"/>
      <c r="S109" s="180"/>
      <c r="T109" s="181"/>
      <c r="U109" s="181"/>
      <c r="V109" s="181"/>
      <c r="W109" s="181"/>
      <c r="X109" s="181"/>
    </row>
    <row r="110" spans="1:25" ht="16.5" customHeight="1" x14ac:dyDescent="0.25">
      <c r="A110" s="180"/>
      <c r="B110" s="254"/>
      <c r="C110" s="292"/>
      <c r="D110" s="435"/>
      <c r="E110" s="435"/>
      <c r="F110" s="435"/>
      <c r="G110" s="292"/>
      <c r="H110" s="292"/>
      <c r="I110" s="292"/>
      <c r="J110" s="292"/>
      <c r="K110" s="292"/>
      <c r="L110" s="292"/>
      <c r="M110" s="436"/>
      <c r="N110" s="436"/>
      <c r="O110" s="436"/>
      <c r="P110" s="436"/>
      <c r="Q110" s="436"/>
      <c r="R110" s="261" t="s">
        <v>52</v>
      </c>
      <c r="S110" s="180"/>
      <c r="T110" s="181"/>
      <c r="U110" s="181"/>
      <c r="V110" s="181"/>
      <c r="W110" s="181"/>
      <c r="X110" s="181"/>
    </row>
    <row r="111" spans="1:25" x14ac:dyDescent="0.25">
      <c r="A111" s="180"/>
      <c r="B111" s="286"/>
      <c r="C111" s="412"/>
      <c r="D111" s="412"/>
      <c r="E111" s="412"/>
      <c r="F111" s="287"/>
      <c r="G111" s="287"/>
      <c r="H111" s="287"/>
      <c r="I111" s="412" t="s">
        <v>257</v>
      </c>
      <c r="J111" s="412"/>
      <c r="K111" s="412"/>
      <c r="L111" s="412"/>
      <c r="M111" s="412"/>
      <c r="N111" s="412"/>
      <c r="O111" s="412"/>
      <c r="P111" s="412"/>
      <c r="Q111" s="413"/>
      <c r="R111" s="153"/>
      <c r="S111" s="180"/>
      <c r="T111" s="181"/>
      <c r="U111" s="181"/>
      <c r="V111" s="181"/>
      <c r="W111" s="181"/>
      <c r="X111" s="181"/>
      <c r="Y111" s="129">
        <f>R111</f>
        <v>0</v>
      </c>
    </row>
    <row r="112" spans="1:25" ht="15.75" customHeight="1" x14ac:dyDescent="0.25">
      <c r="A112" s="180"/>
      <c r="B112" s="422" t="s">
        <v>68</v>
      </c>
      <c r="C112" s="423"/>
      <c r="D112" s="423"/>
      <c r="E112" s="423"/>
      <c r="F112" s="423"/>
      <c r="G112" s="423"/>
      <c r="H112" s="423"/>
      <c r="I112" s="423"/>
      <c r="J112" s="423"/>
      <c r="K112" s="423"/>
      <c r="L112" s="423"/>
      <c r="M112" s="423"/>
      <c r="N112" s="423"/>
      <c r="O112" s="423"/>
      <c r="P112" s="423"/>
      <c r="Q112" s="423"/>
      <c r="R112" s="284"/>
      <c r="S112" s="180"/>
      <c r="T112" s="181"/>
      <c r="U112" s="181"/>
      <c r="V112" s="181"/>
      <c r="W112" s="181"/>
    </row>
    <row r="113" spans="1:25" s="83" customFormat="1" ht="39.950000000000003" customHeight="1" x14ac:dyDescent="0.25">
      <c r="A113" s="180"/>
      <c r="B113" s="444" t="s">
        <v>76</v>
      </c>
      <c r="C113" s="445"/>
      <c r="D113" s="445"/>
      <c r="E113" s="445"/>
      <c r="F113" s="445"/>
      <c r="G113" s="445"/>
      <c r="H113" s="445"/>
      <c r="I113" s="445"/>
      <c r="J113" s="445"/>
      <c r="K113" s="445"/>
      <c r="L113" s="445"/>
      <c r="M113" s="445"/>
      <c r="N113" s="445"/>
      <c r="O113" s="445"/>
      <c r="P113" s="445"/>
      <c r="Q113" s="446"/>
      <c r="R113" s="288" t="s">
        <v>52</v>
      </c>
      <c r="S113" s="180"/>
      <c r="T113" s="181"/>
      <c r="U113" s="181"/>
      <c r="V113" s="181"/>
      <c r="W113" s="181"/>
    </row>
    <row r="114" spans="1:25" ht="30" customHeight="1" x14ac:dyDescent="0.25">
      <c r="A114" s="180"/>
      <c r="B114" s="447"/>
      <c r="C114" s="448"/>
      <c r="D114" s="448"/>
      <c r="E114" s="448"/>
      <c r="F114" s="448"/>
      <c r="G114" s="448"/>
      <c r="H114" s="448"/>
      <c r="I114" s="448"/>
      <c r="J114" s="448"/>
      <c r="K114" s="448"/>
      <c r="L114" s="448"/>
      <c r="M114" s="448"/>
      <c r="N114" s="448"/>
      <c r="O114" s="448"/>
      <c r="P114" s="448"/>
      <c r="Q114" s="449"/>
      <c r="R114" s="154"/>
      <c r="S114" s="180"/>
      <c r="T114" s="181"/>
      <c r="U114" s="181"/>
      <c r="V114" s="181"/>
      <c r="W114" s="181"/>
    </row>
    <row r="115" spans="1:25" ht="18.600000000000001" customHeight="1" x14ac:dyDescent="0.25">
      <c r="A115" s="180"/>
      <c r="B115" s="411" t="s">
        <v>77</v>
      </c>
      <c r="C115" s="412"/>
      <c r="D115" s="412"/>
      <c r="E115" s="412"/>
      <c r="F115" s="412"/>
      <c r="G115" s="412"/>
      <c r="H115" s="412"/>
      <c r="I115" s="412"/>
      <c r="J115" s="412"/>
      <c r="K115" s="412"/>
      <c r="L115" s="412"/>
      <c r="M115" s="412"/>
      <c r="N115" s="412"/>
      <c r="O115" s="412"/>
      <c r="P115" s="412"/>
      <c r="Q115" s="413"/>
      <c r="R115" s="151">
        <f>ROUND(R114,0)</f>
        <v>0</v>
      </c>
      <c r="S115" s="180"/>
      <c r="T115" s="181"/>
      <c r="U115" s="181"/>
      <c r="V115" s="181"/>
      <c r="W115" s="181"/>
      <c r="Y115" s="129">
        <f>R115</f>
        <v>0</v>
      </c>
    </row>
    <row r="116" spans="1:25" ht="18.600000000000001" customHeight="1" x14ac:dyDescent="0.25">
      <c r="A116" s="180"/>
      <c r="B116" s="422"/>
      <c r="C116" s="423"/>
      <c r="D116" s="423"/>
      <c r="E116" s="423"/>
      <c r="F116" s="423"/>
      <c r="G116" s="423"/>
      <c r="H116" s="423"/>
      <c r="I116" s="423"/>
      <c r="J116" s="423"/>
      <c r="K116" s="423"/>
      <c r="L116" s="423"/>
      <c r="M116" s="423"/>
      <c r="N116" s="423"/>
      <c r="O116" s="423"/>
      <c r="P116" s="423"/>
      <c r="Q116" s="423"/>
      <c r="R116" s="284"/>
      <c r="S116" s="180"/>
      <c r="T116" s="181"/>
      <c r="U116" s="181"/>
      <c r="V116" s="181"/>
      <c r="W116" s="181"/>
      <c r="Y116" s="129"/>
    </row>
    <row r="117" spans="1:25" ht="34.5" customHeight="1" x14ac:dyDescent="0.25">
      <c r="A117" s="180"/>
      <c r="B117" s="432" t="s">
        <v>60</v>
      </c>
      <c r="C117" s="433"/>
      <c r="D117" s="433"/>
      <c r="E117" s="433"/>
      <c r="F117" s="433"/>
      <c r="G117" s="433"/>
      <c r="H117" s="433"/>
      <c r="I117" s="433"/>
      <c r="J117" s="433"/>
      <c r="K117" s="433"/>
      <c r="L117" s="433"/>
      <c r="M117" s="433"/>
      <c r="N117" s="433"/>
      <c r="O117" s="433"/>
      <c r="P117" s="433"/>
      <c r="Q117" s="434"/>
      <c r="R117" s="146">
        <f>SUM(R115+R111+R101+R92+R82+R73+R66+R57+R52+R44+R16)</f>
        <v>0</v>
      </c>
      <c r="S117" s="180"/>
      <c r="T117" s="181"/>
      <c r="U117" s="155"/>
      <c r="V117" s="156"/>
      <c r="W117" s="181"/>
    </row>
    <row r="118" spans="1:25" ht="34.5" customHeight="1" x14ac:dyDescent="0.25">
      <c r="A118" s="180"/>
      <c r="B118" s="432" t="s">
        <v>241</v>
      </c>
      <c r="C118" s="433"/>
      <c r="D118" s="433"/>
      <c r="E118" s="433"/>
      <c r="F118" s="433"/>
      <c r="G118" s="433"/>
      <c r="H118" s="433"/>
      <c r="I118" s="433"/>
      <c r="J118" s="433"/>
      <c r="K118" s="433"/>
      <c r="L118" s="433"/>
      <c r="M118" s="433"/>
      <c r="N118" s="433"/>
      <c r="O118" s="433"/>
      <c r="P118" s="433"/>
      <c r="Q118" s="434"/>
      <c r="R118" s="146" t="e">
        <f>R117-E5</f>
        <v>#VALUE!</v>
      </c>
      <c r="S118" s="180"/>
      <c r="T118" s="181"/>
      <c r="U118" s="155"/>
      <c r="V118" s="156"/>
      <c r="W118" s="181"/>
    </row>
    <row r="119" spans="1:25" ht="15" customHeight="1" x14ac:dyDescent="0.25">
      <c r="A119" s="180"/>
      <c r="B119" s="180"/>
      <c r="C119" s="180"/>
      <c r="D119" s="180"/>
      <c r="E119" s="180"/>
      <c r="F119" s="180"/>
      <c r="G119" s="180"/>
      <c r="H119" s="180"/>
      <c r="I119" s="180"/>
      <c r="J119" s="180"/>
      <c r="K119" s="180"/>
      <c r="L119" s="180"/>
      <c r="M119" s="180"/>
      <c r="N119" s="180"/>
      <c r="O119" s="180"/>
      <c r="P119" s="180"/>
      <c r="Q119" s="180"/>
      <c r="R119" s="180"/>
      <c r="S119" s="180"/>
      <c r="T119" s="181"/>
      <c r="U119" s="155" t="s">
        <v>114</v>
      </c>
      <c r="V119" s="156">
        <f>U92+R101+R60+R64+R52+R16</f>
        <v>0</v>
      </c>
      <c r="W119" s="181"/>
    </row>
    <row r="120" spans="1:25" x14ac:dyDescent="0.2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row>
    <row r="121" spans="1:25" hidden="1" x14ac:dyDescent="0.25"/>
    <row r="122" spans="1:25" hidden="1" x14ac:dyDescent="0.25">
      <c r="C122" s="130" t="s">
        <v>255</v>
      </c>
      <c r="D122" s="130"/>
      <c r="E122" s="131"/>
      <c r="F122" s="132"/>
    </row>
    <row r="123" spans="1:25" hidden="1" x14ac:dyDescent="0.25">
      <c r="C123" s="130" t="s">
        <v>249</v>
      </c>
      <c r="D123" s="130"/>
      <c r="E123" s="131"/>
      <c r="F123" s="137">
        <f>R57</f>
        <v>0</v>
      </c>
    </row>
    <row r="124" spans="1:25" hidden="1" x14ac:dyDescent="0.25">
      <c r="C124" s="130" t="s">
        <v>251</v>
      </c>
      <c r="D124" s="130"/>
      <c r="E124" s="131">
        <f>W69</f>
        <v>0</v>
      </c>
      <c r="F124" s="132">
        <f>IF(E124&gt;25000,(E124-25000),0)</f>
        <v>0</v>
      </c>
    </row>
    <row r="125" spans="1:25" hidden="1" x14ac:dyDescent="0.25">
      <c r="C125" s="130" t="s">
        <v>252</v>
      </c>
      <c r="D125" s="130"/>
      <c r="E125" s="131">
        <f>W70</f>
        <v>0</v>
      </c>
      <c r="F125" s="132">
        <f>IF(E125&gt;25000,(E125-25000),0)</f>
        <v>0</v>
      </c>
    </row>
    <row r="126" spans="1:25" hidden="1" x14ac:dyDescent="0.25">
      <c r="C126" s="130" t="s">
        <v>253</v>
      </c>
      <c r="D126" s="130"/>
      <c r="E126" s="131">
        <f>W71</f>
        <v>0</v>
      </c>
      <c r="F126" s="132">
        <f>IF(E126&gt;25000,(E126-25000),0)</f>
        <v>0</v>
      </c>
    </row>
    <row r="127" spans="1:25" hidden="1" x14ac:dyDescent="0.25">
      <c r="C127" s="130" t="s">
        <v>254</v>
      </c>
      <c r="D127" s="130"/>
      <c r="E127" s="131">
        <f>W72</f>
        <v>0</v>
      </c>
      <c r="F127" s="132">
        <f>IF(E127&gt;25000,(E127-25000),0)</f>
        <v>0</v>
      </c>
    </row>
    <row r="128" spans="1:25" hidden="1" x14ac:dyDescent="0.25">
      <c r="C128" s="130" t="s">
        <v>250</v>
      </c>
      <c r="D128" s="130"/>
      <c r="E128" s="131"/>
      <c r="F128" s="137">
        <f>R115</f>
        <v>0</v>
      </c>
    </row>
    <row r="129" spans="6:6" hidden="1" x14ac:dyDescent="0.25">
      <c r="F129" s="81">
        <f>SUM(F123:F128)</f>
        <v>0</v>
      </c>
    </row>
  </sheetData>
  <sheetProtection algorithmName="SHA-512" hashValue="/QO/c/I86GUDopSGxj0IIBEaO/TsyUVWGnPuJoYSc0d/yvlmabymnerzzFVoKOMn6NhNLSncqxjzhlxPCQKlag==" saltValue="p7Yn/H2SoCuAWxVROeKcSg==" spinCount="100000" sheet="1" formatCells="0" formatRows="0" insertRows="0" selectLockedCells="1"/>
  <mergeCells count="206">
    <mergeCell ref="B116:Q116"/>
    <mergeCell ref="B117:Q117"/>
    <mergeCell ref="B118:Q118"/>
    <mergeCell ref="C111:E111"/>
    <mergeCell ref="I111:Q111"/>
    <mergeCell ref="B112:Q112"/>
    <mergeCell ref="B113:Q113"/>
    <mergeCell ref="B114:Q114"/>
    <mergeCell ref="B115:Q115"/>
    <mergeCell ref="C107:F107"/>
    <mergeCell ref="C108:F108"/>
    <mergeCell ref="C109:F109"/>
    <mergeCell ref="I109:M109"/>
    <mergeCell ref="O109:P109"/>
    <mergeCell ref="D110:F110"/>
    <mergeCell ref="M110:Q110"/>
    <mergeCell ref="C104:G104"/>
    <mergeCell ref="I104:M104"/>
    <mergeCell ref="O104:P104"/>
    <mergeCell ref="I105:M105"/>
    <mergeCell ref="O105:P105"/>
    <mergeCell ref="O106:P106"/>
    <mergeCell ref="B99:D99"/>
    <mergeCell ref="E99:Q99"/>
    <mergeCell ref="B100:D100"/>
    <mergeCell ref="E100:Q100"/>
    <mergeCell ref="B101:Q101"/>
    <mergeCell ref="B102:R102"/>
    <mergeCell ref="B96:D96"/>
    <mergeCell ref="E96:Q96"/>
    <mergeCell ref="B97:D97"/>
    <mergeCell ref="E97:Q97"/>
    <mergeCell ref="B98:D98"/>
    <mergeCell ref="E98:Q98"/>
    <mergeCell ref="B92:Q92"/>
    <mergeCell ref="B93:R93"/>
    <mergeCell ref="B94:D94"/>
    <mergeCell ref="E94:R94"/>
    <mergeCell ref="B95:D95"/>
    <mergeCell ref="E95:Q95"/>
    <mergeCell ref="B90:D90"/>
    <mergeCell ref="E90:G90"/>
    <mergeCell ref="H90:O90"/>
    <mergeCell ref="B91:D91"/>
    <mergeCell ref="E91:G91"/>
    <mergeCell ref="H91:O91"/>
    <mergeCell ref="B88:D88"/>
    <mergeCell ref="E88:G88"/>
    <mergeCell ref="H88:O88"/>
    <mergeCell ref="B89:D89"/>
    <mergeCell ref="E89:G89"/>
    <mergeCell ref="H89:O89"/>
    <mergeCell ref="B86:D86"/>
    <mergeCell ref="E86:G86"/>
    <mergeCell ref="H86:O86"/>
    <mergeCell ref="B87:D87"/>
    <mergeCell ref="E87:G87"/>
    <mergeCell ref="H87:O87"/>
    <mergeCell ref="B82:Q82"/>
    <mergeCell ref="B83:R83"/>
    <mergeCell ref="B84:D84"/>
    <mergeCell ref="E84:G84"/>
    <mergeCell ref="H84:O84"/>
    <mergeCell ref="B85:D85"/>
    <mergeCell ref="E85:G85"/>
    <mergeCell ref="H85:O85"/>
    <mergeCell ref="B79:D79"/>
    <mergeCell ref="E79:Q79"/>
    <mergeCell ref="B80:D80"/>
    <mergeCell ref="E80:Q80"/>
    <mergeCell ref="B81:D81"/>
    <mergeCell ref="E81:Q81"/>
    <mergeCell ref="B76:D76"/>
    <mergeCell ref="E76:Q76"/>
    <mergeCell ref="B77:D77"/>
    <mergeCell ref="E77:Q77"/>
    <mergeCell ref="B78:D78"/>
    <mergeCell ref="E78:Q78"/>
    <mergeCell ref="B72:C72"/>
    <mergeCell ref="D72:G72"/>
    <mergeCell ref="H72:O72"/>
    <mergeCell ref="B73:Q73"/>
    <mergeCell ref="B74:R74"/>
    <mergeCell ref="B75:D75"/>
    <mergeCell ref="E75:Q75"/>
    <mergeCell ref="B70:C70"/>
    <mergeCell ref="D70:G70"/>
    <mergeCell ref="H70:O70"/>
    <mergeCell ref="B71:C71"/>
    <mergeCell ref="D71:G71"/>
    <mergeCell ref="H71:O71"/>
    <mergeCell ref="B68:C68"/>
    <mergeCell ref="D68:G68"/>
    <mergeCell ref="H68:O68"/>
    <mergeCell ref="B69:C69"/>
    <mergeCell ref="D69:G69"/>
    <mergeCell ref="H69:O69"/>
    <mergeCell ref="B64:C64"/>
    <mergeCell ref="D64:Q64"/>
    <mergeCell ref="C65:E65"/>
    <mergeCell ref="F65:Q65"/>
    <mergeCell ref="B66:Q66"/>
    <mergeCell ref="B67:R67"/>
    <mergeCell ref="C61:E61"/>
    <mergeCell ref="F61:Q61"/>
    <mergeCell ref="B62:C62"/>
    <mergeCell ref="D62:Q62"/>
    <mergeCell ref="C63:E63"/>
    <mergeCell ref="F63:Q63"/>
    <mergeCell ref="B57:Q57"/>
    <mergeCell ref="B58:R58"/>
    <mergeCell ref="B59:C59"/>
    <mergeCell ref="D59:Q59"/>
    <mergeCell ref="B60:C60"/>
    <mergeCell ref="D60:Q60"/>
    <mergeCell ref="B54:C54"/>
    <mergeCell ref="D54:P54"/>
    <mergeCell ref="B55:C55"/>
    <mergeCell ref="D55:P55"/>
    <mergeCell ref="B56:C56"/>
    <mergeCell ref="D56:P56"/>
    <mergeCell ref="B50:C50"/>
    <mergeCell ref="D50:K50"/>
    <mergeCell ref="B51:C51"/>
    <mergeCell ref="D51:K51"/>
    <mergeCell ref="B52:O52"/>
    <mergeCell ref="B53:R53"/>
    <mergeCell ref="B47:C47"/>
    <mergeCell ref="D47:K47"/>
    <mergeCell ref="B48:C48"/>
    <mergeCell ref="D48:K48"/>
    <mergeCell ref="B49:C49"/>
    <mergeCell ref="D49:K49"/>
    <mergeCell ref="B43:C43"/>
    <mergeCell ref="D43:K43"/>
    <mergeCell ref="B44:O44"/>
    <mergeCell ref="B45:R45"/>
    <mergeCell ref="B46:C46"/>
    <mergeCell ref="D46:K46"/>
    <mergeCell ref="B40:C40"/>
    <mergeCell ref="D40:K40"/>
    <mergeCell ref="B41:C41"/>
    <mergeCell ref="D41:K41"/>
    <mergeCell ref="B42:C42"/>
    <mergeCell ref="D42:K42"/>
    <mergeCell ref="B37:C37"/>
    <mergeCell ref="D37:K37"/>
    <mergeCell ref="B38:C38"/>
    <mergeCell ref="D38:K38"/>
    <mergeCell ref="B39:C39"/>
    <mergeCell ref="D39:K39"/>
    <mergeCell ref="B34:C34"/>
    <mergeCell ref="D34:K34"/>
    <mergeCell ref="B35:C35"/>
    <mergeCell ref="D35:K35"/>
    <mergeCell ref="B36:C36"/>
    <mergeCell ref="D36:K36"/>
    <mergeCell ref="B31:C31"/>
    <mergeCell ref="D31:K31"/>
    <mergeCell ref="B32:C32"/>
    <mergeCell ref="D32:K32"/>
    <mergeCell ref="B33:C33"/>
    <mergeCell ref="D33:K33"/>
    <mergeCell ref="B28:C28"/>
    <mergeCell ref="D28:K28"/>
    <mergeCell ref="B29:C29"/>
    <mergeCell ref="D29:K29"/>
    <mergeCell ref="B30:C30"/>
    <mergeCell ref="D30:K30"/>
    <mergeCell ref="B25:C25"/>
    <mergeCell ref="D25:K25"/>
    <mergeCell ref="B26:C26"/>
    <mergeCell ref="D26:K26"/>
    <mergeCell ref="B27:C27"/>
    <mergeCell ref="D27:K27"/>
    <mergeCell ref="B22:C22"/>
    <mergeCell ref="D22:K22"/>
    <mergeCell ref="B23:C23"/>
    <mergeCell ref="D23:K23"/>
    <mergeCell ref="B24:C24"/>
    <mergeCell ref="D24:K24"/>
    <mergeCell ref="B19:C19"/>
    <mergeCell ref="D19:K19"/>
    <mergeCell ref="B20:C20"/>
    <mergeCell ref="D20:K20"/>
    <mergeCell ref="B21:C21"/>
    <mergeCell ref="D21:K21"/>
    <mergeCell ref="B15:C15"/>
    <mergeCell ref="D15:K15"/>
    <mergeCell ref="B16:O16"/>
    <mergeCell ref="B17:R17"/>
    <mergeCell ref="B18:C18"/>
    <mergeCell ref="D18:K18"/>
    <mergeCell ref="B12:C12"/>
    <mergeCell ref="D12:K12"/>
    <mergeCell ref="B13:C13"/>
    <mergeCell ref="D13:K13"/>
    <mergeCell ref="B14:C14"/>
    <mergeCell ref="D14:K14"/>
    <mergeCell ref="B2:R2"/>
    <mergeCell ref="B3:R3"/>
    <mergeCell ref="B5:D5"/>
    <mergeCell ref="B7:D7"/>
    <mergeCell ref="B10:R10"/>
    <mergeCell ref="B11:C11"/>
    <mergeCell ref="D11:K11"/>
  </mergeCells>
  <conditionalFormatting sqref="R118">
    <cfRule type="cellIs" dxfId="23" priority="2" operator="notEqual">
      <formula>0</formula>
    </cfRule>
  </conditionalFormatting>
  <conditionalFormatting sqref="R117">
    <cfRule type="cellIs" dxfId="22" priority="3" operator="notEqual">
      <formula>$E$5</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0BC01B8E-8854-4E0C-9972-2CFACDF2CE1B}">
            <xm:f>'GRANT SUMMARY'!$J$100&lt;0</xm:f>
            <x14:dxf>
              <fill>
                <patternFill>
                  <bgColor rgb="FFFF0000"/>
                </patternFill>
              </fill>
            </x14:dxf>
          </x14:cfRule>
          <xm:sqref>R111</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714DFAC4-C390-44BF-9584-320A44057303}">
          <x14:formula1>
            <xm:f>'MassSTEP II Budget'!$W$68:$W$72</xm:f>
          </x14:formula1>
          <xm:sqref>E5</xm:sqref>
        </x14:dataValidation>
        <x14:dataValidation type="list" allowBlank="1" showInputMessage="1" showErrorMessage="1" xr:uid="{89580EA1-4849-4058-99E6-24D711B0B53C}">
          <x14:formula1>
            <xm:f>'MassSTEP II Budget'!$V$68:$V$72</xm:f>
          </x14:formula1>
          <xm:sqref>B2:R2</xm:sqref>
        </x14:dataValidation>
        <x14:dataValidation type="list" allowBlank="1" showInputMessage="1" showErrorMessage="1" xr:uid="{ECF82688-C11D-41CD-B76A-FA72860E721C}">
          <x14:formula1>
            <xm:f>'DROP-DOWNS'!$J$2:$J$3</xm:f>
          </x14:formula1>
          <xm:sqref>B69:C72</xm:sqref>
        </x14:dataValidation>
        <x14:dataValidation type="list" allowBlank="1" showInputMessage="1" showErrorMessage="1" xr:uid="{57EAA66D-56C6-4FB2-BC18-CD732D5C5823}">
          <x14:formula1>
            <xm:f>'DROP-DOWNS'!$S$12:$S$21</xm:f>
          </x14:formula1>
          <xm:sqref>B85:C87 B89:C91 B88:D88</xm:sqref>
        </x14:dataValidation>
        <x14:dataValidation type="list" allowBlank="1" showInputMessage="1" showErrorMessage="1" xr:uid="{55DBCB4C-D96F-44B8-97D4-D4268A71F70F}">
          <x14:formula1>
            <xm:f>'DROP-DOWNS'!$S$2:$S$6</xm:f>
          </x14:formula1>
          <xm:sqref>B76:C81</xm:sqref>
        </x14:dataValidation>
        <x14:dataValidation type="list" allowBlank="1" showInputMessage="1" showErrorMessage="1" xr:uid="{401D61AB-406B-4577-A4CC-44A83E968F94}">
          <x14:formula1>
            <xm:f>'DROP-DOWNS'!$U$2:$U$8</xm:f>
          </x14:formula1>
          <xm:sqref>B95:D100</xm:sqref>
        </x14:dataValidation>
        <x14:dataValidation type="list" allowBlank="1" showInputMessage="1" showErrorMessage="1" xr:uid="{BDC3170B-EF04-44DE-9E45-E07C85FFA5ED}">
          <x14:formula1>
            <xm:f>Cover!$C$21:$C$25</xm:f>
          </x14:formula1>
          <xm:sqref>N47:N51 N19:N43 N12:N15</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9D56C-3186-4DFF-B43E-D64C1516A2B4}">
  <sheetPr codeName="Sheet19">
    <tabColor theme="3" tint="0.79998168889431442"/>
  </sheetPr>
  <dimension ref="A1:AN129"/>
  <sheetViews>
    <sheetView showGridLines="0" topLeftCell="A88" zoomScale="90" zoomScaleNormal="90" workbookViewId="0">
      <selection activeCell="S116" sqref="S116"/>
    </sheetView>
  </sheetViews>
  <sheetFormatPr defaultColWidth="9.140625" defaultRowHeight="15" x14ac:dyDescent="0.25"/>
  <cols>
    <col min="1" max="1" width="3.42578125" style="51" customWidth="1"/>
    <col min="2" max="2" width="8.140625" style="51" customWidth="1"/>
    <col min="3" max="3" width="8.42578125" style="51" customWidth="1"/>
    <col min="4" max="4" width="11.85546875" style="51" customWidth="1"/>
    <col min="5" max="5" width="11.85546875" style="138" customWidth="1"/>
    <col min="6" max="6" width="11.85546875" style="136" customWidth="1"/>
    <col min="7" max="8" width="11.85546875" style="133" customWidth="1"/>
    <col min="9" max="9" width="12.85546875" style="133" customWidth="1"/>
    <col min="10" max="10" width="11.85546875" style="133" customWidth="1"/>
    <col min="11" max="11" width="6.42578125" style="133" customWidth="1"/>
    <col min="12" max="12" width="9.5703125" style="134" customWidth="1"/>
    <col min="13" max="14" width="9.5703125" style="135" customWidth="1"/>
    <col min="15" max="15" width="9.5703125" style="134" customWidth="1"/>
    <col min="16" max="16" width="9.5703125" style="136" customWidth="1"/>
    <col min="17" max="17" width="9.5703125" style="51" customWidth="1"/>
    <col min="18" max="18" width="14" style="51" customWidth="1"/>
    <col min="19" max="19" width="3.42578125" style="185" customWidth="1"/>
    <col min="20" max="20" width="4.28515625" style="51" customWidth="1"/>
    <col min="21" max="21" width="15.7109375" style="51" hidden="1" customWidth="1"/>
    <col min="22" max="22" width="27.5703125" style="51" hidden="1" customWidth="1"/>
    <col min="23" max="23" width="17.28515625" style="51" hidden="1" customWidth="1"/>
    <col min="24" max="24" width="9.140625" style="51" hidden="1" customWidth="1"/>
    <col min="25" max="25" width="10.5703125" style="51" hidden="1" customWidth="1"/>
    <col min="26" max="26" width="9.140625" style="51" customWidth="1"/>
    <col min="27" max="27" width="10.5703125" style="51" bestFit="1" customWidth="1"/>
    <col min="28" max="16384" width="9.140625" style="51"/>
  </cols>
  <sheetData>
    <row r="1" spans="1:27" x14ac:dyDescent="0.25">
      <c r="A1" s="180"/>
      <c r="B1" s="180"/>
      <c r="C1" s="180"/>
      <c r="D1" s="180"/>
      <c r="E1" s="180"/>
      <c r="F1" s="180"/>
      <c r="G1" s="180"/>
      <c r="H1" s="180"/>
      <c r="I1" s="180"/>
      <c r="J1" s="180"/>
      <c r="K1" s="180"/>
      <c r="L1" s="180"/>
      <c r="M1" s="180"/>
      <c r="N1" s="180"/>
      <c r="O1" s="180"/>
      <c r="P1" s="180"/>
      <c r="Q1" s="180"/>
      <c r="R1" s="180"/>
      <c r="S1" s="180"/>
      <c r="T1" s="181"/>
      <c r="U1" s="181"/>
      <c r="V1" s="181"/>
      <c r="W1" s="181"/>
    </row>
    <row r="2" spans="1:27" ht="29.45" customHeight="1" x14ac:dyDescent="0.25">
      <c r="A2" s="180"/>
      <c r="B2" s="488" t="s">
        <v>536</v>
      </c>
      <c r="C2" s="489"/>
      <c r="D2" s="489"/>
      <c r="E2" s="489"/>
      <c r="F2" s="489"/>
      <c r="G2" s="489"/>
      <c r="H2" s="489"/>
      <c r="I2" s="489"/>
      <c r="J2" s="489"/>
      <c r="K2" s="489"/>
      <c r="L2" s="489"/>
      <c r="M2" s="489"/>
      <c r="N2" s="489"/>
      <c r="O2" s="489"/>
      <c r="P2" s="489"/>
      <c r="Q2" s="489"/>
      <c r="R2" s="490"/>
      <c r="S2" s="180"/>
      <c r="T2" s="181"/>
      <c r="U2" s="181"/>
      <c r="V2" s="181"/>
      <c r="W2" s="181"/>
    </row>
    <row r="3" spans="1:27" ht="29.45" customHeight="1" x14ac:dyDescent="0.25">
      <c r="A3" s="180"/>
      <c r="B3" s="459" t="s">
        <v>535</v>
      </c>
      <c r="C3" s="460"/>
      <c r="D3" s="460"/>
      <c r="E3" s="460"/>
      <c r="F3" s="460"/>
      <c r="G3" s="460"/>
      <c r="H3" s="460"/>
      <c r="I3" s="460"/>
      <c r="J3" s="460"/>
      <c r="K3" s="460"/>
      <c r="L3" s="460"/>
      <c r="M3" s="460"/>
      <c r="N3" s="460"/>
      <c r="O3" s="460"/>
      <c r="P3" s="460"/>
      <c r="Q3" s="460"/>
      <c r="R3" s="461"/>
      <c r="S3" s="180"/>
      <c r="T3" s="181"/>
      <c r="U3" s="181"/>
      <c r="V3" s="181"/>
      <c r="W3" s="181"/>
    </row>
    <row r="4" spans="1:27" ht="8.25" customHeight="1" x14ac:dyDescent="0.25">
      <c r="A4" s="180"/>
      <c r="B4" s="193"/>
      <c r="C4" s="193"/>
      <c r="D4" s="193"/>
      <c r="E4" s="193"/>
      <c r="F4" s="193"/>
      <c r="G4" s="193"/>
      <c r="H4" s="193"/>
      <c r="I4" s="193"/>
      <c r="J4" s="193"/>
      <c r="K4" s="193"/>
      <c r="L4" s="193"/>
      <c r="M4" s="193"/>
      <c r="N4" s="193"/>
      <c r="O4" s="193"/>
      <c r="P4" s="193"/>
      <c r="Q4" s="193"/>
      <c r="R4" s="193"/>
      <c r="S4" s="180"/>
      <c r="T4" s="181"/>
      <c r="U4" s="181"/>
      <c r="V4" s="181"/>
      <c r="W4" s="181"/>
    </row>
    <row r="5" spans="1:27" ht="30" customHeight="1" x14ac:dyDescent="0.25">
      <c r="A5" s="180"/>
      <c r="B5" s="491" t="s">
        <v>230</v>
      </c>
      <c r="C5" s="492"/>
      <c r="D5" s="493"/>
      <c r="E5" s="192" t="s">
        <v>537</v>
      </c>
      <c r="F5" s="193"/>
      <c r="G5" s="193"/>
      <c r="H5" s="193"/>
      <c r="I5" s="193"/>
      <c r="J5" s="193"/>
      <c r="K5" s="193"/>
      <c r="L5" s="193"/>
      <c r="M5" s="193"/>
      <c r="N5" s="193"/>
      <c r="O5" s="193"/>
      <c r="P5" s="193"/>
      <c r="Q5" s="193"/>
      <c r="R5" s="193"/>
      <c r="S5" s="180"/>
      <c r="T5" s="181"/>
      <c r="U5" s="181"/>
      <c r="V5" s="181"/>
      <c r="W5" s="181"/>
    </row>
    <row r="6" spans="1:27" ht="8.25" customHeight="1" x14ac:dyDescent="0.25">
      <c r="A6" s="180"/>
      <c r="B6" s="193"/>
      <c r="C6" s="193"/>
      <c r="D6" s="195"/>
      <c r="E6" s="193"/>
      <c r="F6" s="193"/>
      <c r="G6" s="193"/>
      <c r="H6" s="193"/>
      <c r="I6" s="193"/>
      <c r="J6" s="193"/>
      <c r="K6" s="193"/>
      <c r="L6" s="193"/>
      <c r="M6" s="193"/>
      <c r="N6" s="193"/>
      <c r="O6" s="193"/>
      <c r="P6" s="193"/>
      <c r="Q6" s="193"/>
      <c r="R6" s="193"/>
      <c r="S6" s="180"/>
      <c r="T6" s="181"/>
      <c r="U6" s="181"/>
      <c r="V6" s="181"/>
      <c r="W6" s="181"/>
    </row>
    <row r="7" spans="1:27" ht="30" customHeight="1" x14ac:dyDescent="0.25">
      <c r="A7" s="180"/>
      <c r="B7" s="494" t="s">
        <v>516</v>
      </c>
      <c r="C7" s="385"/>
      <c r="D7" s="386"/>
      <c r="E7" s="191"/>
      <c r="F7" s="193"/>
      <c r="G7" s="193"/>
      <c r="H7" s="193"/>
      <c r="I7" s="193"/>
      <c r="J7" s="193"/>
      <c r="K7" s="193"/>
      <c r="L7" s="193"/>
      <c r="M7" s="193"/>
      <c r="N7" s="193"/>
      <c r="O7" s="193"/>
      <c r="P7" s="193"/>
      <c r="Q7" s="193"/>
      <c r="R7" s="193"/>
      <c r="S7" s="180"/>
      <c r="T7" s="181"/>
      <c r="U7" s="181"/>
      <c r="V7" s="181"/>
      <c r="W7" s="181"/>
    </row>
    <row r="8" spans="1:27" ht="8.25" customHeight="1" x14ac:dyDescent="0.25">
      <c r="A8" s="180"/>
      <c r="B8" s="193"/>
      <c r="C8" s="193"/>
      <c r="D8" s="195"/>
      <c r="E8" s="193"/>
      <c r="F8" s="193"/>
      <c r="G8" s="193"/>
      <c r="H8" s="193"/>
      <c r="I8" s="193"/>
      <c r="J8" s="193"/>
      <c r="K8" s="193"/>
      <c r="L8" s="193"/>
      <c r="M8" s="193"/>
      <c r="N8" s="193"/>
      <c r="O8" s="193"/>
      <c r="P8" s="193"/>
      <c r="Q8" s="193"/>
      <c r="R8" s="193"/>
      <c r="S8" s="180"/>
      <c r="T8" s="181"/>
      <c r="U8" s="181"/>
      <c r="V8" s="181"/>
      <c r="W8" s="181"/>
    </row>
    <row r="9" spans="1:27" ht="9" customHeight="1" x14ac:dyDescent="0.25">
      <c r="A9" s="180"/>
      <c r="B9" s="193"/>
      <c r="C9" s="193"/>
      <c r="D9" s="193"/>
      <c r="E9" s="193"/>
      <c r="F9" s="193"/>
      <c r="G9" s="193"/>
      <c r="H9" s="193"/>
      <c r="I9" s="193"/>
      <c r="J9" s="193"/>
      <c r="K9" s="193"/>
      <c r="L9" s="193"/>
      <c r="M9" s="193"/>
      <c r="N9" s="193"/>
      <c r="O9" s="193"/>
      <c r="P9" s="193"/>
      <c r="Q9" s="193"/>
      <c r="R9" s="193"/>
      <c r="S9" s="180"/>
      <c r="T9" s="181"/>
      <c r="U9" s="181"/>
      <c r="V9" s="181"/>
      <c r="W9" s="181"/>
    </row>
    <row r="10" spans="1:27" ht="15.75" customHeight="1" x14ac:dyDescent="0.25">
      <c r="A10" s="180"/>
      <c r="B10" s="462" t="s">
        <v>44</v>
      </c>
      <c r="C10" s="463"/>
      <c r="D10" s="463"/>
      <c r="E10" s="463"/>
      <c r="F10" s="463"/>
      <c r="G10" s="463"/>
      <c r="H10" s="463"/>
      <c r="I10" s="463"/>
      <c r="J10" s="463"/>
      <c r="K10" s="463"/>
      <c r="L10" s="463"/>
      <c r="M10" s="463"/>
      <c r="N10" s="463"/>
      <c r="O10" s="463"/>
      <c r="P10" s="463"/>
      <c r="Q10" s="463"/>
      <c r="R10" s="464"/>
      <c r="S10" s="180"/>
      <c r="T10" s="181"/>
      <c r="U10" s="181"/>
      <c r="V10" s="182" t="s">
        <v>335</v>
      </c>
      <c r="W10" s="181"/>
    </row>
    <row r="11" spans="1:27" ht="39.950000000000003" customHeight="1" x14ac:dyDescent="0.25">
      <c r="A11" s="180"/>
      <c r="B11" s="468" t="s">
        <v>45</v>
      </c>
      <c r="C11" s="469"/>
      <c r="D11" s="468" t="s">
        <v>362</v>
      </c>
      <c r="E11" s="473"/>
      <c r="F11" s="473"/>
      <c r="G11" s="473"/>
      <c r="H11" s="473"/>
      <c r="I11" s="473"/>
      <c r="J11" s="473"/>
      <c r="K11" s="469"/>
      <c r="L11" s="197" t="s">
        <v>46</v>
      </c>
      <c r="M11" s="197" t="s">
        <v>47</v>
      </c>
      <c r="N11" s="197" t="s">
        <v>532</v>
      </c>
      <c r="O11" s="197" t="s">
        <v>4</v>
      </c>
      <c r="P11" s="197" t="s">
        <v>1</v>
      </c>
      <c r="Q11" s="197" t="s">
        <v>102</v>
      </c>
      <c r="R11" s="197" t="s">
        <v>103</v>
      </c>
      <c r="S11" s="180"/>
      <c r="T11" s="181"/>
      <c r="U11" s="181"/>
      <c r="V11" s="182"/>
      <c r="W11" s="181"/>
    </row>
    <row r="12" spans="1:27" s="83" customFormat="1" ht="39.950000000000003" customHeight="1" x14ac:dyDescent="0.25">
      <c r="A12" s="180"/>
      <c r="B12" s="477"/>
      <c r="C12" s="478"/>
      <c r="D12" s="414"/>
      <c r="E12" s="415"/>
      <c r="F12" s="415"/>
      <c r="G12" s="415"/>
      <c r="H12" s="415"/>
      <c r="I12" s="415"/>
      <c r="J12" s="415"/>
      <c r="K12" s="416"/>
      <c r="L12" s="139"/>
      <c r="M12" s="140"/>
      <c r="N12" s="266"/>
      <c r="O12" s="189"/>
      <c r="P12" s="141" t="str">
        <f>IF(N12="","",(L12/N12))</f>
        <v/>
      </c>
      <c r="Q12" s="142">
        <f>O12*R12</f>
        <v>0</v>
      </c>
      <c r="R12" s="143">
        <f>ROUND(L12*M12,2)</f>
        <v>0</v>
      </c>
      <c r="S12" s="180"/>
      <c r="T12" s="181"/>
      <c r="U12" s="181"/>
      <c r="V12" s="182">
        <f>Q12+R12</f>
        <v>0</v>
      </c>
      <c r="W12" s="181"/>
      <c r="AA12" s="128"/>
    </row>
    <row r="13" spans="1:27" s="83" customFormat="1" ht="39.950000000000003" customHeight="1" x14ac:dyDescent="0.25">
      <c r="A13" s="180"/>
      <c r="B13" s="397"/>
      <c r="C13" s="399"/>
      <c r="D13" s="414"/>
      <c r="E13" s="415"/>
      <c r="F13" s="415"/>
      <c r="G13" s="415"/>
      <c r="H13" s="415"/>
      <c r="I13" s="415"/>
      <c r="J13" s="415"/>
      <c r="K13" s="416"/>
      <c r="L13" s="139"/>
      <c r="M13" s="140"/>
      <c r="N13" s="266"/>
      <c r="O13" s="189"/>
      <c r="P13" s="141" t="str">
        <f>IF(N13="","",(L13/N13))</f>
        <v/>
      </c>
      <c r="Q13" s="142">
        <f>O13*R13</f>
        <v>0</v>
      </c>
      <c r="R13" s="143">
        <f t="shared" ref="R13:R15" si="0">ROUND(L13*M13,2)</f>
        <v>0</v>
      </c>
      <c r="S13" s="180"/>
      <c r="T13" s="181"/>
      <c r="U13" s="181"/>
      <c r="V13" s="182">
        <f>Q13+R13</f>
        <v>0</v>
      </c>
      <c r="W13" s="181"/>
      <c r="AA13" s="128"/>
    </row>
    <row r="14" spans="1:27" s="83" customFormat="1" ht="39.950000000000003" customHeight="1" x14ac:dyDescent="0.25">
      <c r="A14" s="180"/>
      <c r="B14" s="397"/>
      <c r="C14" s="399"/>
      <c r="D14" s="414"/>
      <c r="E14" s="415"/>
      <c r="F14" s="415"/>
      <c r="G14" s="415"/>
      <c r="H14" s="415"/>
      <c r="I14" s="415"/>
      <c r="J14" s="415"/>
      <c r="K14" s="416"/>
      <c r="L14" s="139"/>
      <c r="M14" s="140"/>
      <c r="N14" s="266"/>
      <c r="O14" s="189"/>
      <c r="P14" s="141" t="str">
        <f>IF(N14="","",(L14/N14))</f>
        <v/>
      </c>
      <c r="Q14" s="142">
        <f>O14*R14</f>
        <v>0</v>
      </c>
      <c r="R14" s="143">
        <f t="shared" si="0"/>
        <v>0</v>
      </c>
      <c r="S14" s="180"/>
      <c r="T14" s="181"/>
      <c r="U14" s="181"/>
      <c r="V14" s="182">
        <f>Q14+R14</f>
        <v>0</v>
      </c>
      <c r="W14" s="181"/>
      <c r="AA14" s="128"/>
    </row>
    <row r="15" spans="1:27" s="83" customFormat="1" ht="39.950000000000003" customHeight="1" x14ac:dyDescent="0.25">
      <c r="A15" s="180"/>
      <c r="B15" s="397"/>
      <c r="C15" s="399"/>
      <c r="D15" s="414"/>
      <c r="E15" s="415"/>
      <c r="F15" s="415"/>
      <c r="G15" s="415"/>
      <c r="H15" s="415"/>
      <c r="I15" s="415"/>
      <c r="J15" s="415"/>
      <c r="K15" s="416"/>
      <c r="L15" s="139"/>
      <c r="M15" s="140"/>
      <c r="N15" s="266"/>
      <c r="O15" s="189"/>
      <c r="P15" s="141" t="str">
        <f>IF(N15="","",(L15/N15))</f>
        <v/>
      </c>
      <c r="Q15" s="142">
        <f>O15*R15</f>
        <v>0</v>
      </c>
      <c r="R15" s="143">
        <f t="shared" si="0"/>
        <v>0</v>
      </c>
      <c r="S15" s="180"/>
      <c r="T15" s="181"/>
      <c r="U15" s="181"/>
      <c r="V15" s="182">
        <f>Q15+R15</f>
        <v>0</v>
      </c>
      <c r="W15" s="181"/>
      <c r="AA15" s="128"/>
    </row>
    <row r="16" spans="1:27" ht="18.600000000000001" customHeight="1" x14ac:dyDescent="0.25">
      <c r="A16" s="180"/>
      <c r="B16" s="411" t="s">
        <v>221</v>
      </c>
      <c r="C16" s="412"/>
      <c r="D16" s="412"/>
      <c r="E16" s="412"/>
      <c r="F16" s="412"/>
      <c r="G16" s="412"/>
      <c r="H16" s="412"/>
      <c r="I16" s="412"/>
      <c r="J16" s="412"/>
      <c r="K16" s="412"/>
      <c r="L16" s="412"/>
      <c r="M16" s="412"/>
      <c r="N16" s="412"/>
      <c r="O16" s="413"/>
      <c r="P16" s="144">
        <f>SUM(P12:P15)</f>
        <v>0</v>
      </c>
      <c r="Q16" s="145">
        <f>SUM(Q12:Q15)</f>
        <v>0</v>
      </c>
      <c r="R16" s="146">
        <f>ROUND(SUM(R12:R15),0)</f>
        <v>0</v>
      </c>
      <c r="S16" s="180"/>
      <c r="T16" s="181"/>
      <c r="U16" s="181">
        <f>R16+Q16</f>
        <v>0</v>
      </c>
      <c r="V16" s="182"/>
      <c r="W16" s="181"/>
      <c r="X16" s="129"/>
      <c r="Y16" s="129">
        <f>R16</f>
        <v>0</v>
      </c>
    </row>
    <row r="17" spans="1:27" ht="15.75" customHeight="1" x14ac:dyDescent="0.25">
      <c r="A17" s="180"/>
      <c r="B17" s="465" t="s">
        <v>49</v>
      </c>
      <c r="C17" s="466"/>
      <c r="D17" s="466"/>
      <c r="E17" s="466"/>
      <c r="F17" s="466"/>
      <c r="G17" s="466"/>
      <c r="H17" s="466"/>
      <c r="I17" s="466"/>
      <c r="J17" s="466"/>
      <c r="K17" s="466"/>
      <c r="L17" s="466"/>
      <c r="M17" s="466"/>
      <c r="N17" s="466"/>
      <c r="O17" s="466"/>
      <c r="P17" s="466"/>
      <c r="Q17" s="466"/>
      <c r="R17" s="467"/>
      <c r="S17" s="180"/>
      <c r="T17" s="181"/>
      <c r="U17" s="181"/>
      <c r="V17" s="182"/>
      <c r="W17" s="181"/>
    </row>
    <row r="18" spans="1:27" ht="39.950000000000003" customHeight="1" x14ac:dyDescent="0.25">
      <c r="A18" s="180"/>
      <c r="B18" s="424" t="s">
        <v>45</v>
      </c>
      <c r="C18" s="479"/>
      <c r="D18" s="424" t="s">
        <v>363</v>
      </c>
      <c r="E18" s="425"/>
      <c r="F18" s="425"/>
      <c r="G18" s="425"/>
      <c r="H18" s="425"/>
      <c r="I18" s="425"/>
      <c r="J18" s="425"/>
      <c r="K18" s="479"/>
      <c r="L18" s="285" t="s">
        <v>46</v>
      </c>
      <c r="M18" s="285" t="s">
        <v>47</v>
      </c>
      <c r="N18" s="197" t="s">
        <v>532</v>
      </c>
      <c r="O18" s="285" t="s">
        <v>4</v>
      </c>
      <c r="P18" s="285" t="s">
        <v>1</v>
      </c>
      <c r="Q18" s="285" t="s">
        <v>36</v>
      </c>
      <c r="R18" s="285" t="s">
        <v>103</v>
      </c>
      <c r="S18" s="180"/>
      <c r="T18" s="181"/>
      <c r="U18" s="181"/>
      <c r="V18" s="182"/>
      <c r="W18" s="181"/>
    </row>
    <row r="19" spans="1:27" s="83" customFormat="1" ht="39.950000000000003" customHeight="1" x14ac:dyDescent="0.25">
      <c r="A19" s="180"/>
      <c r="B19" s="397"/>
      <c r="C19" s="399"/>
      <c r="D19" s="414"/>
      <c r="E19" s="415"/>
      <c r="F19" s="415"/>
      <c r="G19" s="415"/>
      <c r="H19" s="415"/>
      <c r="I19" s="415"/>
      <c r="J19" s="415"/>
      <c r="K19" s="416"/>
      <c r="L19" s="139"/>
      <c r="M19" s="140"/>
      <c r="N19" s="265"/>
      <c r="O19" s="189"/>
      <c r="P19" s="141" t="str">
        <f t="shared" ref="P19:P43" si="1">IF(N19="","",(L19/N19))</f>
        <v/>
      </c>
      <c r="Q19" s="142">
        <f t="shared" ref="Q19:Q43" si="2">O19*R19</f>
        <v>0</v>
      </c>
      <c r="R19" s="143">
        <f t="shared" ref="R19:R43" si="3">ROUND(L19*M19,2)</f>
        <v>0</v>
      </c>
      <c r="S19" s="180"/>
      <c r="T19" s="181"/>
      <c r="U19" s="181"/>
      <c r="V19" s="182">
        <f t="shared" ref="V19:V43" si="4">Q19+R19</f>
        <v>0</v>
      </c>
      <c r="W19" s="181"/>
    </row>
    <row r="20" spans="1:27" s="83" customFormat="1" ht="39.950000000000003" customHeight="1" x14ac:dyDescent="0.25">
      <c r="A20" s="180"/>
      <c r="B20" s="397"/>
      <c r="C20" s="399"/>
      <c r="D20" s="414"/>
      <c r="E20" s="415"/>
      <c r="F20" s="415"/>
      <c r="G20" s="415"/>
      <c r="H20" s="415"/>
      <c r="I20" s="415"/>
      <c r="J20" s="415"/>
      <c r="K20" s="416"/>
      <c r="L20" s="139"/>
      <c r="M20" s="140"/>
      <c r="N20" s="265"/>
      <c r="O20" s="189"/>
      <c r="P20" s="141" t="str">
        <f t="shared" si="1"/>
        <v/>
      </c>
      <c r="Q20" s="142">
        <f t="shared" si="2"/>
        <v>0</v>
      </c>
      <c r="R20" s="143">
        <f t="shared" si="3"/>
        <v>0</v>
      </c>
      <c r="S20" s="180"/>
      <c r="T20" s="181"/>
      <c r="U20" s="181" t="s">
        <v>231</v>
      </c>
      <c r="V20" s="182">
        <f t="shared" si="4"/>
        <v>0</v>
      </c>
      <c r="W20" s="181"/>
      <c r="AA20" s="128"/>
    </row>
    <row r="21" spans="1:27" s="83" customFormat="1" ht="39.950000000000003" customHeight="1" x14ac:dyDescent="0.25">
      <c r="A21" s="180"/>
      <c r="B21" s="397"/>
      <c r="C21" s="399"/>
      <c r="D21" s="414"/>
      <c r="E21" s="415"/>
      <c r="F21" s="415"/>
      <c r="G21" s="415"/>
      <c r="H21" s="415"/>
      <c r="I21" s="415"/>
      <c r="J21" s="415"/>
      <c r="K21" s="416"/>
      <c r="L21" s="139"/>
      <c r="M21" s="140"/>
      <c r="N21" s="265"/>
      <c r="O21" s="189"/>
      <c r="P21" s="141" t="str">
        <f t="shared" si="1"/>
        <v/>
      </c>
      <c r="Q21" s="142">
        <f t="shared" si="2"/>
        <v>0</v>
      </c>
      <c r="R21" s="143">
        <f t="shared" si="3"/>
        <v>0</v>
      </c>
      <c r="S21" s="180"/>
      <c r="T21" s="181"/>
      <c r="U21" s="181"/>
      <c r="V21" s="182">
        <f t="shared" si="4"/>
        <v>0</v>
      </c>
      <c r="W21" s="181"/>
    </row>
    <row r="22" spans="1:27" s="83" customFormat="1" ht="39.950000000000003" customHeight="1" x14ac:dyDescent="0.25">
      <c r="A22" s="180"/>
      <c r="B22" s="397"/>
      <c r="C22" s="399"/>
      <c r="D22" s="414"/>
      <c r="E22" s="415"/>
      <c r="F22" s="415"/>
      <c r="G22" s="415"/>
      <c r="H22" s="415"/>
      <c r="I22" s="415"/>
      <c r="J22" s="415"/>
      <c r="K22" s="416"/>
      <c r="L22" s="139"/>
      <c r="M22" s="140"/>
      <c r="N22" s="265"/>
      <c r="O22" s="189"/>
      <c r="P22" s="141" t="str">
        <f t="shared" si="1"/>
        <v/>
      </c>
      <c r="Q22" s="142">
        <f t="shared" si="2"/>
        <v>0</v>
      </c>
      <c r="R22" s="143">
        <f t="shared" si="3"/>
        <v>0</v>
      </c>
      <c r="S22" s="180"/>
      <c r="T22" s="181"/>
      <c r="U22" s="181" t="s">
        <v>231</v>
      </c>
      <c r="V22" s="182">
        <f t="shared" si="4"/>
        <v>0</v>
      </c>
      <c r="W22" s="181"/>
      <c r="AA22" s="128"/>
    </row>
    <row r="23" spans="1:27" s="83" customFormat="1" ht="39.950000000000003" customHeight="1" x14ac:dyDescent="0.25">
      <c r="A23" s="180"/>
      <c r="B23" s="397"/>
      <c r="C23" s="399"/>
      <c r="D23" s="414"/>
      <c r="E23" s="415"/>
      <c r="F23" s="415"/>
      <c r="G23" s="415"/>
      <c r="H23" s="415"/>
      <c r="I23" s="415"/>
      <c r="J23" s="415"/>
      <c r="K23" s="416"/>
      <c r="L23" s="139"/>
      <c r="M23" s="140"/>
      <c r="N23" s="265"/>
      <c r="O23" s="189"/>
      <c r="P23" s="141" t="str">
        <f t="shared" si="1"/>
        <v/>
      </c>
      <c r="Q23" s="142">
        <f t="shared" si="2"/>
        <v>0</v>
      </c>
      <c r="R23" s="143">
        <f t="shared" si="3"/>
        <v>0</v>
      </c>
      <c r="S23" s="180"/>
      <c r="T23" s="181"/>
      <c r="U23" s="181"/>
      <c r="V23" s="182">
        <f t="shared" si="4"/>
        <v>0</v>
      </c>
      <c r="W23" s="181"/>
    </row>
    <row r="24" spans="1:27" s="83" customFormat="1" ht="39.950000000000003" customHeight="1" x14ac:dyDescent="0.25">
      <c r="A24" s="180"/>
      <c r="B24" s="397"/>
      <c r="C24" s="399"/>
      <c r="D24" s="414"/>
      <c r="E24" s="415"/>
      <c r="F24" s="415"/>
      <c r="G24" s="415"/>
      <c r="H24" s="415"/>
      <c r="I24" s="415"/>
      <c r="J24" s="415"/>
      <c r="K24" s="416"/>
      <c r="L24" s="139"/>
      <c r="M24" s="140"/>
      <c r="N24" s="265"/>
      <c r="O24" s="189"/>
      <c r="P24" s="141" t="str">
        <f t="shared" si="1"/>
        <v/>
      </c>
      <c r="Q24" s="142">
        <f t="shared" si="2"/>
        <v>0</v>
      </c>
      <c r="R24" s="143">
        <f t="shared" si="3"/>
        <v>0</v>
      </c>
      <c r="S24" s="180"/>
      <c r="T24" s="181"/>
      <c r="U24" s="181" t="s">
        <v>231</v>
      </c>
      <c r="V24" s="182">
        <f t="shared" si="4"/>
        <v>0</v>
      </c>
      <c r="W24" s="181"/>
      <c r="AA24" s="128"/>
    </row>
    <row r="25" spans="1:27" s="83" customFormat="1" ht="39.950000000000003" customHeight="1" x14ac:dyDescent="0.25">
      <c r="A25" s="180"/>
      <c r="B25" s="397"/>
      <c r="C25" s="399"/>
      <c r="D25" s="414"/>
      <c r="E25" s="415"/>
      <c r="F25" s="415"/>
      <c r="G25" s="415"/>
      <c r="H25" s="415"/>
      <c r="I25" s="415"/>
      <c r="J25" s="415"/>
      <c r="K25" s="416"/>
      <c r="L25" s="139"/>
      <c r="M25" s="140"/>
      <c r="N25" s="265"/>
      <c r="O25" s="189"/>
      <c r="P25" s="141" t="str">
        <f t="shared" si="1"/>
        <v/>
      </c>
      <c r="Q25" s="142">
        <f t="shared" si="2"/>
        <v>0</v>
      </c>
      <c r="R25" s="143">
        <f t="shared" si="3"/>
        <v>0</v>
      </c>
      <c r="S25" s="180"/>
      <c r="T25" s="181"/>
      <c r="U25" s="181"/>
      <c r="V25" s="182">
        <f t="shared" si="4"/>
        <v>0</v>
      </c>
      <c r="W25" s="181"/>
    </row>
    <row r="26" spans="1:27" s="83" customFormat="1" ht="39.950000000000003" customHeight="1" x14ac:dyDescent="0.25">
      <c r="A26" s="180"/>
      <c r="B26" s="397"/>
      <c r="C26" s="399"/>
      <c r="D26" s="414"/>
      <c r="E26" s="415"/>
      <c r="F26" s="415"/>
      <c r="G26" s="415"/>
      <c r="H26" s="415"/>
      <c r="I26" s="415"/>
      <c r="J26" s="415"/>
      <c r="K26" s="416"/>
      <c r="L26" s="139"/>
      <c r="M26" s="140"/>
      <c r="N26" s="265"/>
      <c r="O26" s="189"/>
      <c r="P26" s="141" t="str">
        <f t="shared" si="1"/>
        <v/>
      </c>
      <c r="Q26" s="142">
        <f t="shared" si="2"/>
        <v>0</v>
      </c>
      <c r="R26" s="143">
        <f t="shared" si="3"/>
        <v>0</v>
      </c>
      <c r="S26" s="180"/>
      <c r="T26" s="181"/>
      <c r="U26" s="181"/>
      <c r="V26" s="182">
        <f t="shared" si="4"/>
        <v>0</v>
      </c>
      <c r="W26" s="181"/>
    </row>
    <row r="27" spans="1:27" s="83" customFormat="1" ht="39.950000000000003" customHeight="1" x14ac:dyDescent="0.25">
      <c r="A27" s="180"/>
      <c r="B27" s="397"/>
      <c r="C27" s="399"/>
      <c r="D27" s="414"/>
      <c r="E27" s="415"/>
      <c r="F27" s="415"/>
      <c r="G27" s="415"/>
      <c r="H27" s="415"/>
      <c r="I27" s="415"/>
      <c r="J27" s="415"/>
      <c r="K27" s="416"/>
      <c r="L27" s="139"/>
      <c r="M27" s="140"/>
      <c r="N27" s="265"/>
      <c r="O27" s="189"/>
      <c r="P27" s="141" t="str">
        <f t="shared" si="1"/>
        <v/>
      </c>
      <c r="Q27" s="142">
        <f t="shared" si="2"/>
        <v>0</v>
      </c>
      <c r="R27" s="143">
        <f t="shared" si="3"/>
        <v>0</v>
      </c>
      <c r="S27" s="180"/>
      <c r="T27" s="181"/>
      <c r="U27" s="181" t="s">
        <v>231</v>
      </c>
      <c r="V27" s="182">
        <f t="shared" si="4"/>
        <v>0</v>
      </c>
      <c r="W27" s="181"/>
      <c r="AA27" s="128"/>
    </row>
    <row r="28" spans="1:27" s="83" customFormat="1" ht="39.950000000000003" customHeight="1" x14ac:dyDescent="0.25">
      <c r="A28" s="180"/>
      <c r="B28" s="397"/>
      <c r="C28" s="399"/>
      <c r="D28" s="414"/>
      <c r="E28" s="415"/>
      <c r="F28" s="415"/>
      <c r="G28" s="415"/>
      <c r="H28" s="415"/>
      <c r="I28" s="415"/>
      <c r="J28" s="415"/>
      <c r="K28" s="416"/>
      <c r="L28" s="139"/>
      <c r="M28" s="140"/>
      <c r="N28" s="265"/>
      <c r="O28" s="189"/>
      <c r="P28" s="141" t="str">
        <f t="shared" si="1"/>
        <v/>
      </c>
      <c r="Q28" s="142">
        <f t="shared" si="2"/>
        <v>0</v>
      </c>
      <c r="R28" s="143">
        <f t="shared" si="3"/>
        <v>0</v>
      </c>
      <c r="S28" s="180"/>
      <c r="T28" s="181"/>
      <c r="U28" s="181"/>
      <c r="V28" s="182">
        <f t="shared" si="4"/>
        <v>0</v>
      </c>
      <c r="W28" s="181"/>
    </row>
    <row r="29" spans="1:27" s="83" customFormat="1" ht="39.950000000000003" customHeight="1" x14ac:dyDescent="0.25">
      <c r="A29" s="180"/>
      <c r="B29" s="397"/>
      <c r="C29" s="399"/>
      <c r="D29" s="414"/>
      <c r="E29" s="415"/>
      <c r="F29" s="415"/>
      <c r="G29" s="415"/>
      <c r="H29" s="415"/>
      <c r="I29" s="415"/>
      <c r="J29" s="415"/>
      <c r="K29" s="416"/>
      <c r="L29" s="139"/>
      <c r="M29" s="140"/>
      <c r="N29" s="265"/>
      <c r="O29" s="189"/>
      <c r="P29" s="141" t="str">
        <f t="shared" si="1"/>
        <v/>
      </c>
      <c r="Q29" s="142">
        <f t="shared" si="2"/>
        <v>0</v>
      </c>
      <c r="R29" s="143">
        <f t="shared" si="3"/>
        <v>0</v>
      </c>
      <c r="S29" s="180"/>
      <c r="T29" s="181"/>
      <c r="U29" s="181" t="s">
        <v>231</v>
      </c>
      <c r="V29" s="182">
        <f t="shared" si="4"/>
        <v>0</v>
      </c>
      <c r="W29" s="181"/>
      <c r="AA29" s="128"/>
    </row>
    <row r="30" spans="1:27" s="83" customFormat="1" ht="39.950000000000003" customHeight="1" x14ac:dyDescent="0.25">
      <c r="A30" s="180"/>
      <c r="B30" s="397"/>
      <c r="C30" s="399"/>
      <c r="D30" s="414"/>
      <c r="E30" s="415"/>
      <c r="F30" s="415"/>
      <c r="G30" s="415"/>
      <c r="H30" s="415"/>
      <c r="I30" s="415"/>
      <c r="J30" s="415"/>
      <c r="K30" s="416"/>
      <c r="L30" s="139"/>
      <c r="M30" s="140"/>
      <c r="N30" s="265"/>
      <c r="O30" s="189"/>
      <c r="P30" s="141" t="str">
        <f t="shared" si="1"/>
        <v/>
      </c>
      <c r="Q30" s="142">
        <f t="shared" si="2"/>
        <v>0</v>
      </c>
      <c r="R30" s="143">
        <f t="shared" si="3"/>
        <v>0</v>
      </c>
      <c r="S30" s="180"/>
      <c r="T30" s="181"/>
      <c r="U30" s="181"/>
      <c r="V30" s="182">
        <f t="shared" si="4"/>
        <v>0</v>
      </c>
      <c r="W30" s="181"/>
    </row>
    <row r="31" spans="1:27" s="83" customFormat="1" ht="39.950000000000003" customHeight="1" x14ac:dyDescent="0.25">
      <c r="A31" s="180"/>
      <c r="B31" s="397"/>
      <c r="C31" s="399"/>
      <c r="D31" s="414"/>
      <c r="E31" s="415"/>
      <c r="F31" s="415"/>
      <c r="G31" s="415"/>
      <c r="H31" s="415"/>
      <c r="I31" s="415"/>
      <c r="J31" s="415"/>
      <c r="K31" s="416"/>
      <c r="L31" s="139"/>
      <c r="M31" s="140"/>
      <c r="N31" s="265"/>
      <c r="O31" s="189"/>
      <c r="P31" s="141" t="str">
        <f t="shared" si="1"/>
        <v/>
      </c>
      <c r="Q31" s="142">
        <f t="shared" si="2"/>
        <v>0</v>
      </c>
      <c r="R31" s="143">
        <f t="shared" si="3"/>
        <v>0</v>
      </c>
      <c r="S31" s="180"/>
      <c r="T31" s="181"/>
      <c r="U31" s="181" t="s">
        <v>231</v>
      </c>
      <c r="V31" s="182">
        <f t="shared" si="4"/>
        <v>0</v>
      </c>
      <c r="W31" s="181"/>
      <c r="AA31" s="128"/>
    </row>
    <row r="32" spans="1:27" s="83" customFormat="1" ht="39.950000000000003" customHeight="1" x14ac:dyDescent="0.25">
      <c r="A32" s="180"/>
      <c r="B32" s="397"/>
      <c r="C32" s="399"/>
      <c r="D32" s="414"/>
      <c r="E32" s="415"/>
      <c r="F32" s="415"/>
      <c r="G32" s="415"/>
      <c r="H32" s="415"/>
      <c r="I32" s="415"/>
      <c r="J32" s="415"/>
      <c r="K32" s="416"/>
      <c r="L32" s="139"/>
      <c r="M32" s="140"/>
      <c r="N32" s="265"/>
      <c r="O32" s="189"/>
      <c r="P32" s="141" t="str">
        <f t="shared" si="1"/>
        <v/>
      </c>
      <c r="Q32" s="142">
        <f t="shared" si="2"/>
        <v>0</v>
      </c>
      <c r="R32" s="143">
        <f t="shared" si="3"/>
        <v>0</v>
      </c>
      <c r="S32" s="180"/>
      <c r="T32" s="181"/>
      <c r="U32" s="181"/>
      <c r="V32" s="182">
        <f t="shared" si="4"/>
        <v>0</v>
      </c>
      <c r="W32" s="181"/>
    </row>
    <row r="33" spans="1:27" s="83" customFormat="1" ht="39.950000000000003" customHeight="1" x14ac:dyDescent="0.25">
      <c r="A33" s="180"/>
      <c r="B33" s="397"/>
      <c r="C33" s="399"/>
      <c r="D33" s="414"/>
      <c r="E33" s="415"/>
      <c r="F33" s="415"/>
      <c r="G33" s="415"/>
      <c r="H33" s="415"/>
      <c r="I33" s="415"/>
      <c r="J33" s="415"/>
      <c r="K33" s="416"/>
      <c r="L33" s="139"/>
      <c r="M33" s="140"/>
      <c r="N33" s="265"/>
      <c r="O33" s="189"/>
      <c r="P33" s="141" t="str">
        <f t="shared" si="1"/>
        <v/>
      </c>
      <c r="Q33" s="142">
        <f t="shared" si="2"/>
        <v>0</v>
      </c>
      <c r="R33" s="143">
        <f t="shared" si="3"/>
        <v>0</v>
      </c>
      <c r="S33" s="180"/>
      <c r="T33" s="181"/>
      <c r="U33" s="181"/>
      <c r="V33" s="182">
        <f t="shared" si="4"/>
        <v>0</v>
      </c>
      <c r="W33" s="181"/>
    </row>
    <row r="34" spans="1:27" s="83" customFormat="1" ht="39.950000000000003" hidden="1" customHeight="1" x14ac:dyDescent="0.25">
      <c r="A34" s="180"/>
      <c r="B34" s="397"/>
      <c r="C34" s="399"/>
      <c r="D34" s="414"/>
      <c r="E34" s="415"/>
      <c r="F34" s="415"/>
      <c r="G34" s="415"/>
      <c r="H34" s="415"/>
      <c r="I34" s="415"/>
      <c r="J34" s="415"/>
      <c r="K34" s="416"/>
      <c r="L34" s="139"/>
      <c r="M34" s="140"/>
      <c r="N34" s="265"/>
      <c r="O34" s="189"/>
      <c r="P34" s="141" t="str">
        <f t="shared" si="1"/>
        <v/>
      </c>
      <c r="Q34" s="142">
        <f t="shared" si="2"/>
        <v>0</v>
      </c>
      <c r="R34" s="143">
        <f t="shared" si="3"/>
        <v>0</v>
      </c>
      <c r="S34" s="180"/>
      <c r="T34" s="181"/>
      <c r="U34" s="181" t="s">
        <v>231</v>
      </c>
      <c r="V34" s="182">
        <f t="shared" si="4"/>
        <v>0</v>
      </c>
      <c r="W34" s="181"/>
      <c r="AA34" s="128"/>
    </row>
    <row r="35" spans="1:27" s="83" customFormat="1" ht="39.950000000000003" hidden="1" customHeight="1" x14ac:dyDescent="0.25">
      <c r="A35" s="180"/>
      <c r="B35" s="397"/>
      <c r="C35" s="399"/>
      <c r="D35" s="414"/>
      <c r="E35" s="415"/>
      <c r="F35" s="415"/>
      <c r="G35" s="415"/>
      <c r="H35" s="415"/>
      <c r="I35" s="415"/>
      <c r="J35" s="415"/>
      <c r="K35" s="416"/>
      <c r="L35" s="139"/>
      <c r="M35" s="140"/>
      <c r="N35" s="265"/>
      <c r="O35" s="189"/>
      <c r="P35" s="141" t="str">
        <f t="shared" si="1"/>
        <v/>
      </c>
      <c r="Q35" s="142">
        <f t="shared" si="2"/>
        <v>0</v>
      </c>
      <c r="R35" s="143">
        <f t="shared" si="3"/>
        <v>0</v>
      </c>
      <c r="S35" s="180"/>
      <c r="T35" s="181"/>
      <c r="U35" s="181"/>
      <c r="V35" s="182">
        <f t="shared" si="4"/>
        <v>0</v>
      </c>
      <c r="W35" s="181"/>
    </row>
    <row r="36" spans="1:27" s="83" customFormat="1" ht="39.950000000000003" hidden="1" customHeight="1" x14ac:dyDescent="0.25">
      <c r="A36" s="180"/>
      <c r="B36" s="397"/>
      <c r="C36" s="399"/>
      <c r="D36" s="414"/>
      <c r="E36" s="415"/>
      <c r="F36" s="415"/>
      <c r="G36" s="415"/>
      <c r="H36" s="415"/>
      <c r="I36" s="415"/>
      <c r="J36" s="415"/>
      <c r="K36" s="416"/>
      <c r="L36" s="139"/>
      <c r="M36" s="140"/>
      <c r="N36" s="265"/>
      <c r="O36" s="189"/>
      <c r="P36" s="141" t="str">
        <f t="shared" si="1"/>
        <v/>
      </c>
      <c r="Q36" s="142">
        <f t="shared" si="2"/>
        <v>0</v>
      </c>
      <c r="R36" s="143">
        <f t="shared" si="3"/>
        <v>0</v>
      </c>
      <c r="S36" s="180"/>
      <c r="T36" s="181"/>
      <c r="U36" s="181"/>
      <c r="V36" s="182">
        <f t="shared" si="4"/>
        <v>0</v>
      </c>
      <c r="W36" s="181"/>
    </row>
    <row r="37" spans="1:27" s="83" customFormat="1" ht="39.950000000000003" hidden="1" customHeight="1" x14ac:dyDescent="0.25">
      <c r="A37" s="180"/>
      <c r="B37" s="397"/>
      <c r="C37" s="399"/>
      <c r="D37" s="414"/>
      <c r="E37" s="415"/>
      <c r="F37" s="415"/>
      <c r="G37" s="415"/>
      <c r="H37" s="415"/>
      <c r="I37" s="415"/>
      <c r="J37" s="415"/>
      <c r="K37" s="416"/>
      <c r="L37" s="139"/>
      <c r="M37" s="140"/>
      <c r="N37" s="265"/>
      <c r="O37" s="189"/>
      <c r="P37" s="141" t="str">
        <f t="shared" si="1"/>
        <v/>
      </c>
      <c r="Q37" s="142">
        <f t="shared" si="2"/>
        <v>0</v>
      </c>
      <c r="R37" s="143">
        <f t="shared" si="3"/>
        <v>0</v>
      </c>
      <c r="S37" s="180"/>
      <c r="T37" s="181"/>
      <c r="U37" s="181" t="s">
        <v>231</v>
      </c>
      <c r="V37" s="182">
        <f t="shared" si="4"/>
        <v>0</v>
      </c>
      <c r="W37" s="181"/>
      <c r="AA37" s="128"/>
    </row>
    <row r="38" spans="1:27" s="83" customFormat="1" ht="39.950000000000003" hidden="1" customHeight="1" x14ac:dyDescent="0.25">
      <c r="A38" s="180"/>
      <c r="B38" s="397"/>
      <c r="C38" s="399"/>
      <c r="D38" s="414"/>
      <c r="E38" s="415"/>
      <c r="F38" s="415"/>
      <c r="G38" s="415"/>
      <c r="H38" s="415"/>
      <c r="I38" s="415"/>
      <c r="J38" s="415"/>
      <c r="K38" s="416"/>
      <c r="L38" s="139"/>
      <c r="M38" s="140"/>
      <c r="N38" s="265"/>
      <c r="O38" s="189"/>
      <c r="P38" s="141" t="str">
        <f t="shared" si="1"/>
        <v/>
      </c>
      <c r="Q38" s="142">
        <f t="shared" si="2"/>
        <v>0</v>
      </c>
      <c r="R38" s="143">
        <f t="shared" si="3"/>
        <v>0</v>
      </c>
      <c r="S38" s="180"/>
      <c r="T38" s="181"/>
      <c r="U38" s="181"/>
      <c r="V38" s="182">
        <f t="shared" si="4"/>
        <v>0</v>
      </c>
      <c r="W38" s="181"/>
    </row>
    <row r="39" spans="1:27" s="83" customFormat="1" ht="39.950000000000003" hidden="1" customHeight="1" x14ac:dyDescent="0.25">
      <c r="A39" s="180"/>
      <c r="B39" s="397"/>
      <c r="C39" s="399"/>
      <c r="D39" s="414"/>
      <c r="E39" s="415"/>
      <c r="F39" s="415"/>
      <c r="G39" s="415"/>
      <c r="H39" s="415"/>
      <c r="I39" s="415"/>
      <c r="J39" s="415"/>
      <c r="K39" s="416"/>
      <c r="L39" s="139"/>
      <c r="M39" s="140"/>
      <c r="N39" s="265"/>
      <c r="O39" s="189"/>
      <c r="P39" s="141" t="str">
        <f t="shared" si="1"/>
        <v/>
      </c>
      <c r="Q39" s="142">
        <f t="shared" si="2"/>
        <v>0</v>
      </c>
      <c r="R39" s="143">
        <f t="shared" si="3"/>
        <v>0</v>
      </c>
      <c r="S39" s="180"/>
      <c r="T39" s="181"/>
      <c r="U39" s="181" t="s">
        <v>231</v>
      </c>
      <c r="V39" s="182">
        <f t="shared" si="4"/>
        <v>0</v>
      </c>
      <c r="W39" s="181"/>
      <c r="AA39" s="128"/>
    </row>
    <row r="40" spans="1:27" s="83" customFormat="1" ht="39.950000000000003" hidden="1" customHeight="1" x14ac:dyDescent="0.25">
      <c r="A40" s="180"/>
      <c r="B40" s="397"/>
      <c r="C40" s="399"/>
      <c r="D40" s="414"/>
      <c r="E40" s="415"/>
      <c r="F40" s="415"/>
      <c r="G40" s="415"/>
      <c r="H40" s="415"/>
      <c r="I40" s="415"/>
      <c r="J40" s="415"/>
      <c r="K40" s="416"/>
      <c r="L40" s="139"/>
      <c r="M40" s="140"/>
      <c r="N40" s="265"/>
      <c r="O40" s="189"/>
      <c r="P40" s="141" t="str">
        <f t="shared" si="1"/>
        <v/>
      </c>
      <c r="Q40" s="142">
        <f t="shared" si="2"/>
        <v>0</v>
      </c>
      <c r="R40" s="143">
        <f t="shared" si="3"/>
        <v>0</v>
      </c>
      <c r="S40" s="180"/>
      <c r="T40" s="181"/>
      <c r="U40" s="181"/>
      <c r="V40" s="182">
        <f t="shared" si="4"/>
        <v>0</v>
      </c>
      <c r="W40" s="181"/>
    </row>
    <row r="41" spans="1:27" s="83" customFormat="1" ht="39.950000000000003" hidden="1" customHeight="1" x14ac:dyDescent="0.25">
      <c r="A41" s="180"/>
      <c r="B41" s="397"/>
      <c r="C41" s="399"/>
      <c r="D41" s="414"/>
      <c r="E41" s="415"/>
      <c r="F41" s="415"/>
      <c r="G41" s="415"/>
      <c r="H41" s="415"/>
      <c r="I41" s="415"/>
      <c r="J41" s="415"/>
      <c r="K41" s="416"/>
      <c r="L41" s="139"/>
      <c r="M41" s="140"/>
      <c r="N41" s="265"/>
      <c r="O41" s="189"/>
      <c r="P41" s="141" t="str">
        <f t="shared" si="1"/>
        <v/>
      </c>
      <c r="Q41" s="142">
        <f t="shared" si="2"/>
        <v>0</v>
      </c>
      <c r="R41" s="143">
        <f t="shared" si="3"/>
        <v>0</v>
      </c>
      <c r="S41" s="180"/>
      <c r="T41" s="181"/>
      <c r="U41" s="181" t="s">
        <v>231</v>
      </c>
      <c r="V41" s="182">
        <f t="shared" si="4"/>
        <v>0</v>
      </c>
      <c r="W41" s="181"/>
      <c r="AA41" s="128"/>
    </row>
    <row r="42" spans="1:27" s="83" customFormat="1" ht="39.950000000000003" hidden="1" customHeight="1" x14ac:dyDescent="0.25">
      <c r="A42" s="180"/>
      <c r="B42" s="397"/>
      <c r="C42" s="399"/>
      <c r="D42" s="414"/>
      <c r="E42" s="415"/>
      <c r="F42" s="415"/>
      <c r="G42" s="415"/>
      <c r="H42" s="415"/>
      <c r="I42" s="415"/>
      <c r="J42" s="415"/>
      <c r="K42" s="416"/>
      <c r="L42" s="139"/>
      <c r="M42" s="140"/>
      <c r="N42" s="265"/>
      <c r="O42" s="189"/>
      <c r="P42" s="141" t="str">
        <f t="shared" si="1"/>
        <v/>
      </c>
      <c r="Q42" s="142">
        <f t="shared" si="2"/>
        <v>0</v>
      </c>
      <c r="R42" s="143">
        <f t="shared" si="3"/>
        <v>0</v>
      </c>
      <c r="S42" s="180"/>
      <c r="T42" s="181"/>
      <c r="U42" s="181"/>
      <c r="V42" s="182">
        <f t="shared" si="4"/>
        <v>0</v>
      </c>
      <c r="W42" s="181"/>
    </row>
    <row r="43" spans="1:27" s="83" customFormat="1" ht="39.950000000000003" hidden="1" customHeight="1" x14ac:dyDescent="0.25">
      <c r="A43" s="180"/>
      <c r="B43" s="397"/>
      <c r="C43" s="399"/>
      <c r="D43" s="414"/>
      <c r="E43" s="415"/>
      <c r="F43" s="415"/>
      <c r="G43" s="415"/>
      <c r="H43" s="415"/>
      <c r="I43" s="415"/>
      <c r="J43" s="415"/>
      <c r="K43" s="416"/>
      <c r="L43" s="139"/>
      <c r="M43" s="140"/>
      <c r="N43" s="265"/>
      <c r="O43" s="189"/>
      <c r="P43" s="141" t="str">
        <f t="shared" si="1"/>
        <v/>
      </c>
      <c r="Q43" s="142">
        <f t="shared" si="2"/>
        <v>0</v>
      </c>
      <c r="R43" s="143">
        <f t="shared" si="3"/>
        <v>0</v>
      </c>
      <c r="S43" s="180"/>
      <c r="T43" s="181"/>
      <c r="U43" s="181" t="s">
        <v>231</v>
      </c>
      <c r="V43" s="182">
        <f t="shared" si="4"/>
        <v>0</v>
      </c>
      <c r="W43" s="181"/>
      <c r="AA43" s="128"/>
    </row>
    <row r="44" spans="1:27" ht="18.600000000000001" customHeight="1" x14ac:dyDescent="0.25">
      <c r="A44" s="180"/>
      <c r="B44" s="411" t="s">
        <v>221</v>
      </c>
      <c r="C44" s="412"/>
      <c r="D44" s="412"/>
      <c r="E44" s="412"/>
      <c r="F44" s="412"/>
      <c r="G44" s="412"/>
      <c r="H44" s="412"/>
      <c r="I44" s="412"/>
      <c r="J44" s="412"/>
      <c r="K44" s="412"/>
      <c r="L44" s="412"/>
      <c r="M44" s="412"/>
      <c r="N44" s="412"/>
      <c r="O44" s="413"/>
      <c r="P44" s="144">
        <f>SUM(P19:P43)</f>
        <v>0</v>
      </c>
      <c r="Q44" s="143">
        <f>SUM(Q19:Q43)</f>
        <v>0</v>
      </c>
      <c r="R44" s="143">
        <f>ROUND(SUM(R19:R43),0)</f>
        <v>0</v>
      </c>
      <c r="S44" s="180"/>
      <c r="T44" s="181"/>
      <c r="U44" s="181">
        <f>R44+Q44</f>
        <v>0</v>
      </c>
      <c r="V44" s="181"/>
      <c r="W44" s="181"/>
      <c r="X44" s="129"/>
      <c r="Y44" s="129">
        <f>R44</f>
        <v>0</v>
      </c>
    </row>
    <row r="45" spans="1:27" ht="15.75" customHeight="1" x14ac:dyDescent="0.25">
      <c r="A45" s="180"/>
      <c r="B45" s="384" t="s">
        <v>50</v>
      </c>
      <c r="C45" s="385"/>
      <c r="D45" s="385"/>
      <c r="E45" s="385"/>
      <c r="F45" s="385"/>
      <c r="G45" s="385"/>
      <c r="H45" s="385"/>
      <c r="I45" s="385"/>
      <c r="J45" s="385"/>
      <c r="K45" s="385"/>
      <c r="L45" s="385"/>
      <c r="M45" s="385"/>
      <c r="N45" s="385"/>
      <c r="O45" s="385"/>
      <c r="P45" s="385"/>
      <c r="Q45" s="385"/>
      <c r="R45" s="386"/>
      <c r="S45" s="180"/>
      <c r="T45" s="181"/>
      <c r="U45" s="181"/>
      <c r="V45" s="181"/>
      <c r="W45" s="181"/>
    </row>
    <row r="46" spans="1:27" ht="39.950000000000003" customHeight="1" x14ac:dyDescent="0.25">
      <c r="A46" s="180"/>
      <c r="B46" s="424" t="s">
        <v>45</v>
      </c>
      <c r="C46" s="479"/>
      <c r="D46" s="424" t="s">
        <v>364</v>
      </c>
      <c r="E46" s="425"/>
      <c r="F46" s="425"/>
      <c r="G46" s="425"/>
      <c r="H46" s="425"/>
      <c r="I46" s="425"/>
      <c r="J46" s="425"/>
      <c r="K46" s="479"/>
      <c r="L46" s="285" t="s">
        <v>46</v>
      </c>
      <c r="M46" s="285" t="s">
        <v>47</v>
      </c>
      <c r="N46" s="197" t="s">
        <v>532</v>
      </c>
      <c r="O46" s="285" t="s">
        <v>4</v>
      </c>
      <c r="P46" s="285" t="s">
        <v>1</v>
      </c>
      <c r="Q46" s="285" t="s">
        <v>36</v>
      </c>
      <c r="R46" s="285" t="s">
        <v>103</v>
      </c>
      <c r="S46" s="180"/>
      <c r="T46" s="181"/>
      <c r="U46" s="181"/>
      <c r="V46" s="182"/>
      <c r="W46" s="181"/>
    </row>
    <row r="47" spans="1:27" s="83" customFormat="1" ht="39.950000000000003" customHeight="1" x14ac:dyDescent="0.25">
      <c r="A47" s="180"/>
      <c r="B47" s="414"/>
      <c r="C47" s="416"/>
      <c r="D47" s="414"/>
      <c r="E47" s="415"/>
      <c r="F47" s="415"/>
      <c r="G47" s="415"/>
      <c r="H47" s="415"/>
      <c r="I47" s="415"/>
      <c r="J47" s="415"/>
      <c r="K47" s="416"/>
      <c r="L47" s="139"/>
      <c r="M47" s="140"/>
      <c r="N47" s="265"/>
      <c r="O47" s="189"/>
      <c r="P47" s="141" t="str">
        <f>IF(N47="","",(L47/N47))</f>
        <v/>
      </c>
      <c r="Q47" s="142">
        <f>O47*R47</f>
        <v>0</v>
      </c>
      <c r="R47" s="143">
        <f t="shared" ref="R47:R51" si="5">ROUND(L47*M47,2)</f>
        <v>0</v>
      </c>
      <c r="S47" s="180"/>
      <c r="T47" s="181"/>
      <c r="U47" s="181"/>
      <c r="V47" s="182">
        <f>Q47+R47</f>
        <v>0</v>
      </c>
      <c r="W47" s="181"/>
    </row>
    <row r="48" spans="1:27" s="83" customFormat="1" ht="39.950000000000003" customHeight="1" x14ac:dyDescent="0.25">
      <c r="A48" s="180"/>
      <c r="B48" s="414"/>
      <c r="C48" s="416"/>
      <c r="D48" s="414"/>
      <c r="E48" s="415"/>
      <c r="F48" s="415"/>
      <c r="G48" s="415"/>
      <c r="H48" s="415"/>
      <c r="I48" s="415"/>
      <c r="J48" s="415"/>
      <c r="K48" s="416"/>
      <c r="L48" s="147"/>
      <c r="M48" s="148"/>
      <c r="N48" s="265"/>
      <c r="O48" s="189"/>
      <c r="P48" s="141" t="str">
        <f>IF(N48="","",(L48/N48))</f>
        <v/>
      </c>
      <c r="Q48" s="142">
        <f>O48*R48</f>
        <v>0</v>
      </c>
      <c r="R48" s="143">
        <f t="shared" si="5"/>
        <v>0</v>
      </c>
      <c r="S48" s="180"/>
      <c r="T48" s="181"/>
      <c r="U48" s="181"/>
      <c r="V48" s="182">
        <f>Q48+R48</f>
        <v>0</v>
      </c>
      <c r="W48" s="181"/>
    </row>
    <row r="49" spans="1:25" s="83" customFormat="1" ht="39.950000000000003" hidden="1" customHeight="1" x14ac:dyDescent="0.25">
      <c r="A49" s="180"/>
      <c r="B49" s="414"/>
      <c r="C49" s="416"/>
      <c r="D49" s="414"/>
      <c r="E49" s="415"/>
      <c r="F49" s="415"/>
      <c r="G49" s="415"/>
      <c r="H49" s="415"/>
      <c r="I49" s="415"/>
      <c r="J49" s="415"/>
      <c r="K49" s="416"/>
      <c r="L49" s="147"/>
      <c r="M49" s="148"/>
      <c r="N49" s="265"/>
      <c r="O49" s="189"/>
      <c r="P49" s="141" t="str">
        <f>IF(N49="","",(L49/N49))</f>
        <v/>
      </c>
      <c r="Q49" s="142">
        <f>O49*R49</f>
        <v>0</v>
      </c>
      <c r="R49" s="143">
        <f t="shared" si="5"/>
        <v>0</v>
      </c>
      <c r="S49" s="180"/>
      <c r="T49" s="181"/>
      <c r="U49" s="181"/>
      <c r="V49" s="182">
        <f>Q49+R49</f>
        <v>0</v>
      </c>
      <c r="W49" s="181"/>
    </row>
    <row r="50" spans="1:25" s="83" customFormat="1" ht="39.950000000000003" hidden="1" customHeight="1" x14ac:dyDescent="0.25">
      <c r="A50" s="180"/>
      <c r="B50" s="414"/>
      <c r="C50" s="416"/>
      <c r="D50" s="414"/>
      <c r="E50" s="415"/>
      <c r="F50" s="415"/>
      <c r="G50" s="415"/>
      <c r="H50" s="415"/>
      <c r="I50" s="415"/>
      <c r="J50" s="415"/>
      <c r="K50" s="416"/>
      <c r="L50" s="147"/>
      <c r="M50" s="148"/>
      <c r="N50" s="265"/>
      <c r="O50" s="189"/>
      <c r="P50" s="141" t="str">
        <f>IF(N50="","",(L50/N50))</f>
        <v/>
      </c>
      <c r="Q50" s="142">
        <f>O50*R50</f>
        <v>0</v>
      </c>
      <c r="R50" s="143">
        <f t="shared" si="5"/>
        <v>0</v>
      </c>
      <c r="S50" s="180"/>
      <c r="T50" s="181"/>
      <c r="U50" s="181"/>
      <c r="V50" s="182">
        <f>Q50+R50</f>
        <v>0</v>
      </c>
      <c r="W50" s="181"/>
    </row>
    <row r="51" spans="1:25" s="83" customFormat="1" ht="39.950000000000003" hidden="1" customHeight="1" x14ac:dyDescent="0.25">
      <c r="A51" s="180"/>
      <c r="B51" s="414"/>
      <c r="C51" s="416"/>
      <c r="D51" s="414"/>
      <c r="E51" s="415"/>
      <c r="F51" s="415"/>
      <c r="G51" s="415"/>
      <c r="H51" s="415"/>
      <c r="I51" s="415"/>
      <c r="J51" s="415"/>
      <c r="K51" s="416"/>
      <c r="L51" s="147"/>
      <c r="M51" s="148"/>
      <c r="N51" s="265"/>
      <c r="O51" s="189"/>
      <c r="P51" s="141" t="str">
        <f>IF(N51="","",(L51/N51))</f>
        <v/>
      </c>
      <c r="Q51" s="142">
        <f>O51*R51</f>
        <v>0</v>
      </c>
      <c r="R51" s="143">
        <f t="shared" si="5"/>
        <v>0</v>
      </c>
      <c r="S51" s="180"/>
      <c r="T51" s="181"/>
      <c r="U51" s="181"/>
      <c r="V51" s="182">
        <f>Q51+R51</f>
        <v>0</v>
      </c>
      <c r="W51" s="181"/>
    </row>
    <row r="52" spans="1:25" ht="18.600000000000001" customHeight="1" x14ac:dyDescent="0.25">
      <c r="A52" s="180"/>
      <c r="B52" s="411" t="s">
        <v>221</v>
      </c>
      <c r="C52" s="412"/>
      <c r="D52" s="412"/>
      <c r="E52" s="412"/>
      <c r="F52" s="412"/>
      <c r="G52" s="412"/>
      <c r="H52" s="412"/>
      <c r="I52" s="412"/>
      <c r="J52" s="412"/>
      <c r="K52" s="412"/>
      <c r="L52" s="412"/>
      <c r="M52" s="412"/>
      <c r="N52" s="412"/>
      <c r="O52" s="413"/>
      <c r="P52" s="144">
        <f>SUM(P47:P51)</f>
        <v>0</v>
      </c>
      <c r="Q52" s="143">
        <f>SUM(Q47:Q51)</f>
        <v>0</v>
      </c>
      <c r="R52" s="143">
        <f>ROUND(SUM(R47:R51),0)</f>
        <v>0</v>
      </c>
      <c r="S52" s="180"/>
      <c r="T52" s="181"/>
      <c r="U52" s="181">
        <f>R52+Q52</f>
        <v>0</v>
      </c>
      <c r="V52" s="181"/>
      <c r="W52" s="181"/>
      <c r="X52" s="129"/>
      <c r="Y52" s="129">
        <f>R52</f>
        <v>0</v>
      </c>
    </row>
    <row r="53" spans="1:25" ht="15.75" customHeight="1" x14ac:dyDescent="0.25">
      <c r="A53" s="180"/>
      <c r="B53" s="384" t="s">
        <v>61</v>
      </c>
      <c r="C53" s="385"/>
      <c r="D53" s="385"/>
      <c r="E53" s="385"/>
      <c r="F53" s="385"/>
      <c r="G53" s="385"/>
      <c r="H53" s="385"/>
      <c r="I53" s="385"/>
      <c r="J53" s="385"/>
      <c r="K53" s="385"/>
      <c r="L53" s="385"/>
      <c r="M53" s="385"/>
      <c r="N53" s="385"/>
      <c r="O53" s="385"/>
      <c r="P53" s="385"/>
      <c r="Q53" s="385"/>
      <c r="R53" s="386"/>
      <c r="S53" s="180"/>
      <c r="T53" s="181"/>
      <c r="U53" s="181"/>
      <c r="V53" s="181"/>
      <c r="W53" s="181"/>
    </row>
    <row r="54" spans="1:25" ht="39.950000000000003" customHeight="1" x14ac:dyDescent="0.25">
      <c r="A54" s="180"/>
      <c r="B54" s="426" t="s">
        <v>70</v>
      </c>
      <c r="C54" s="426"/>
      <c r="D54" s="424" t="s">
        <v>69</v>
      </c>
      <c r="E54" s="425"/>
      <c r="F54" s="425"/>
      <c r="G54" s="425"/>
      <c r="H54" s="425"/>
      <c r="I54" s="425"/>
      <c r="J54" s="425"/>
      <c r="K54" s="425"/>
      <c r="L54" s="425"/>
      <c r="M54" s="425"/>
      <c r="N54" s="425"/>
      <c r="O54" s="425"/>
      <c r="P54" s="425"/>
      <c r="Q54" s="283"/>
      <c r="R54" s="285" t="s">
        <v>48</v>
      </c>
      <c r="S54" s="180"/>
      <c r="T54" s="181"/>
      <c r="U54" s="181"/>
      <c r="V54" s="181"/>
      <c r="W54" s="181"/>
    </row>
    <row r="55" spans="1:25" s="83" customFormat="1" ht="39.950000000000003" customHeight="1" x14ac:dyDescent="0.25">
      <c r="A55" s="180"/>
      <c r="B55" s="388"/>
      <c r="C55" s="388"/>
      <c r="D55" s="414"/>
      <c r="E55" s="415"/>
      <c r="F55" s="415"/>
      <c r="G55" s="415"/>
      <c r="H55" s="415"/>
      <c r="I55" s="415"/>
      <c r="J55" s="415"/>
      <c r="K55" s="415"/>
      <c r="L55" s="415"/>
      <c r="M55" s="415"/>
      <c r="N55" s="415"/>
      <c r="O55" s="415"/>
      <c r="P55" s="415"/>
      <c r="Q55" s="281"/>
      <c r="R55" s="149"/>
      <c r="S55" s="180"/>
      <c r="T55" s="181"/>
      <c r="U55" s="181"/>
      <c r="V55" s="181"/>
      <c r="W55" s="181"/>
    </row>
    <row r="56" spans="1:25" s="83" customFormat="1" ht="39.950000000000003" customHeight="1" x14ac:dyDescent="0.25">
      <c r="A56" s="180"/>
      <c r="B56" s="388"/>
      <c r="C56" s="388"/>
      <c r="D56" s="414"/>
      <c r="E56" s="415"/>
      <c r="F56" s="415"/>
      <c r="G56" s="415"/>
      <c r="H56" s="415"/>
      <c r="I56" s="415"/>
      <c r="J56" s="415"/>
      <c r="K56" s="415"/>
      <c r="L56" s="415"/>
      <c r="M56" s="415"/>
      <c r="N56" s="415"/>
      <c r="O56" s="415"/>
      <c r="P56" s="415"/>
      <c r="Q56" s="281"/>
      <c r="R56" s="149"/>
      <c r="S56" s="180"/>
      <c r="T56" s="181"/>
      <c r="U56" s="181"/>
      <c r="V56" s="181"/>
      <c r="W56" s="181"/>
    </row>
    <row r="57" spans="1:25" ht="18.600000000000001" customHeight="1" x14ac:dyDescent="0.25">
      <c r="A57" s="180"/>
      <c r="B57" s="381" t="s">
        <v>53</v>
      </c>
      <c r="C57" s="382"/>
      <c r="D57" s="382"/>
      <c r="E57" s="382"/>
      <c r="F57" s="382"/>
      <c r="G57" s="382"/>
      <c r="H57" s="382"/>
      <c r="I57" s="382"/>
      <c r="J57" s="382"/>
      <c r="K57" s="382"/>
      <c r="L57" s="382"/>
      <c r="M57" s="382"/>
      <c r="N57" s="382"/>
      <c r="O57" s="382"/>
      <c r="P57" s="382"/>
      <c r="Q57" s="383"/>
      <c r="R57" s="67">
        <f>ROUND(R55+R56,0)</f>
        <v>0</v>
      </c>
      <c r="S57" s="180"/>
      <c r="T57" s="181"/>
      <c r="U57" s="181"/>
      <c r="V57" s="181"/>
      <c r="W57" s="181"/>
      <c r="Y57" s="129">
        <f>R57</f>
        <v>0</v>
      </c>
    </row>
    <row r="58" spans="1:25" ht="15.75" customHeight="1" x14ac:dyDescent="0.25">
      <c r="A58" s="180"/>
      <c r="B58" s="384" t="s">
        <v>62</v>
      </c>
      <c r="C58" s="385"/>
      <c r="D58" s="385"/>
      <c r="E58" s="385"/>
      <c r="F58" s="385"/>
      <c r="G58" s="385"/>
      <c r="H58" s="385"/>
      <c r="I58" s="385"/>
      <c r="J58" s="385"/>
      <c r="K58" s="385"/>
      <c r="L58" s="385"/>
      <c r="M58" s="385"/>
      <c r="N58" s="385"/>
      <c r="O58" s="385"/>
      <c r="P58" s="385"/>
      <c r="Q58" s="385"/>
      <c r="R58" s="386"/>
      <c r="S58" s="180"/>
      <c r="T58" s="181"/>
      <c r="U58" s="181"/>
      <c r="V58" s="181"/>
      <c r="W58" s="181"/>
    </row>
    <row r="59" spans="1:25" ht="39.950000000000003" customHeight="1" x14ac:dyDescent="0.25">
      <c r="A59" s="180"/>
      <c r="B59" s="401"/>
      <c r="C59" s="402"/>
      <c r="D59" s="402" t="s">
        <v>51</v>
      </c>
      <c r="E59" s="402"/>
      <c r="F59" s="402"/>
      <c r="G59" s="402"/>
      <c r="H59" s="402"/>
      <c r="I59" s="402"/>
      <c r="J59" s="402"/>
      <c r="K59" s="402"/>
      <c r="L59" s="402"/>
      <c r="M59" s="402"/>
      <c r="N59" s="402"/>
      <c r="O59" s="402"/>
      <c r="P59" s="402"/>
      <c r="Q59" s="403"/>
      <c r="R59" s="285" t="s">
        <v>52</v>
      </c>
      <c r="S59" s="180"/>
      <c r="T59" s="181"/>
      <c r="U59" s="181"/>
      <c r="V59" s="181"/>
      <c r="W59" s="181"/>
    </row>
    <row r="60" spans="1:25" s="83" customFormat="1" ht="39.950000000000003" customHeight="1" x14ac:dyDescent="0.25">
      <c r="A60" s="180"/>
      <c r="B60" s="404" t="s">
        <v>71</v>
      </c>
      <c r="C60" s="404"/>
      <c r="D60" s="388"/>
      <c r="E60" s="388"/>
      <c r="F60" s="388"/>
      <c r="G60" s="388"/>
      <c r="H60" s="388"/>
      <c r="I60" s="388"/>
      <c r="J60" s="388"/>
      <c r="K60" s="388"/>
      <c r="L60" s="388"/>
      <c r="M60" s="388"/>
      <c r="N60" s="388"/>
      <c r="O60" s="388"/>
      <c r="P60" s="388"/>
      <c r="Q60" s="388"/>
      <c r="R60" s="200">
        <f>Q16</f>
        <v>0</v>
      </c>
      <c r="S60" s="180"/>
      <c r="T60" s="181"/>
      <c r="U60" s="181"/>
      <c r="V60" s="181"/>
      <c r="W60" s="181"/>
    </row>
    <row r="61" spans="1:25" s="83" customFormat="1" ht="39.950000000000003" customHeight="1" x14ac:dyDescent="0.25">
      <c r="A61" s="180"/>
      <c r="B61" s="282"/>
      <c r="C61" s="408" t="s">
        <v>263</v>
      </c>
      <c r="D61" s="409"/>
      <c r="E61" s="410"/>
      <c r="F61" s="405"/>
      <c r="G61" s="406"/>
      <c r="H61" s="406"/>
      <c r="I61" s="406"/>
      <c r="J61" s="406"/>
      <c r="K61" s="406"/>
      <c r="L61" s="406"/>
      <c r="M61" s="406"/>
      <c r="N61" s="406"/>
      <c r="O61" s="406"/>
      <c r="P61" s="406"/>
      <c r="Q61" s="407"/>
      <c r="R61" s="149"/>
      <c r="S61" s="180"/>
      <c r="T61" s="181"/>
      <c r="U61" s="181"/>
      <c r="V61" s="181"/>
      <c r="W61" s="181"/>
    </row>
    <row r="62" spans="1:25" s="83" customFormat="1" ht="39.950000000000003" customHeight="1" x14ac:dyDescent="0.25">
      <c r="A62" s="180"/>
      <c r="B62" s="408" t="s">
        <v>72</v>
      </c>
      <c r="C62" s="410"/>
      <c r="D62" s="414"/>
      <c r="E62" s="415"/>
      <c r="F62" s="415"/>
      <c r="G62" s="415"/>
      <c r="H62" s="415"/>
      <c r="I62" s="415"/>
      <c r="J62" s="415"/>
      <c r="K62" s="415"/>
      <c r="L62" s="415"/>
      <c r="M62" s="415"/>
      <c r="N62" s="415"/>
      <c r="O62" s="415"/>
      <c r="P62" s="415"/>
      <c r="Q62" s="416"/>
      <c r="R62" s="200">
        <f>Q44</f>
        <v>0</v>
      </c>
      <c r="S62" s="180"/>
      <c r="T62" s="181"/>
      <c r="U62" s="181"/>
      <c r="V62" s="181"/>
      <c r="W62" s="181"/>
    </row>
    <row r="63" spans="1:25" s="83" customFormat="1" ht="39.950000000000003" customHeight="1" x14ac:dyDescent="0.25">
      <c r="A63" s="180"/>
      <c r="B63" s="282"/>
      <c r="C63" s="408" t="s">
        <v>264</v>
      </c>
      <c r="D63" s="409"/>
      <c r="E63" s="410"/>
      <c r="F63" s="405"/>
      <c r="G63" s="406"/>
      <c r="H63" s="406"/>
      <c r="I63" s="406"/>
      <c r="J63" s="406"/>
      <c r="K63" s="406"/>
      <c r="L63" s="406"/>
      <c r="M63" s="406"/>
      <c r="N63" s="406"/>
      <c r="O63" s="406"/>
      <c r="P63" s="406"/>
      <c r="Q63" s="407"/>
      <c r="R63" s="149"/>
      <c r="S63" s="180"/>
      <c r="T63" s="181"/>
      <c r="U63" s="181"/>
      <c r="V63" s="181"/>
      <c r="W63" s="181"/>
    </row>
    <row r="64" spans="1:25" s="83" customFormat="1" ht="39.950000000000003" customHeight="1" x14ac:dyDescent="0.25">
      <c r="A64" s="180"/>
      <c r="B64" s="404" t="s">
        <v>73</v>
      </c>
      <c r="C64" s="404"/>
      <c r="D64" s="388"/>
      <c r="E64" s="388"/>
      <c r="F64" s="388"/>
      <c r="G64" s="388"/>
      <c r="H64" s="388"/>
      <c r="I64" s="388"/>
      <c r="J64" s="388"/>
      <c r="K64" s="388"/>
      <c r="L64" s="388"/>
      <c r="M64" s="388"/>
      <c r="N64" s="388"/>
      <c r="O64" s="388"/>
      <c r="P64" s="388"/>
      <c r="Q64" s="388"/>
      <c r="R64" s="200">
        <f>Q52</f>
        <v>0</v>
      </c>
      <c r="S64" s="180"/>
      <c r="T64" s="181"/>
      <c r="U64" s="181"/>
      <c r="V64" s="181"/>
      <c r="W64" s="181"/>
    </row>
    <row r="65" spans="1:40" s="83" customFormat="1" ht="39.950000000000003" customHeight="1" x14ac:dyDescent="0.25">
      <c r="A65" s="180"/>
      <c r="B65" s="282"/>
      <c r="C65" s="408" t="s">
        <v>265</v>
      </c>
      <c r="D65" s="409"/>
      <c r="E65" s="410"/>
      <c r="F65" s="405"/>
      <c r="G65" s="406"/>
      <c r="H65" s="406"/>
      <c r="I65" s="406"/>
      <c r="J65" s="406"/>
      <c r="K65" s="406"/>
      <c r="L65" s="406"/>
      <c r="M65" s="406"/>
      <c r="N65" s="406"/>
      <c r="O65" s="406"/>
      <c r="P65" s="406"/>
      <c r="Q65" s="407"/>
      <c r="R65" s="149"/>
      <c r="S65" s="180"/>
      <c r="T65" s="181"/>
      <c r="U65" s="181"/>
      <c r="V65" s="181"/>
      <c r="W65" s="181"/>
    </row>
    <row r="66" spans="1:40" ht="18.600000000000001" customHeight="1" x14ac:dyDescent="0.25">
      <c r="A66" s="180"/>
      <c r="B66" s="411" t="s">
        <v>55</v>
      </c>
      <c r="C66" s="412"/>
      <c r="D66" s="412"/>
      <c r="E66" s="412"/>
      <c r="F66" s="412"/>
      <c r="G66" s="412"/>
      <c r="H66" s="412"/>
      <c r="I66" s="412"/>
      <c r="J66" s="412"/>
      <c r="K66" s="412"/>
      <c r="L66" s="412"/>
      <c r="M66" s="412"/>
      <c r="N66" s="412"/>
      <c r="O66" s="412"/>
      <c r="P66" s="412"/>
      <c r="Q66" s="413"/>
      <c r="R66" s="201">
        <f>IF(Cover!C28="Yes", ROUNDUP(SUM(R60:R65),0),ROUND(SUM(R60:R65),0))</f>
        <v>0</v>
      </c>
      <c r="S66" s="180"/>
      <c r="T66" s="181"/>
      <c r="U66" s="181"/>
      <c r="V66" s="181"/>
      <c r="W66" s="181"/>
      <c r="Y66" s="129">
        <f>R66</f>
        <v>0</v>
      </c>
      <c r="Z66" s="83"/>
      <c r="AA66" s="83"/>
      <c r="AB66" s="83"/>
      <c r="AC66" s="83"/>
      <c r="AD66" s="83"/>
      <c r="AE66" s="83"/>
      <c r="AF66" s="83"/>
      <c r="AG66" s="83"/>
      <c r="AH66" s="83"/>
      <c r="AI66" s="83"/>
      <c r="AJ66" s="83"/>
      <c r="AK66" s="83"/>
      <c r="AL66" s="83"/>
      <c r="AM66" s="83"/>
      <c r="AN66" s="83"/>
    </row>
    <row r="67" spans="1:40" ht="15.75" customHeight="1" x14ac:dyDescent="0.25">
      <c r="A67" s="180"/>
      <c r="B67" s="465" t="s">
        <v>63</v>
      </c>
      <c r="C67" s="466"/>
      <c r="D67" s="466"/>
      <c r="E67" s="466"/>
      <c r="F67" s="466"/>
      <c r="G67" s="466"/>
      <c r="H67" s="466"/>
      <c r="I67" s="466"/>
      <c r="J67" s="466"/>
      <c r="K67" s="466"/>
      <c r="L67" s="466"/>
      <c r="M67" s="466"/>
      <c r="N67" s="466"/>
      <c r="O67" s="466"/>
      <c r="P67" s="466"/>
      <c r="Q67" s="466"/>
      <c r="R67" s="467"/>
      <c r="S67" s="180"/>
      <c r="T67" s="181"/>
      <c r="U67" s="181"/>
      <c r="V67" s="181"/>
      <c r="W67" s="181"/>
      <c r="Z67" s="83"/>
      <c r="AA67" s="83"/>
      <c r="AB67" s="83"/>
      <c r="AC67" s="83"/>
      <c r="AD67" s="83"/>
      <c r="AE67" s="83"/>
      <c r="AF67" s="83"/>
      <c r="AG67" s="83"/>
      <c r="AH67" s="83"/>
      <c r="AI67" s="83"/>
      <c r="AJ67" s="83"/>
      <c r="AK67" s="83"/>
      <c r="AL67" s="83"/>
      <c r="AM67" s="83"/>
      <c r="AN67" s="83"/>
    </row>
    <row r="68" spans="1:40" ht="39.950000000000003" customHeight="1" x14ac:dyDescent="0.25">
      <c r="A68" s="180"/>
      <c r="B68" s="483" t="s">
        <v>513</v>
      </c>
      <c r="C68" s="484"/>
      <c r="D68" s="427" t="s">
        <v>533</v>
      </c>
      <c r="E68" s="428"/>
      <c r="F68" s="428"/>
      <c r="G68" s="429"/>
      <c r="H68" s="428" t="s">
        <v>515</v>
      </c>
      <c r="I68" s="428"/>
      <c r="J68" s="428"/>
      <c r="K68" s="428"/>
      <c r="L68" s="428"/>
      <c r="M68" s="428"/>
      <c r="N68" s="428"/>
      <c r="O68" s="429"/>
      <c r="P68" s="69" t="s">
        <v>283</v>
      </c>
      <c r="Q68" s="123" t="s">
        <v>54</v>
      </c>
      <c r="R68" s="123" t="s">
        <v>48</v>
      </c>
      <c r="S68" s="180"/>
      <c r="T68" s="181"/>
      <c r="U68" s="181"/>
      <c r="V68" s="181"/>
      <c r="W68" s="181"/>
      <c r="Z68" s="83"/>
      <c r="AA68" s="83"/>
      <c r="AB68" s="83"/>
      <c r="AC68" s="83"/>
      <c r="AD68" s="83"/>
      <c r="AE68" s="83"/>
      <c r="AF68" s="83"/>
      <c r="AG68" s="83"/>
      <c r="AH68" s="83"/>
      <c r="AI68" s="83"/>
      <c r="AJ68" s="83"/>
      <c r="AK68" s="83"/>
      <c r="AL68" s="83"/>
      <c r="AM68" s="83"/>
      <c r="AN68" s="83"/>
    </row>
    <row r="69" spans="1:40" ht="39.950000000000003" customHeight="1" x14ac:dyDescent="0.25">
      <c r="A69" s="180"/>
      <c r="B69" s="485"/>
      <c r="C69" s="485"/>
      <c r="D69" s="487" t="str">
        <f>IF(B69="","Select Contractor or Sub Awardee in Column B","")</f>
        <v>Select Contractor or Sub Awardee in Column B</v>
      </c>
      <c r="E69" s="487"/>
      <c r="F69" s="487"/>
      <c r="G69" s="487"/>
      <c r="H69" s="400" t="str">
        <f>IF(B69="","Select Contractor or Sub Awardee in column B to continue",0)</f>
        <v>Select Contractor or Sub Awardee in column B to continue</v>
      </c>
      <c r="I69" s="400"/>
      <c r="J69" s="400"/>
      <c r="K69" s="400"/>
      <c r="L69" s="400"/>
      <c r="M69" s="400"/>
      <c r="N69" s="400"/>
      <c r="O69" s="400"/>
      <c r="P69" s="122"/>
      <c r="Q69" s="68"/>
      <c r="R69" s="124">
        <f>ROUND(Q69*P69,2)</f>
        <v>0</v>
      </c>
      <c r="S69" s="180"/>
      <c r="T69" s="181"/>
      <c r="U69" s="182" t="str">
        <f>IF(B69="","",IF(D69="","",R69))</f>
        <v/>
      </c>
      <c r="V69" s="182" t="str">
        <f>IF(B69="","",IF(D69="","",D69))</f>
        <v/>
      </c>
      <c r="W69" s="182">
        <f>IF(B69="Contractor",0,R69)</f>
        <v>0</v>
      </c>
    </row>
    <row r="70" spans="1:40" ht="39.950000000000003" customHeight="1" x14ac:dyDescent="0.25">
      <c r="A70" s="180"/>
      <c r="B70" s="485"/>
      <c r="C70" s="485"/>
      <c r="D70" s="487" t="str">
        <f>IF(B70="","Select Contractor or Sub Awardee in Column B","")</f>
        <v>Select Contractor or Sub Awardee in Column B</v>
      </c>
      <c r="E70" s="487"/>
      <c r="F70" s="487"/>
      <c r="G70" s="487"/>
      <c r="H70" s="400" t="str">
        <f>IF(B70="","Select Contractor or Sub Awardee in column B to continue",0)</f>
        <v>Select Contractor or Sub Awardee in column B to continue</v>
      </c>
      <c r="I70" s="400"/>
      <c r="J70" s="400"/>
      <c r="K70" s="400"/>
      <c r="L70" s="400"/>
      <c r="M70" s="400"/>
      <c r="N70" s="400"/>
      <c r="O70" s="400"/>
      <c r="P70" s="122"/>
      <c r="Q70" s="68"/>
      <c r="R70" s="124">
        <f t="shared" ref="R70:R72" si="6">ROUND(Q70*P70,2)</f>
        <v>0</v>
      </c>
      <c r="S70" s="180"/>
      <c r="T70" s="181"/>
      <c r="U70" s="182" t="str">
        <f>IF(B70="","",IF(D70="","",R70))</f>
        <v/>
      </c>
      <c r="V70" s="182" t="str">
        <f>IF(B70="","",IF(D70="","",D70))</f>
        <v/>
      </c>
      <c r="W70" s="182">
        <f>IF(B70="Contractor",0,R70)</f>
        <v>0</v>
      </c>
      <c r="X70" s="182"/>
    </row>
    <row r="71" spans="1:40" ht="39.950000000000003" customHeight="1" x14ac:dyDescent="0.25">
      <c r="A71" s="180"/>
      <c r="B71" s="395"/>
      <c r="C71" s="396"/>
      <c r="D71" s="487" t="str">
        <f>IF(B71="","Select Contractor or Sub Awardee in Column B","")</f>
        <v>Select Contractor or Sub Awardee in Column B</v>
      </c>
      <c r="E71" s="487"/>
      <c r="F71" s="487"/>
      <c r="G71" s="487"/>
      <c r="H71" s="400" t="str">
        <f>IF(B71="","Select Contractor or Sub Awardee in column B to continue",0)</f>
        <v>Select Contractor or Sub Awardee in column B to continue</v>
      </c>
      <c r="I71" s="400"/>
      <c r="J71" s="400"/>
      <c r="K71" s="400"/>
      <c r="L71" s="400"/>
      <c r="M71" s="400"/>
      <c r="N71" s="400"/>
      <c r="O71" s="400"/>
      <c r="P71" s="122"/>
      <c r="Q71" s="68"/>
      <c r="R71" s="124">
        <f t="shared" si="6"/>
        <v>0</v>
      </c>
      <c r="S71" s="180"/>
      <c r="T71" s="181"/>
      <c r="U71" s="182" t="str">
        <f>IF(B71="","",IF(D71="","",R71))</f>
        <v/>
      </c>
      <c r="V71" s="182" t="str">
        <f>IF(B71="","",IF(D71="","",D71))</f>
        <v/>
      </c>
      <c r="W71" s="182">
        <f>IF(B71="Contractor",0,R71)</f>
        <v>0</v>
      </c>
    </row>
    <row r="72" spans="1:40" ht="39.950000000000003" customHeight="1" x14ac:dyDescent="0.25">
      <c r="A72" s="180"/>
      <c r="B72" s="395"/>
      <c r="C72" s="396"/>
      <c r="D72" s="487" t="str">
        <f>IF(B72="","Select Contractor or Sub Awardee in Column B","")</f>
        <v>Select Contractor or Sub Awardee in Column B</v>
      </c>
      <c r="E72" s="487"/>
      <c r="F72" s="487"/>
      <c r="G72" s="487"/>
      <c r="H72" s="400" t="str">
        <f>IF(B72="","Select Contractor or Sub Awardee in column B to continue",0)</f>
        <v>Select Contractor or Sub Awardee in column B to continue</v>
      </c>
      <c r="I72" s="400"/>
      <c r="J72" s="400"/>
      <c r="K72" s="400"/>
      <c r="L72" s="400"/>
      <c r="M72" s="400"/>
      <c r="N72" s="400"/>
      <c r="O72" s="400"/>
      <c r="P72" s="122"/>
      <c r="Q72" s="68"/>
      <c r="R72" s="124">
        <f t="shared" si="6"/>
        <v>0</v>
      </c>
      <c r="S72" s="180"/>
      <c r="T72" s="181"/>
      <c r="U72" s="182" t="str">
        <f>IF(B72="","",IF(D72="","",R72))</f>
        <v/>
      </c>
      <c r="V72" s="182" t="str">
        <f>IF(B72="","",IF(D72="","",D72))</f>
        <v/>
      </c>
      <c r="W72" s="182">
        <f>IF(B72="Contractor",0,R72)</f>
        <v>0</v>
      </c>
    </row>
    <row r="73" spans="1:40" ht="18.600000000000001" customHeight="1" x14ac:dyDescent="0.25">
      <c r="A73" s="180"/>
      <c r="B73" s="480" t="s">
        <v>57</v>
      </c>
      <c r="C73" s="481"/>
      <c r="D73" s="481"/>
      <c r="E73" s="481"/>
      <c r="F73" s="481"/>
      <c r="G73" s="481"/>
      <c r="H73" s="481"/>
      <c r="I73" s="481"/>
      <c r="J73" s="481"/>
      <c r="K73" s="481"/>
      <c r="L73" s="481"/>
      <c r="M73" s="481"/>
      <c r="N73" s="481"/>
      <c r="O73" s="481"/>
      <c r="P73" s="481"/>
      <c r="Q73" s="482"/>
      <c r="R73" s="77">
        <f>ROUND(SUM(R69:R72),0)</f>
        <v>0</v>
      </c>
      <c r="S73" s="180"/>
      <c r="T73" s="181"/>
      <c r="U73" s="182">
        <f>SUM(U69:U72)</f>
        <v>0</v>
      </c>
      <c r="V73" s="181"/>
      <c r="W73" s="181"/>
      <c r="Y73" s="129">
        <f>R73</f>
        <v>0</v>
      </c>
    </row>
    <row r="74" spans="1:40" ht="15.75" customHeight="1" x14ac:dyDescent="0.25">
      <c r="A74" s="180"/>
      <c r="B74" s="465" t="s">
        <v>64</v>
      </c>
      <c r="C74" s="466"/>
      <c r="D74" s="466"/>
      <c r="E74" s="466"/>
      <c r="F74" s="466"/>
      <c r="G74" s="466"/>
      <c r="H74" s="466"/>
      <c r="I74" s="466"/>
      <c r="J74" s="466"/>
      <c r="K74" s="466"/>
      <c r="L74" s="466"/>
      <c r="M74" s="466"/>
      <c r="N74" s="466"/>
      <c r="O74" s="466"/>
      <c r="P74" s="466"/>
      <c r="Q74" s="466"/>
      <c r="R74" s="467"/>
      <c r="S74" s="180"/>
      <c r="T74" s="181"/>
      <c r="U74" s="181"/>
      <c r="V74" s="181"/>
      <c r="W74" s="181"/>
    </row>
    <row r="75" spans="1:40" ht="39.950000000000003" customHeight="1" x14ac:dyDescent="0.25">
      <c r="A75" s="180"/>
      <c r="B75" s="440" t="s">
        <v>341</v>
      </c>
      <c r="C75" s="441"/>
      <c r="D75" s="442"/>
      <c r="E75" s="440" t="s">
        <v>56</v>
      </c>
      <c r="F75" s="441"/>
      <c r="G75" s="441"/>
      <c r="H75" s="441"/>
      <c r="I75" s="441"/>
      <c r="J75" s="441"/>
      <c r="K75" s="441"/>
      <c r="L75" s="441"/>
      <c r="M75" s="441"/>
      <c r="N75" s="441"/>
      <c r="O75" s="441"/>
      <c r="P75" s="441"/>
      <c r="Q75" s="442"/>
      <c r="R75" s="285" t="s">
        <v>48</v>
      </c>
      <c r="S75" s="180"/>
      <c r="T75" s="181"/>
      <c r="U75" s="181"/>
      <c r="V75" s="181"/>
      <c r="W75" s="181"/>
    </row>
    <row r="76" spans="1:40" ht="39.950000000000003" customHeight="1" x14ac:dyDescent="0.25">
      <c r="A76" s="180"/>
      <c r="B76" s="387"/>
      <c r="C76" s="387"/>
      <c r="D76" s="387"/>
      <c r="E76" s="388" t="str">
        <f t="shared" ref="E76:E81" si="7">IF(B76="","Select Supply Category in Column B",0)</f>
        <v>Select Supply Category in Column B</v>
      </c>
      <c r="F76" s="388"/>
      <c r="G76" s="388"/>
      <c r="H76" s="388"/>
      <c r="I76" s="388"/>
      <c r="J76" s="388"/>
      <c r="K76" s="388"/>
      <c r="L76" s="388"/>
      <c r="M76" s="388"/>
      <c r="N76" s="388"/>
      <c r="O76" s="388"/>
      <c r="P76" s="388"/>
      <c r="Q76" s="388"/>
      <c r="R76" s="150"/>
      <c r="S76" s="180"/>
      <c r="T76" s="181"/>
      <c r="U76" s="181"/>
      <c r="V76" s="181"/>
      <c r="W76" s="181"/>
    </row>
    <row r="77" spans="1:40" ht="39.950000000000003" customHeight="1" x14ac:dyDescent="0.25">
      <c r="A77" s="180"/>
      <c r="B77" s="387"/>
      <c r="C77" s="387"/>
      <c r="D77" s="387"/>
      <c r="E77" s="388" t="str">
        <f t="shared" si="7"/>
        <v>Select Supply Category in Column B</v>
      </c>
      <c r="F77" s="388"/>
      <c r="G77" s="388"/>
      <c r="H77" s="388"/>
      <c r="I77" s="388"/>
      <c r="J77" s="388"/>
      <c r="K77" s="388"/>
      <c r="L77" s="388"/>
      <c r="M77" s="388"/>
      <c r="N77" s="388"/>
      <c r="O77" s="388"/>
      <c r="P77" s="388"/>
      <c r="Q77" s="388"/>
      <c r="R77" s="150"/>
      <c r="S77" s="180"/>
      <c r="T77" s="181"/>
      <c r="U77" s="181"/>
      <c r="V77" s="181"/>
      <c r="W77" s="181"/>
    </row>
    <row r="78" spans="1:40" ht="39.950000000000003" customHeight="1" x14ac:dyDescent="0.25">
      <c r="A78" s="180"/>
      <c r="B78" s="387"/>
      <c r="C78" s="387"/>
      <c r="D78" s="387"/>
      <c r="E78" s="388" t="str">
        <f t="shared" si="7"/>
        <v>Select Supply Category in Column B</v>
      </c>
      <c r="F78" s="388"/>
      <c r="G78" s="388"/>
      <c r="H78" s="388"/>
      <c r="I78" s="388"/>
      <c r="J78" s="388"/>
      <c r="K78" s="388"/>
      <c r="L78" s="388"/>
      <c r="M78" s="388"/>
      <c r="N78" s="388"/>
      <c r="O78" s="388"/>
      <c r="P78" s="388"/>
      <c r="Q78" s="388"/>
      <c r="R78" s="150"/>
      <c r="S78" s="180"/>
      <c r="T78" s="181"/>
      <c r="U78" s="181"/>
      <c r="V78" s="181"/>
      <c r="W78" s="181"/>
    </row>
    <row r="79" spans="1:40" ht="39.950000000000003" customHeight="1" x14ac:dyDescent="0.25">
      <c r="A79" s="180"/>
      <c r="B79" s="387"/>
      <c r="C79" s="387"/>
      <c r="D79" s="387"/>
      <c r="E79" s="388" t="str">
        <f t="shared" si="7"/>
        <v>Select Supply Category in Column B</v>
      </c>
      <c r="F79" s="388"/>
      <c r="G79" s="388"/>
      <c r="H79" s="388"/>
      <c r="I79" s="388"/>
      <c r="J79" s="388"/>
      <c r="K79" s="388"/>
      <c r="L79" s="388"/>
      <c r="M79" s="388"/>
      <c r="N79" s="388"/>
      <c r="O79" s="388"/>
      <c r="P79" s="388"/>
      <c r="Q79" s="388"/>
      <c r="R79" s="150"/>
      <c r="S79" s="180"/>
      <c r="T79" s="181"/>
      <c r="U79" s="181"/>
      <c r="V79" s="181"/>
      <c r="W79" s="181"/>
    </row>
    <row r="80" spans="1:40" ht="39.950000000000003" customHeight="1" x14ac:dyDescent="0.25">
      <c r="A80" s="180"/>
      <c r="B80" s="387"/>
      <c r="C80" s="387"/>
      <c r="D80" s="387"/>
      <c r="E80" s="388" t="str">
        <f t="shared" si="7"/>
        <v>Select Supply Category in Column B</v>
      </c>
      <c r="F80" s="388"/>
      <c r="G80" s="388"/>
      <c r="H80" s="388"/>
      <c r="I80" s="388"/>
      <c r="J80" s="388"/>
      <c r="K80" s="388"/>
      <c r="L80" s="388"/>
      <c r="M80" s="388"/>
      <c r="N80" s="388"/>
      <c r="O80" s="388"/>
      <c r="P80" s="388"/>
      <c r="Q80" s="388"/>
      <c r="R80" s="150"/>
      <c r="S80" s="180"/>
      <c r="T80" s="181"/>
      <c r="U80" s="181"/>
      <c r="V80" s="181"/>
      <c r="W80" s="181"/>
    </row>
    <row r="81" spans="1:25" ht="39.950000000000003" customHeight="1" x14ac:dyDescent="0.25">
      <c r="A81" s="180"/>
      <c r="B81" s="387"/>
      <c r="C81" s="387"/>
      <c r="D81" s="387"/>
      <c r="E81" s="388" t="str">
        <f t="shared" si="7"/>
        <v>Select Supply Category in Column B</v>
      </c>
      <c r="F81" s="388"/>
      <c r="G81" s="388"/>
      <c r="H81" s="388"/>
      <c r="I81" s="388"/>
      <c r="J81" s="388"/>
      <c r="K81" s="388"/>
      <c r="L81" s="388"/>
      <c r="M81" s="388"/>
      <c r="N81" s="388"/>
      <c r="O81" s="388"/>
      <c r="P81" s="388"/>
      <c r="Q81" s="388"/>
      <c r="R81" s="150"/>
      <c r="S81" s="180"/>
      <c r="T81" s="181"/>
      <c r="U81" s="181"/>
      <c r="V81" s="181"/>
      <c r="W81" s="181"/>
    </row>
    <row r="82" spans="1:25" ht="18" customHeight="1" x14ac:dyDescent="0.25">
      <c r="A82" s="180"/>
      <c r="B82" s="411" t="s">
        <v>58</v>
      </c>
      <c r="C82" s="412"/>
      <c r="D82" s="412"/>
      <c r="E82" s="412"/>
      <c r="F82" s="412"/>
      <c r="G82" s="412"/>
      <c r="H82" s="412"/>
      <c r="I82" s="412"/>
      <c r="J82" s="412"/>
      <c r="K82" s="412"/>
      <c r="L82" s="412"/>
      <c r="M82" s="412"/>
      <c r="N82" s="412"/>
      <c r="O82" s="412"/>
      <c r="P82" s="412"/>
      <c r="Q82" s="413"/>
      <c r="R82" s="151">
        <f>ROUND(SUM(R76:R81),0)</f>
        <v>0</v>
      </c>
      <c r="S82" s="180"/>
      <c r="T82" s="181"/>
      <c r="U82" s="181"/>
      <c r="V82" s="181"/>
      <c r="W82" s="181"/>
      <c r="Y82" s="129">
        <f>R82</f>
        <v>0</v>
      </c>
    </row>
    <row r="83" spans="1:25" ht="15.75" customHeight="1" x14ac:dyDescent="0.25">
      <c r="A83" s="180"/>
      <c r="B83" s="384" t="s">
        <v>65</v>
      </c>
      <c r="C83" s="385"/>
      <c r="D83" s="385"/>
      <c r="E83" s="385"/>
      <c r="F83" s="385"/>
      <c r="G83" s="385"/>
      <c r="H83" s="385"/>
      <c r="I83" s="385"/>
      <c r="J83" s="385"/>
      <c r="K83" s="385"/>
      <c r="L83" s="385"/>
      <c r="M83" s="385"/>
      <c r="N83" s="385"/>
      <c r="O83" s="385"/>
      <c r="P83" s="385"/>
      <c r="Q83" s="385"/>
      <c r="R83" s="386"/>
      <c r="S83" s="180"/>
      <c r="T83" s="181"/>
      <c r="U83" s="181"/>
      <c r="V83" s="181"/>
      <c r="W83" s="181"/>
    </row>
    <row r="84" spans="1:25" s="83" customFormat="1" ht="39.950000000000003" customHeight="1" x14ac:dyDescent="0.25">
      <c r="A84" s="180"/>
      <c r="B84" s="392" t="s">
        <v>341</v>
      </c>
      <c r="C84" s="393"/>
      <c r="D84" s="394"/>
      <c r="E84" s="486" t="s">
        <v>226</v>
      </c>
      <c r="F84" s="486"/>
      <c r="G84" s="486"/>
      <c r="H84" s="486" t="s">
        <v>227</v>
      </c>
      <c r="I84" s="486"/>
      <c r="J84" s="486"/>
      <c r="K84" s="486"/>
      <c r="L84" s="486"/>
      <c r="M84" s="486"/>
      <c r="N84" s="486"/>
      <c r="O84" s="486"/>
      <c r="P84" s="179" t="s">
        <v>360</v>
      </c>
      <c r="Q84" s="179" t="s">
        <v>115</v>
      </c>
      <c r="R84" s="74" t="s">
        <v>52</v>
      </c>
      <c r="S84" s="180"/>
      <c r="T84" s="181"/>
      <c r="U84" s="181"/>
      <c r="V84" s="181"/>
      <c r="W84" s="181"/>
    </row>
    <row r="85" spans="1:25" s="83" customFormat="1" ht="39.950000000000003" customHeight="1" x14ac:dyDescent="0.25">
      <c r="A85" s="180"/>
      <c r="B85" s="417"/>
      <c r="C85" s="418"/>
      <c r="D85" s="419"/>
      <c r="E85" s="389" t="str">
        <f t="shared" ref="E85:E91" si="8">IF(B85="","Select Category in Column B",0)</f>
        <v>Select Category in Column B</v>
      </c>
      <c r="F85" s="390"/>
      <c r="G85" s="391"/>
      <c r="H85" s="389" t="str">
        <f t="shared" ref="H85:H91" si="9">IF(B85="","Select Category in Column B",0)</f>
        <v>Select Category in Column B</v>
      </c>
      <c r="I85" s="390"/>
      <c r="J85" s="390"/>
      <c r="K85" s="390"/>
      <c r="L85" s="390"/>
      <c r="M85" s="390"/>
      <c r="N85" s="390"/>
      <c r="O85" s="391"/>
      <c r="P85" s="186"/>
      <c r="Q85" s="190"/>
      <c r="R85" s="77">
        <f>ROUND(Q85*P85,2)</f>
        <v>0</v>
      </c>
      <c r="S85" s="180"/>
      <c r="T85" s="181"/>
      <c r="U85" s="182">
        <f>IF(OR(B85='DROP-DOWNS'!$S$18,B85='DROP-DOWNS'!$S$19,B85='DROP-DOWNS'!$S$20,B85='DROP-DOWNS'!$S$21),R85,0)</f>
        <v>0</v>
      </c>
      <c r="V85" s="177"/>
      <c r="W85" s="181"/>
    </row>
    <row r="86" spans="1:25" s="83" customFormat="1" ht="39.950000000000003" customHeight="1" x14ac:dyDescent="0.25">
      <c r="A86" s="180"/>
      <c r="B86" s="417"/>
      <c r="C86" s="418"/>
      <c r="D86" s="419"/>
      <c r="E86" s="389" t="str">
        <f t="shared" si="8"/>
        <v>Select Category in Column B</v>
      </c>
      <c r="F86" s="390"/>
      <c r="G86" s="391"/>
      <c r="H86" s="389" t="str">
        <f t="shared" si="9"/>
        <v>Select Category in Column B</v>
      </c>
      <c r="I86" s="390"/>
      <c r="J86" s="390"/>
      <c r="K86" s="390"/>
      <c r="L86" s="390"/>
      <c r="M86" s="390"/>
      <c r="N86" s="390"/>
      <c r="O86" s="391"/>
      <c r="P86" s="186"/>
      <c r="Q86" s="190"/>
      <c r="R86" s="77">
        <f t="shared" ref="R86:R88" si="10">ROUND(Q86*P86,2)</f>
        <v>0</v>
      </c>
      <c r="S86" s="180"/>
      <c r="T86" s="181"/>
      <c r="U86" s="182">
        <f>IF(OR(B86='DROP-DOWNS'!$S$18,B86='DROP-DOWNS'!$S$19,B86='DROP-DOWNS'!$S$20,B86='DROP-DOWNS'!$S$21),R86,0)</f>
        <v>0</v>
      </c>
      <c r="V86" s="177"/>
      <c r="W86" s="181"/>
    </row>
    <row r="87" spans="1:25" s="83" customFormat="1" ht="39.950000000000003" customHeight="1" x14ac:dyDescent="0.25">
      <c r="A87" s="180"/>
      <c r="B87" s="417"/>
      <c r="C87" s="418"/>
      <c r="D87" s="419"/>
      <c r="E87" s="389" t="str">
        <f t="shared" si="8"/>
        <v>Select Category in Column B</v>
      </c>
      <c r="F87" s="390"/>
      <c r="G87" s="391"/>
      <c r="H87" s="389" t="str">
        <f t="shared" si="9"/>
        <v>Select Category in Column B</v>
      </c>
      <c r="I87" s="390"/>
      <c r="J87" s="390"/>
      <c r="K87" s="390"/>
      <c r="L87" s="390"/>
      <c r="M87" s="390"/>
      <c r="N87" s="390"/>
      <c r="O87" s="391"/>
      <c r="P87" s="165"/>
      <c r="Q87" s="190"/>
      <c r="R87" s="77">
        <f t="shared" si="10"/>
        <v>0</v>
      </c>
      <c r="S87" s="180"/>
      <c r="T87" s="181"/>
      <c r="U87" s="182">
        <f>IF(OR(B87='DROP-DOWNS'!$S$18,B87='DROP-DOWNS'!$S$19,B87='DROP-DOWNS'!$S$20,B87='DROP-DOWNS'!$S$21),R87,0)</f>
        <v>0</v>
      </c>
      <c r="V87" s="177"/>
      <c r="W87" s="181"/>
    </row>
    <row r="88" spans="1:25" s="83" customFormat="1" ht="39.950000000000003" customHeight="1" x14ac:dyDescent="0.25">
      <c r="A88" s="180"/>
      <c r="B88" s="417"/>
      <c r="C88" s="418"/>
      <c r="D88" s="419"/>
      <c r="E88" s="389" t="str">
        <f t="shared" si="8"/>
        <v>Select Category in Column B</v>
      </c>
      <c r="F88" s="390"/>
      <c r="G88" s="391"/>
      <c r="H88" s="389" t="str">
        <f t="shared" si="9"/>
        <v>Select Category in Column B</v>
      </c>
      <c r="I88" s="390"/>
      <c r="J88" s="390"/>
      <c r="K88" s="390"/>
      <c r="L88" s="390"/>
      <c r="M88" s="390"/>
      <c r="N88" s="390"/>
      <c r="O88" s="391"/>
      <c r="P88" s="165"/>
      <c r="Q88" s="190"/>
      <c r="R88" s="77">
        <f t="shared" si="10"/>
        <v>0</v>
      </c>
      <c r="S88" s="180"/>
      <c r="T88" s="181"/>
      <c r="U88" s="182">
        <f>IF(OR(B88='DROP-DOWNS'!$S$18,B88='DROP-DOWNS'!$S$19,B88='DROP-DOWNS'!$S$20,B88='DROP-DOWNS'!$S$21),R88,0)</f>
        <v>0</v>
      </c>
      <c r="V88" s="177"/>
      <c r="W88" s="181"/>
    </row>
    <row r="89" spans="1:25" s="83" customFormat="1" ht="39.950000000000003" hidden="1" customHeight="1" x14ac:dyDescent="0.25">
      <c r="A89" s="180"/>
      <c r="B89" s="417"/>
      <c r="C89" s="418"/>
      <c r="D89" s="419"/>
      <c r="E89" s="389" t="str">
        <f t="shared" si="8"/>
        <v>Select Category in Column B</v>
      </c>
      <c r="F89" s="390"/>
      <c r="G89" s="391"/>
      <c r="H89" s="389" t="str">
        <f t="shared" si="9"/>
        <v>Select Category in Column B</v>
      </c>
      <c r="I89" s="390"/>
      <c r="J89" s="390"/>
      <c r="K89" s="390"/>
      <c r="L89" s="390"/>
      <c r="M89" s="390"/>
      <c r="N89" s="390"/>
      <c r="O89" s="391"/>
      <c r="P89" s="186"/>
      <c r="Q89" s="190"/>
      <c r="R89" s="77">
        <f t="shared" ref="R89:R91" si="11">ROUND(Q89*P89,0)</f>
        <v>0</v>
      </c>
      <c r="S89" s="180"/>
      <c r="T89" s="181"/>
      <c r="U89" s="182">
        <f>IF(OR(B89='DROP-DOWNS'!S18,B89='DROP-DOWNS'!S19,B89='DROP-DOWNS'!S20,B89='DROP-DOWNS'!S21),R89,0)</f>
        <v>0</v>
      </c>
      <c r="V89" s="177"/>
      <c r="W89" s="181"/>
    </row>
    <row r="90" spans="1:25" s="83" customFormat="1" ht="39.950000000000003" hidden="1" customHeight="1" x14ac:dyDescent="0.25">
      <c r="A90" s="180"/>
      <c r="B90" s="417"/>
      <c r="C90" s="418"/>
      <c r="D90" s="419"/>
      <c r="E90" s="389" t="str">
        <f t="shared" si="8"/>
        <v>Select Category in Column B</v>
      </c>
      <c r="F90" s="390"/>
      <c r="G90" s="391"/>
      <c r="H90" s="389" t="str">
        <f t="shared" si="9"/>
        <v>Select Category in Column B</v>
      </c>
      <c r="I90" s="390"/>
      <c r="J90" s="390"/>
      <c r="K90" s="390"/>
      <c r="L90" s="390"/>
      <c r="M90" s="390"/>
      <c r="N90" s="390"/>
      <c r="O90" s="391"/>
      <c r="P90" s="165"/>
      <c r="Q90" s="190"/>
      <c r="R90" s="77">
        <f t="shared" si="11"/>
        <v>0</v>
      </c>
      <c r="S90" s="180"/>
      <c r="T90" s="181"/>
      <c r="U90" s="182">
        <f>IF(OR(B90='DROP-DOWNS'!S18,B90='DROP-DOWNS'!S19,B90='DROP-DOWNS'!S20,B90='DROP-DOWNS'!S21),R90,0)</f>
        <v>0</v>
      </c>
      <c r="V90" s="177"/>
      <c r="W90" s="181"/>
    </row>
    <row r="91" spans="1:25" s="83" customFormat="1" ht="39.950000000000003" hidden="1" customHeight="1" x14ac:dyDescent="0.25">
      <c r="A91" s="180"/>
      <c r="B91" s="417"/>
      <c r="C91" s="418"/>
      <c r="D91" s="419" t="str">
        <f>IF(B91="","Select Travel Category in Column B.",0)</f>
        <v>Select Travel Category in Column B.</v>
      </c>
      <c r="E91" s="389" t="str">
        <f t="shared" si="8"/>
        <v>Select Category in Column B</v>
      </c>
      <c r="F91" s="390"/>
      <c r="G91" s="391"/>
      <c r="H91" s="389" t="str">
        <f t="shared" si="9"/>
        <v>Select Category in Column B</v>
      </c>
      <c r="I91" s="390"/>
      <c r="J91" s="390"/>
      <c r="K91" s="390"/>
      <c r="L91" s="390"/>
      <c r="M91" s="390"/>
      <c r="N91" s="390"/>
      <c r="O91" s="391"/>
      <c r="P91" s="165"/>
      <c r="Q91" s="190"/>
      <c r="R91" s="77">
        <f t="shared" si="11"/>
        <v>0</v>
      </c>
      <c r="S91" s="180"/>
      <c r="T91" s="181"/>
      <c r="U91" s="182">
        <f>IF(OR(B91='DROP-DOWNS'!S18,B91='DROP-DOWNS'!S19,B91='DROP-DOWNS'!S20,B91='DROP-DOWNS'!S21),R91,0)</f>
        <v>0</v>
      </c>
      <c r="V91" s="177"/>
      <c r="W91" s="181"/>
    </row>
    <row r="92" spans="1:25" ht="18" customHeight="1" x14ac:dyDescent="0.25">
      <c r="A92" s="180"/>
      <c r="B92" s="411" t="s">
        <v>59</v>
      </c>
      <c r="C92" s="412"/>
      <c r="D92" s="412"/>
      <c r="E92" s="412"/>
      <c r="F92" s="412"/>
      <c r="G92" s="412"/>
      <c r="H92" s="412"/>
      <c r="I92" s="412"/>
      <c r="J92" s="412"/>
      <c r="K92" s="412"/>
      <c r="L92" s="412"/>
      <c r="M92" s="412"/>
      <c r="N92" s="412"/>
      <c r="O92" s="412"/>
      <c r="P92" s="412"/>
      <c r="Q92" s="413"/>
      <c r="R92" s="151">
        <f>ROUND(SUM(R85:R91),0)</f>
        <v>0</v>
      </c>
      <c r="S92" s="180"/>
      <c r="T92" s="181"/>
      <c r="U92" s="152">
        <f>SUM(U85:U91)</f>
        <v>0</v>
      </c>
      <c r="V92" s="177"/>
      <c r="W92" s="181"/>
      <c r="Y92" s="129">
        <f>R92</f>
        <v>0</v>
      </c>
    </row>
    <row r="93" spans="1:25" ht="15.75" customHeight="1" x14ac:dyDescent="0.25">
      <c r="A93" s="180"/>
      <c r="B93" s="384" t="s">
        <v>66</v>
      </c>
      <c r="C93" s="385"/>
      <c r="D93" s="385"/>
      <c r="E93" s="385"/>
      <c r="F93" s="385"/>
      <c r="G93" s="385"/>
      <c r="H93" s="385"/>
      <c r="I93" s="385"/>
      <c r="J93" s="385"/>
      <c r="K93" s="385"/>
      <c r="L93" s="385"/>
      <c r="M93" s="385"/>
      <c r="N93" s="385"/>
      <c r="O93" s="385"/>
      <c r="P93" s="385"/>
      <c r="Q93" s="385"/>
      <c r="R93" s="386"/>
      <c r="S93" s="180"/>
      <c r="T93" s="181"/>
      <c r="U93" s="181"/>
      <c r="V93" s="178"/>
      <c r="W93" s="181"/>
    </row>
    <row r="94" spans="1:25" ht="39.950000000000003" customHeight="1" x14ac:dyDescent="0.25">
      <c r="A94" s="180"/>
      <c r="B94" s="437" t="s">
        <v>74</v>
      </c>
      <c r="C94" s="438"/>
      <c r="D94" s="439"/>
      <c r="E94" s="437" t="s">
        <v>361</v>
      </c>
      <c r="F94" s="438"/>
      <c r="G94" s="438"/>
      <c r="H94" s="438"/>
      <c r="I94" s="438"/>
      <c r="J94" s="438"/>
      <c r="K94" s="438"/>
      <c r="L94" s="438"/>
      <c r="M94" s="438"/>
      <c r="N94" s="438"/>
      <c r="O94" s="438"/>
      <c r="P94" s="438"/>
      <c r="Q94" s="438"/>
      <c r="R94" s="439"/>
      <c r="S94" s="180"/>
      <c r="T94" s="181"/>
      <c r="U94" s="181"/>
      <c r="V94" s="178"/>
      <c r="W94" s="181"/>
    </row>
    <row r="95" spans="1:25" ht="39.950000000000003" customHeight="1" x14ac:dyDescent="0.25">
      <c r="A95" s="180"/>
      <c r="B95" s="387"/>
      <c r="C95" s="387"/>
      <c r="D95" s="387"/>
      <c r="E95" s="388" t="str">
        <f t="shared" ref="E95:E100" si="12">IF(B95="","Select Category in Column B",0)</f>
        <v>Select Category in Column B</v>
      </c>
      <c r="F95" s="388"/>
      <c r="G95" s="388"/>
      <c r="H95" s="388"/>
      <c r="I95" s="388"/>
      <c r="J95" s="388"/>
      <c r="K95" s="388"/>
      <c r="L95" s="388"/>
      <c r="M95" s="388"/>
      <c r="N95" s="388"/>
      <c r="O95" s="388"/>
      <c r="P95" s="388"/>
      <c r="Q95" s="388"/>
      <c r="R95" s="150"/>
      <c r="S95" s="180"/>
      <c r="T95" s="181"/>
      <c r="U95" s="181"/>
      <c r="V95" s="177"/>
      <c r="W95" s="181"/>
    </row>
    <row r="96" spans="1:25" ht="39.950000000000003" customHeight="1" x14ac:dyDescent="0.25">
      <c r="A96" s="180"/>
      <c r="B96" s="387"/>
      <c r="C96" s="387"/>
      <c r="D96" s="387"/>
      <c r="E96" s="388" t="str">
        <f t="shared" si="12"/>
        <v>Select Category in Column B</v>
      </c>
      <c r="F96" s="388"/>
      <c r="G96" s="388"/>
      <c r="H96" s="388"/>
      <c r="I96" s="388"/>
      <c r="J96" s="388"/>
      <c r="K96" s="388"/>
      <c r="L96" s="388"/>
      <c r="M96" s="388"/>
      <c r="N96" s="388"/>
      <c r="O96" s="388"/>
      <c r="P96" s="388"/>
      <c r="Q96" s="388"/>
      <c r="R96" s="150"/>
      <c r="S96" s="180"/>
      <c r="T96" s="181"/>
      <c r="U96" s="181"/>
      <c r="V96" s="177"/>
      <c r="W96" s="181"/>
    </row>
    <row r="97" spans="1:25" ht="39.950000000000003" customHeight="1" x14ac:dyDescent="0.25">
      <c r="A97" s="180"/>
      <c r="B97" s="387"/>
      <c r="C97" s="387"/>
      <c r="D97" s="387"/>
      <c r="E97" s="388" t="str">
        <f t="shared" si="12"/>
        <v>Select Category in Column B</v>
      </c>
      <c r="F97" s="388"/>
      <c r="G97" s="388"/>
      <c r="H97" s="388"/>
      <c r="I97" s="388"/>
      <c r="J97" s="388"/>
      <c r="K97" s="388"/>
      <c r="L97" s="388"/>
      <c r="M97" s="388"/>
      <c r="N97" s="388"/>
      <c r="O97" s="388"/>
      <c r="P97" s="388"/>
      <c r="Q97" s="388"/>
      <c r="R97" s="150"/>
      <c r="S97" s="180"/>
      <c r="T97" s="181"/>
      <c r="U97" s="181"/>
      <c r="V97" s="178"/>
      <c r="W97" s="181"/>
    </row>
    <row r="98" spans="1:25" ht="39.950000000000003" customHeight="1" x14ac:dyDescent="0.25">
      <c r="A98" s="180"/>
      <c r="B98" s="387"/>
      <c r="C98" s="387"/>
      <c r="D98" s="387"/>
      <c r="E98" s="388" t="str">
        <f t="shared" si="12"/>
        <v>Select Category in Column B</v>
      </c>
      <c r="F98" s="388"/>
      <c r="G98" s="388"/>
      <c r="H98" s="388"/>
      <c r="I98" s="388"/>
      <c r="J98" s="388"/>
      <c r="K98" s="388"/>
      <c r="L98" s="388"/>
      <c r="M98" s="388"/>
      <c r="N98" s="388"/>
      <c r="O98" s="388"/>
      <c r="P98" s="388"/>
      <c r="Q98" s="388"/>
      <c r="R98" s="150"/>
      <c r="S98" s="180"/>
      <c r="T98" s="181"/>
      <c r="U98" s="181"/>
      <c r="V98" s="181"/>
      <c r="W98" s="181"/>
    </row>
    <row r="99" spans="1:25" ht="39.950000000000003" customHeight="1" x14ac:dyDescent="0.25">
      <c r="A99" s="180"/>
      <c r="B99" s="387"/>
      <c r="C99" s="387"/>
      <c r="D99" s="387"/>
      <c r="E99" s="388" t="str">
        <f t="shared" si="12"/>
        <v>Select Category in Column B</v>
      </c>
      <c r="F99" s="388"/>
      <c r="G99" s="388"/>
      <c r="H99" s="388"/>
      <c r="I99" s="388"/>
      <c r="J99" s="388"/>
      <c r="K99" s="388"/>
      <c r="L99" s="388"/>
      <c r="M99" s="388"/>
      <c r="N99" s="388"/>
      <c r="O99" s="388"/>
      <c r="P99" s="388"/>
      <c r="Q99" s="388"/>
      <c r="R99" s="150"/>
      <c r="S99" s="180"/>
      <c r="T99" s="181"/>
      <c r="U99" s="181"/>
      <c r="V99" s="181"/>
      <c r="W99" s="181"/>
    </row>
    <row r="100" spans="1:25" ht="39.950000000000003" customHeight="1" x14ac:dyDescent="0.25">
      <c r="A100" s="180"/>
      <c r="B100" s="387"/>
      <c r="C100" s="387"/>
      <c r="D100" s="387"/>
      <c r="E100" s="388" t="str">
        <f t="shared" si="12"/>
        <v>Select Category in Column B</v>
      </c>
      <c r="F100" s="388"/>
      <c r="G100" s="388"/>
      <c r="H100" s="388"/>
      <c r="I100" s="388"/>
      <c r="J100" s="388"/>
      <c r="K100" s="388"/>
      <c r="L100" s="388"/>
      <c r="M100" s="388"/>
      <c r="N100" s="388"/>
      <c r="O100" s="388"/>
      <c r="P100" s="388"/>
      <c r="Q100" s="388"/>
      <c r="R100" s="150"/>
      <c r="S100" s="180"/>
      <c r="T100" s="181"/>
      <c r="U100" s="181"/>
      <c r="V100" s="181"/>
      <c r="W100" s="181"/>
    </row>
    <row r="101" spans="1:25" ht="19.350000000000001" customHeight="1" x14ac:dyDescent="0.25">
      <c r="A101" s="180"/>
      <c r="B101" s="411" t="s">
        <v>75</v>
      </c>
      <c r="C101" s="412"/>
      <c r="D101" s="412"/>
      <c r="E101" s="412"/>
      <c r="F101" s="412"/>
      <c r="G101" s="412"/>
      <c r="H101" s="412"/>
      <c r="I101" s="412"/>
      <c r="J101" s="412"/>
      <c r="K101" s="412"/>
      <c r="L101" s="412"/>
      <c r="M101" s="412"/>
      <c r="N101" s="412"/>
      <c r="O101" s="412"/>
      <c r="P101" s="412"/>
      <c r="Q101" s="413"/>
      <c r="R101" s="151">
        <f>ROUND(SUM(R95:R100),0)</f>
        <v>0</v>
      </c>
      <c r="S101" s="180"/>
      <c r="T101" s="181"/>
      <c r="U101" s="181"/>
      <c r="V101" s="181"/>
      <c r="W101" s="181"/>
      <c r="Y101" s="129">
        <f>R101</f>
        <v>0</v>
      </c>
    </row>
    <row r="102" spans="1:25" ht="15.75" customHeight="1" x14ac:dyDescent="0.25">
      <c r="A102" s="180"/>
      <c r="B102" s="422" t="s">
        <v>67</v>
      </c>
      <c r="C102" s="423"/>
      <c r="D102" s="423"/>
      <c r="E102" s="423"/>
      <c r="F102" s="423"/>
      <c r="G102" s="423"/>
      <c r="H102" s="423"/>
      <c r="I102" s="423"/>
      <c r="J102" s="423"/>
      <c r="K102" s="423"/>
      <c r="L102" s="423"/>
      <c r="M102" s="423"/>
      <c r="N102" s="423"/>
      <c r="O102" s="423"/>
      <c r="P102" s="423"/>
      <c r="Q102" s="423"/>
      <c r="R102" s="386"/>
      <c r="S102" s="180"/>
      <c r="T102" s="181"/>
      <c r="U102" s="181"/>
      <c r="V102" s="181"/>
      <c r="W102" s="181"/>
      <c r="X102" s="181"/>
    </row>
    <row r="103" spans="1:25" ht="15.75" customHeight="1" x14ac:dyDescent="0.25">
      <c r="A103" s="180"/>
      <c r="B103" s="250"/>
      <c r="C103" s="251"/>
      <c r="D103" s="251"/>
      <c r="E103" s="251"/>
      <c r="F103" s="251"/>
      <c r="G103" s="251"/>
      <c r="H103" s="251"/>
      <c r="I103" s="251"/>
      <c r="J103" s="251"/>
      <c r="K103" s="251"/>
      <c r="L103" s="251"/>
      <c r="M103" s="251"/>
      <c r="N103" s="251"/>
      <c r="O103" s="251"/>
      <c r="P103" s="251"/>
      <c r="Q103" s="252"/>
      <c r="R103" s="253"/>
      <c r="S103" s="180"/>
      <c r="T103" s="181"/>
      <c r="U103" s="181"/>
      <c r="V103" s="181"/>
      <c r="W103" s="181"/>
      <c r="X103" s="181"/>
    </row>
    <row r="104" spans="1:25" ht="15.6" customHeight="1" x14ac:dyDescent="0.25">
      <c r="A104" s="180"/>
      <c r="B104" s="254"/>
      <c r="C104" s="450" t="s">
        <v>256</v>
      </c>
      <c r="D104" s="450"/>
      <c r="E104" s="450"/>
      <c r="F104" s="450"/>
      <c r="G104" s="450"/>
      <c r="H104" s="292"/>
      <c r="I104" s="451" t="s">
        <v>284</v>
      </c>
      <c r="J104" s="452"/>
      <c r="K104" s="452"/>
      <c r="L104" s="452"/>
      <c r="M104" s="452"/>
      <c r="N104" s="289"/>
      <c r="O104" s="453" t="str">
        <f>IF(E7="", "Enter IDC Rate Above",E7)</f>
        <v>Enter IDC Rate Above</v>
      </c>
      <c r="P104" s="454"/>
      <c r="Q104" s="255"/>
      <c r="R104" s="256"/>
      <c r="S104" s="180"/>
      <c r="T104" s="181"/>
      <c r="U104" s="184" t="str">
        <f>O104</f>
        <v>Enter IDC Rate Above</v>
      </c>
      <c r="V104" s="181"/>
      <c r="W104" s="181"/>
      <c r="X104" s="181"/>
    </row>
    <row r="105" spans="1:25" ht="14.1" hidden="1" customHeight="1" x14ac:dyDescent="0.25">
      <c r="A105" s="180"/>
      <c r="B105" s="254"/>
      <c r="C105" s="251"/>
      <c r="D105" s="251"/>
      <c r="E105" s="251"/>
      <c r="F105" s="251"/>
      <c r="G105" s="251"/>
      <c r="H105" s="292"/>
      <c r="I105" s="455" t="s">
        <v>112</v>
      </c>
      <c r="J105" s="435"/>
      <c r="K105" s="435"/>
      <c r="L105" s="435"/>
      <c r="M105" s="435"/>
      <c r="N105" s="291"/>
      <c r="O105" s="443">
        <f>(R101+R92+R82+R73+R66+R57+R52+R44+R16)-F129</f>
        <v>0</v>
      </c>
      <c r="P105" s="421"/>
      <c r="Q105" s="255"/>
      <c r="R105" s="256"/>
      <c r="S105" s="180"/>
      <c r="T105" s="181"/>
      <c r="U105" s="181"/>
      <c r="V105" s="181"/>
      <c r="W105" s="181"/>
      <c r="X105" s="181"/>
    </row>
    <row r="106" spans="1:25" ht="14.1" hidden="1" customHeight="1" x14ac:dyDescent="0.25">
      <c r="A106" s="180"/>
      <c r="B106" s="254" t="s">
        <v>113</v>
      </c>
      <c r="C106" s="257"/>
      <c r="D106" s="257"/>
      <c r="E106" s="257"/>
      <c r="F106" s="257"/>
      <c r="G106" s="258"/>
      <c r="H106" s="292"/>
      <c r="I106" s="290"/>
      <c r="J106" s="291"/>
      <c r="K106" s="291"/>
      <c r="L106" s="291"/>
      <c r="M106" s="291"/>
      <c r="N106" s="291"/>
      <c r="O106" s="420" t="e">
        <f>(O104+1)*O105</f>
        <v>#VALUE!</v>
      </c>
      <c r="P106" s="421"/>
      <c r="Q106" s="255"/>
      <c r="R106" s="256"/>
      <c r="S106" s="180"/>
      <c r="T106" s="181"/>
      <c r="U106" s="181"/>
      <c r="V106" s="181"/>
      <c r="W106" s="181"/>
      <c r="X106" s="181"/>
    </row>
    <row r="107" spans="1:25" ht="15.75" customHeight="1" x14ac:dyDescent="0.25">
      <c r="A107" s="180"/>
      <c r="B107" s="254"/>
      <c r="C107" s="450" t="s">
        <v>249</v>
      </c>
      <c r="D107" s="450"/>
      <c r="E107" s="450"/>
      <c r="F107" s="450"/>
      <c r="G107" s="259">
        <f>F123</f>
        <v>0</v>
      </c>
      <c r="H107" s="292"/>
      <c r="I107" s="251"/>
      <c r="J107" s="251"/>
      <c r="K107" s="251"/>
      <c r="L107" s="251"/>
      <c r="M107" s="251"/>
      <c r="N107" s="251"/>
      <c r="O107" s="251"/>
      <c r="P107" s="251"/>
      <c r="Q107" s="255"/>
      <c r="R107" s="256"/>
      <c r="S107" s="180"/>
      <c r="T107" s="181"/>
      <c r="U107" s="181"/>
      <c r="V107" s="181"/>
      <c r="W107" s="181"/>
      <c r="X107" s="181"/>
    </row>
    <row r="108" spans="1:25" ht="15.75" customHeight="1" x14ac:dyDescent="0.25">
      <c r="A108" s="180"/>
      <c r="B108" s="254"/>
      <c r="C108" s="450" t="s">
        <v>517</v>
      </c>
      <c r="D108" s="450"/>
      <c r="E108" s="450"/>
      <c r="F108" s="450"/>
      <c r="G108" s="259">
        <f>F124+F125+F126+F127</f>
        <v>0</v>
      </c>
      <c r="H108" s="292"/>
      <c r="I108" s="260"/>
      <c r="J108" s="260"/>
      <c r="K108" s="260"/>
      <c r="L108" s="260"/>
      <c r="M108" s="260"/>
      <c r="N108" s="260"/>
      <c r="O108" s="260"/>
      <c r="P108" s="260"/>
      <c r="Q108" s="255"/>
      <c r="R108" s="256"/>
      <c r="S108" s="180"/>
      <c r="T108" s="181"/>
      <c r="U108" s="181"/>
      <c r="V108" s="181"/>
      <c r="W108" s="181"/>
      <c r="X108" s="181"/>
    </row>
    <row r="109" spans="1:25" ht="15.75" customHeight="1" x14ac:dyDescent="0.25">
      <c r="A109" s="180"/>
      <c r="B109" s="254"/>
      <c r="C109" s="450" t="s">
        <v>250</v>
      </c>
      <c r="D109" s="450"/>
      <c r="E109" s="450"/>
      <c r="F109" s="450"/>
      <c r="G109" s="259">
        <f>R115</f>
        <v>0</v>
      </c>
      <c r="H109" s="292"/>
      <c r="I109" s="451" t="s">
        <v>111</v>
      </c>
      <c r="J109" s="452"/>
      <c r="K109" s="452"/>
      <c r="L109" s="452"/>
      <c r="M109" s="452"/>
      <c r="N109" s="289"/>
      <c r="O109" s="430">
        <f>'GRANT SUMMARY'!J100</f>
        <v>0</v>
      </c>
      <c r="P109" s="431"/>
      <c r="Q109" s="255"/>
      <c r="R109" s="256"/>
      <c r="S109" s="180"/>
      <c r="T109" s="181"/>
      <c r="U109" s="181"/>
      <c r="V109" s="181"/>
      <c r="W109" s="181"/>
      <c r="X109" s="181"/>
    </row>
    <row r="110" spans="1:25" ht="16.5" customHeight="1" x14ac:dyDescent="0.25">
      <c r="A110" s="180"/>
      <c r="B110" s="254"/>
      <c r="C110" s="292"/>
      <c r="D110" s="435"/>
      <c r="E110" s="435"/>
      <c r="F110" s="435"/>
      <c r="G110" s="292"/>
      <c r="H110" s="292"/>
      <c r="I110" s="292"/>
      <c r="J110" s="292"/>
      <c r="K110" s="292"/>
      <c r="L110" s="292"/>
      <c r="M110" s="436"/>
      <c r="N110" s="436"/>
      <c r="O110" s="436"/>
      <c r="P110" s="436"/>
      <c r="Q110" s="436"/>
      <c r="R110" s="261" t="s">
        <v>52</v>
      </c>
      <c r="S110" s="180"/>
      <c r="T110" s="181"/>
      <c r="U110" s="181"/>
      <c r="V110" s="181"/>
      <c r="W110" s="181"/>
      <c r="X110" s="181"/>
    </row>
    <row r="111" spans="1:25" x14ac:dyDescent="0.25">
      <c r="A111" s="180"/>
      <c r="B111" s="286"/>
      <c r="C111" s="412"/>
      <c r="D111" s="412"/>
      <c r="E111" s="412"/>
      <c r="F111" s="287"/>
      <c r="G111" s="287"/>
      <c r="H111" s="287"/>
      <c r="I111" s="412" t="s">
        <v>257</v>
      </c>
      <c r="J111" s="412"/>
      <c r="K111" s="412"/>
      <c r="L111" s="412"/>
      <c r="M111" s="412"/>
      <c r="N111" s="412"/>
      <c r="O111" s="412"/>
      <c r="P111" s="412"/>
      <c r="Q111" s="413"/>
      <c r="R111" s="153"/>
      <c r="S111" s="180"/>
      <c r="T111" s="181"/>
      <c r="U111" s="181"/>
      <c r="V111" s="181"/>
      <c r="W111" s="181"/>
      <c r="X111" s="181"/>
      <c r="Y111" s="129">
        <f>R111</f>
        <v>0</v>
      </c>
    </row>
    <row r="112" spans="1:25" ht="15.75" customHeight="1" x14ac:dyDescent="0.25">
      <c r="A112" s="180"/>
      <c r="B112" s="422" t="s">
        <v>68</v>
      </c>
      <c r="C112" s="423"/>
      <c r="D112" s="423"/>
      <c r="E112" s="423"/>
      <c r="F112" s="423"/>
      <c r="G112" s="423"/>
      <c r="H112" s="423"/>
      <c r="I112" s="423"/>
      <c r="J112" s="423"/>
      <c r="K112" s="423"/>
      <c r="L112" s="423"/>
      <c r="M112" s="423"/>
      <c r="N112" s="423"/>
      <c r="O112" s="423"/>
      <c r="P112" s="423"/>
      <c r="Q112" s="423"/>
      <c r="R112" s="284"/>
      <c r="S112" s="180"/>
      <c r="T112" s="181"/>
      <c r="U112" s="181"/>
      <c r="V112" s="181"/>
      <c r="W112" s="181"/>
    </row>
    <row r="113" spans="1:25" s="83" customFormat="1" ht="39.950000000000003" customHeight="1" x14ac:dyDescent="0.25">
      <c r="A113" s="180"/>
      <c r="B113" s="444" t="s">
        <v>76</v>
      </c>
      <c r="C113" s="445"/>
      <c r="D113" s="445"/>
      <c r="E113" s="445"/>
      <c r="F113" s="445"/>
      <c r="G113" s="445"/>
      <c r="H113" s="445"/>
      <c r="I113" s="445"/>
      <c r="J113" s="445"/>
      <c r="K113" s="445"/>
      <c r="L113" s="445"/>
      <c r="M113" s="445"/>
      <c r="N113" s="445"/>
      <c r="O113" s="445"/>
      <c r="P113" s="445"/>
      <c r="Q113" s="446"/>
      <c r="R113" s="288" t="s">
        <v>52</v>
      </c>
      <c r="S113" s="180"/>
      <c r="T113" s="181"/>
      <c r="U113" s="181"/>
      <c r="V113" s="181"/>
      <c r="W113" s="181"/>
    </row>
    <row r="114" spans="1:25" ht="30" customHeight="1" x14ac:dyDescent="0.25">
      <c r="A114" s="180"/>
      <c r="B114" s="447"/>
      <c r="C114" s="448"/>
      <c r="D114" s="448"/>
      <c r="E114" s="448"/>
      <c r="F114" s="448"/>
      <c r="G114" s="448"/>
      <c r="H114" s="448"/>
      <c r="I114" s="448"/>
      <c r="J114" s="448"/>
      <c r="K114" s="448"/>
      <c r="L114" s="448"/>
      <c r="M114" s="448"/>
      <c r="N114" s="448"/>
      <c r="O114" s="448"/>
      <c r="P114" s="448"/>
      <c r="Q114" s="449"/>
      <c r="R114" s="154"/>
      <c r="S114" s="180"/>
      <c r="T114" s="181"/>
      <c r="U114" s="181"/>
      <c r="V114" s="181"/>
      <c r="W114" s="181"/>
    </row>
    <row r="115" spans="1:25" ht="18.600000000000001" customHeight="1" x14ac:dyDescent="0.25">
      <c r="A115" s="180"/>
      <c r="B115" s="411" t="s">
        <v>77</v>
      </c>
      <c r="C115" s="412"/>
      <c r="D115" s="412"/>
      <c r="E115" s="412"/>
      <c r="F115" s="412"/>
      <c r="G115" s="412"/>
      <c r="H115" s="412"/>
      <c r="I115" s="412"/>
      <c r="J115" s="412"/>
      <c r="K115" s="412"/>
      <c r="L115" s="412"/>
      <c r="M115" s="412"/>
      <c r="N115" s="412"/>
      <c r="O115" s="412"/>
      <c r="P115" s="412"/>
      <c r="Q115" s="413"/>
      <c r="R115" s="151">
        <f>ROUND(R114,0)</f>
        <v>0</v>
      </c>
      <c r="S115" s="180"/>
      <c r="T115" s="181"/>
      <c r="U115" s="181"/>
      <c r="V115" s="181"/>
      <c r="W115" s="181"/>
      <c r="Y115" s="129">
        <f>R115</f>
        <v>0</v>
      </c>
    </row>
    <row r="116" spans="1:25" ht="18.600000000000001" customHeight="1" x14ac:dyDescent="0.25">
      <c r="A116" s="180"/>
      <c r="B116" s="422"/>
      <c r="C116" s="423"/>
      <c r="D116" s="423"/>
      <c r="E116" s="423"/>
      <c r="F116" s="423"/>
      <c r="G116" s="423"/>
      <c r="H116" s="423"/>
      <c r="I116" s="423"/>
      <c r="J116" s="423"/>
      <c r="K116" s="423"/>
      <c r="L116" s="423"/>
      <c r="M116" s="423"/>
      <c r="N116" s="423"/>
      <c r="O116" s="423"/>
      <c r="P116" s="423"/>
      <c r="Q116" s="423"/>
      <c r="R116" s="284"/>
      <c r="S116" s="180"/>
      <c r="T116" s="181"/>
      <c r="U116" s="181"/>
      <c r="V116" s="181"/>
      <c r="W116" s="181"/>
      <c r="Y116" s="129"/>
    </row>
    <row r="117" spans="1:25" ht="34.5" customHeight="1" x14ac:dyDescent="0.25">
      <c r="A117" s="180"/>
      <c r="B117" s="432" t="s">
        <v>60</v>
      </c>
      <c r="C117" s="433"/>
      <c r="D117" s="433"/>
      <c r="E117" s="433"/>
      <c r="F117" s="433"/>
      <c r="G117" s="433"/>
      <c r="H117" s="433"/>
      <c r="I117" s="433"/>
      <c r="J117" s="433"/>
      <c r="K117" s="433"/>
      <c r="L117" s="433"/>
      <c r="M117" s="433"/>
      <c r="N117" s="433"/>
      <c r="O117" s="433"/>
      <c r="P117" s="433"/>
      <c r="Q117" s="434"/>
      <c r="R117" s="146">
        <f>SUM(R115+R111+R101+R92+R82+R73+R66+R57+R52+R44+R16)</f>
        <v>0</v>
      </c>
      <c r="S117" s="180"/>
      <c r="T117" s="181"/>
      <c r="U117" s="155"/>
      <c r="V117" s="156"/>
      <c r="W117" s="181"/>
    </row>
    <row r="118" spans="1:25" ht="34.5" customHeight="1" x14ac:dyDescent="0.25">
      <c r="A118" s="180"/>
      <c r="B118" s="432" t="s">
        <v>241</v>
      </c>
      <c r="C118" s="433"/>
      <c r="D118" s="433"/>
      <c r="E118" s="433"/>
      <c r="F118" s="433"/>
      <c r="G118" s="433"/>
      <c r="H118" s="433"/>
      <c r="I118" s="433"/>
      <c r="J118" s="433"/>
      <c r="K118" s="433"/>
      <c r="L118" s="433"/>
      <c r="M118" s="433"/>
      <c r="N118" s="433"/>
      <c r="O118" s="433"/>
      <c r="P118" s="433"/>
      <c r="Q118" s="434"/>
      <c r="R118" s="146" t="e">
        <f>R117-E5</f>
        <v>#VALUE!</v>
      </c>
      <c r="S118" s="180"/>
      <c r="T118" s="181"/>
      <c r="U118" s="155"/>
      <c r="V118" s="156"/>
      <c r="W118" s="181"/>
    </row>
    <row r="119" spans="1:25" ht="15" customHeight="1" x14ac:dyDescent="0.25">
      <c r="A119" s="180"/>
      <c r="B119" s="180"/>
      <c r="C119" s="180"/>
      <c r="D119" s="180"/>
      <c r="E119" s="180"/>
      <c r="F119" s="180"/>
      <c r="G119" s="180"/>
      <c r="H119" s="180"/>
      <c r="I119" s="180"/>
      <c r="J119" s="180"/>
      <c r="K119" s="180"/>
      <c r="L119" s="180"/>
      <c r="M119" s="180"/>
      <c r="N119" s="180"/>
      <c r="O119" s="180"/>
      <c r="P119" s="180"/>
      <c r="Q119" s="180"/>
      <c r="R119" s="180"/>
      <c r="S119" s="180"/>
      <c r="T119" s="181"/>
      <c r="U119" s="155" t="s">
        <v>114</v>
      </c>
      <c r="V119" s="156">
        <f>U92+R101+R60+R64+R52+R16</f>
        <v>0</v>
      </c>
      <c r="W119" s="181"/>
    </row>
    <row r="120" spans="1:25" x14ac:dyDescent="0.2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row>
    <row r="121" spans="1:25" hidden="1" x14ac:dyDescent="0.25"/>
    <row r="122" spans="1:25" hidden="1" x14ac:dyDescent="0.25">
      <c r="C122" s="130" t="s">
        <v>255</v>
      </c>
      <c r="D122" s="130"/>
      <c r="E122" s="131"/>
      <c r="F122" s="132"/>
    </row>
    <row r="123" spans="1:25" hidden="1" x14ac:dyDescent="0.25">
      <c r="C123" s="130" t="s">
        <v>249</v>
      </c>
      <c r="D123" s="130"/>
      <c r="E123" s="131"/>
      <c r="F123" s="137">
        <f>R57</f>
        <v>0</v>
      </c>
    </row>
    <row r="124" spans="1:25" hidden="1" x14ac:dyDescent="0.25">
      <c r="C124" s="130" t="s">
        <v>251</v>
      </c>
      <c r="D124" s="130"/>
      <c r="E124" s="131">
        <f>W69</f>
        <v>0</v>
      </c>
      <c r="F124" s="132">
        <f>IF(E124&gt;25000,(E124-25000),0)</f>
        <v>0</v>
      </c>
    </row>
    <row r="125" spans="1:25" hidden="1" x14ac:dyDescent="0.25">
      <c r="C125" s="130" t="s">
        <v>252</v>
      </c>
      <c r="D125" s="130"/>
      <c r="E125" s="131">
        <f>W70</f>
        <v>0</v>
      </c>
      <c r="F125" s="132">
        <f>IF(E125&gt;25000,(E125-25000),0)</f>
        <v>0</v>
      </c>
    </row>
    <row r="126" spans="1:25" hidden="1" x14ac:dyDescent="0.25">
      <c r="C126" s="130" t="s">
        <v>253</v>
      </c>
      <c r="D126" s="130"/>
      <c r="E126" s="131">
        <f>W71</f>
        <v>0</v>
      </c>
      <c r="F126" s="132">
        <f>IF(E126&gt;25000,(E126-25000),0)</f>
        <v>0</v>
      </c>
    </row>
    <row r="127" spans="1:25" hidden="1" x14ac:dyDescent="0.25">
      <c r="C127" s="130" t="s">
        <v>254</v>
      </c>
      <c r="D127" s="130"/>
      <c r="E127" s="131">
        <f>W72</f>
        <v>0</v>
      </c>
      <c r="F127" s="132">
        <f>IF(E127&gt;25000,(E127-25000),0)</f>
        <v>0</v>
      </c>
    </row>
    <row r="128" spans="1:25" hidden="1" x14ac:dyDescent="0.25">
      <c r="C128" s="130" t="s">
        <v>250</v>
      </c>
      <c r="D128" s="130"/>
      <c r="E128" s="131"/>
      <c r="F128" s="137">
        <f>R115</f>
        <v>0</v>
      </c>
    </row>
    <row r="129" spans="6:6" hidden="1" x14ac:dyDescent="0.25">
      <c r="F129" s="81">
        <f>SUM(F123:F128)</f>
        <v>0</v>
      </c>
    </row>
  </sheetData>
  <sheetProtection algorithmName="SHA-512" hashValue="MLGxi8unqa2K0dzoJpF4itbJqfzlFxWtGZMhhARu0N1NkK+sNaR2Gxqk1wWAqH/cKficOlbA/ef6jkfL0cP0ng==" saltValue="htEn84uwd3el8j1i93XIKg==" spinCount="100000" sheet="1" formatCells="0" formatRows="0" insertRows="0" selectLockedCells="1"/>
  <mergeCells count="206">
    <mergeCell ref="B116:Q116"/>
    <mergeCell ref="B117:Q117"/>
    <mergeCell ref="B118:Q118"/>
    <mergeCell ref="C111:E111"/>
    <mergeCell ref="I111:Q111"/>
    <mergeCell ref="B112:Q112"/>
    <mergeCell ref="B113:Q113"/>
    <mergeCell ref="B114:Q114"/>
    <mergeCell ref="B115:Q115"/>
    <mergeCell ref="C107:F107"/>
    <mergeCell ref="C108:F108"/>
    <mergeCell ref="C109:F109"/>
    <mergeCell ref="I109:M109"/>
    <mergeCell ref="O109:P109"/>
    <mergeCell ref="D110:F110"/>
    <mergeCell ref="M110:Q110"/>
    <mergeCell ref="C104:G104"/>
    <mergeCell ref="I104:M104"/>
    <mergeCell ref="O104:P104"/>
    <mergeCell ref="I105:M105"/>
    <mergeCell ref="O105:P105"/>
    <mergeCell ref="O106:P106"/>
    <mergeCell ref="B99:D99"/>
    <mergeCell ref="E99:Q99"/>
    <mergeCell ref="B100:D100"/>
    <mergeCell ref="E100:Q100"/>
    <mergeCell ref="B101:Q101"/>
    <mergeCell ref="B102:R102"/>
    <mergeCell ref="B96:D96"/>
    <mergeCell ref="E96:Q96"/>
    <mergeCell ref="B97:D97"/>
    <mergeCell ref="E97:Q97"/>
    <mergeCell ref="B98:D98"/>
    <mergeCell ref="E98:Q98"/>
    <mergeCell ref="B92:Q92"/>
    <mergeCell ref="B93:R93"/>
    <mergeCell ref="B94:D94"/>
    <mergeCell ref="E94:R94"/>
    <mergeCell ref="B95:D95"/>
    <mergeCell ref="E95:Q95"/>
    <mergeCell ref="B90:D90"/>
    <mergeCell ref="E90:G90"/>
    <mergeCell ref="H90:O90"/>
    <mergeCell ref="B91:D91"/>
    <mergeCell ref="E91:G91"/>
    <mergeCell ref="H91:O91"/>
    <mergeCell ref="B88:D88"/>
    <mergeCell ref="E88:G88"/>
    <mergeCell ref="H88:O88"/>
    <mergeCell ref="B89:D89"/>
    <mergeCell ref="E89:G89"/>
    <mergeCell ref="H89:O89"/>
    <mergeCell ref="B86:D86"/>
    <mergeCell ref="E86:G86"/>
    <mergeCell ref="H86:O86"/>
    <mergeCell ref="B87:D87"/>
    <mergeCell ref="E87:G87"/>
    <mergeCell ref="H87:O87"/>
    <mergeCell ref="B82:Q82"/>
    <mergeCell ref="B83:R83"/>
    <mergeCell ref="B84:D84"/>
    <mergeCell ref="E84:G84"/>
    <mergeCell ref="H84:O84"/>
    <mergeCell ref="B85:D85"/>
    <mergeCell ref="E85:G85"/>
    <mergeCell ref="H85:O85"/>
    <mergeCell ref="B79:D79"/>
    <mergeCell ref="E79:Q79"/>
    <mergeCell ref="B80:D80"/>
    <mergeCell ref="E80:Q80"/>
    <mergeCell ref="B81:D81"/>
    <mergeCell ref="E81:Q81"/>
    <mergeCell ref="B76:D76"/>
    <mergeCell ref="E76:Q76"/>
    <mergeCell ref="B77:D77"/>
    <mergeCell ref="E77:Q77"/>
    <mergeCell ref="B78:D78"/>
    <mergeCell ref="E78:Q78"/>
    <mergeCell ref="B72:C72"/>
    <mergeCell ref="D72:G72"/>
    <mergeCell ref="H72:O72"/>
    <mergeCell ref="B73:Q73"/>
    <mergeCell ref="B74:R74"/>
    <mergeCell ref="B75:D75"/>
    <mergeCell ref="E75:Q75"/>
    <mergeCell ref="B70:C70"/>
    <mergeCell ref="D70:G70"/>
    <mergeCell ref="H70:O70"/>
    <mergeCell ref="B71:C71"/>
    <mergeCell ref="D71:G71"/>
    <mergeCell ref="H71:O71"/>
    <mergeCell ref="B68:C68"/>
    <mergeCell ref="D68:G68"/>
    <mergeCell ref="H68:O68"/>
    <mergeCell ref="B69:C69"/>
    <mergeCell ref="D69:G69"/>
    <mergeCell ref="H69:O69"/>
    <mergeCell ref="B64:C64"/>
    <mergeCell ref="D64:Q64"/>
    <mergeCell ref="C65:E65"/>
    <mergeCell ref="F65:Q65"/>
    <mergeCell ref="B66:Q66"/>
    <mergeCell ref="B67:R67"/>
    <mergeCell ref="C61:E61"/>
    <mergeCell ref="F61:Q61"/>
    <mergeCell ref="B62:C62"/>
    <mergeCell ref="D62:Q62"/>
    <mergeCell ref="C63:E63"/>
    <mergeCell ref="F63:Q63"/>
    <mergeCell ref="B57:Q57"/>
    <mergeCell ref="B58:R58"/>
    <mergeCell ref="B59:C59"/>
    <mergeCell ref="D59:Q59"/>
    <mergeCell ref="B60:C60"/>
    <mergeCell ref="D60:Q60"/>
    <mergeCell ref="B54:C54"/>
    <mergeCell ref="D54:P54"/>
    <mergeCell ref="B55:C55"/>
    <mergeCell ref="D55:P55"/>
    <mergeCell ref="B56:C56"/>
    <mergeCell ref="D56:P56"/>
    <mergeCell ref="B50:C50"/>
    <mergeCell ref="D50:K50"/>
    <mergeCell ref="B51:C51"/>
    <mergeCell ref="D51:K51"/>
    <mergeCell ref="B52:O52"/>
    <mergeCell ref="B53:R53"/>
    <mergeCell ref="B47:C47"/>
    <mergeCell ref="D47:K47"/>
    <mergeCell ref="B48:C48"/>
    <mergeCell ref="D48:K48"/>
    <mergeCell ref="B49:C49"/>
    <mergeCell ref="D49:K49"/>
    <mergeCell ref="B43:C43"/>
    <mergeCell ref="D43:K43"/>
    <mergeCell ref="B44:O44"/>
    <mergeCell ref="B45:R45"/>
    <mergeCell ref="B46:C46"/>
    <mergeCell ref="D46:K46"/>
    <mergeCell ref="B40:C40"/>
    <mergeCell ref="D40:K40"/>
    <mergeCell ref="B41:C41"/>
    <mergeCell ref="D41:K41"/>
    <mergeCell ref="B42:C42"/>
    <mergeCell ref="D42:K42"/>
    <mergeCell ref="B37:C37"/>
    <mergeCell ref="D37:K37"/>
    <mergeCell ref="B38:C38"/>
    <mergeCell ref="D38:K38"/>
    <mergeCell ref="B39:C39"/>
    <mergeCell ref="D39:K39"/>
    <mergeCell ref="B34:C34"/>
    <mergeCell ref="D34:K34"/>
    <mergeCell ref="B35:C35"/>
    <mergeCell ref="D35:K35"/>
    <mergeCell ref="B36:C36"/>
    <mergeCell ref="D36:K36"/>
    <mergeCell ref="B31:C31"/>
    <mergeCell ref="D31:K31"/>
    <mergeCell ref="B32:C32"/>
    <mergeCell ref="D32:K32"/>
    <mergeCell ref="B33:C33"/>
    <mergeCell ref="D33:K33"/>
    <mergeCell ref="B28:C28"/>
    <mergeCell ref="D28:K28"/>
    <mergeCell ref="B29:C29"/>
    <mergeCell ref="D29:K29"/>
    <mergeCell ref="B30:C30"/>
    <mergeCell ref="D30:K30"/>
    <mergeCell ref="B25:C25"/>
    <mergeCell ref="D25:K25"/>
    <mergeCell ref="B26:C26"/>
    <mergeCell ref="D26:K26"/>
    <mergeCell ref="B27:C27"/>
    <mergeCell ref="D27:K27"/>
    <mergeCell ref="B22:C22"/>
    <mergeCell ref="D22:K22"/>
    <mergeCell ref="B23:C23"/>
    <mergeCell ref="D23:K23"/>
    <mergeCell ref="B24:C24"/>
    <mergeCell ref="D24:K24"/>
    <mergeCell ref="B19:C19"/>
    <mergeCell ref="D19:K19"/>
    <mergeCell ref="B20:C20"/>
    <mergeCell ref="D20:K20"/>
    <mergeCell ref="B21:C21"/>
    <mergeCell ref="D21:K21"/>
    <mergeCell ref="B15:C15"/>
    <mergeCell ref="D15:K15"/>
    <mergeCell ref="B16:O16"/>
    <mergeCell ref="B17:R17"/>
    <mergeCell ref="B18:C18"/>
    <mergeCell ref="D18:K18"/>
    <mergeCell ref="B12:C12"/>
    <mergeCell ref="D12:K12"/>
    <mergeCell ref="B13:C13"/>
    <mergeCell ref="D13:K13"/>
    <mergeCell ref="B14:C14"/>
    <mergeCell ref="D14:K14"/>
    <mergeCell ref="B2:R2"/>
    <mergeCell ref="B3:R3"/>
    <mergeCell ref="B5:D5"/>
    <mergeCell ref="B7:D7"/>
    <mergeCell ref="B10:R10"/>
    <mergeCell ref="B11:C11"/>
    <mergeCell ref="D11:K11"/>
  </mergeCells>
  <conditionalFormatting sqref="R118">
    <cfRule type="cellIs" dxfId="20" priority="2" operator="notEqual">
      <formula>0</formula>
    </cfRule>
  </conditionalFormatting>
  <conditionalFormatting sqref="R117">
    <cfRule type="cellIs" dxfId="19" priority="3" operator="notEqual">
      <formula>$E$5</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1EA3F685-B15F-4158-89C9-47F17644FF93}">
            <xm:f>'GRANT SUMMARY'!$J$100&lt;0</xm:f>
            <x14:dxf>
              <fill>
                <patternFill>
                  <bgColor rgb="FFFF0000"/>
                </patternFill>
              </fill>
            </x14:dxf>
          </x14:cfRule>
          <xm:sqref>R111</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B12D8854-BBA0-422E-90E4-22A2D1B8150D}">
          <x14:formula1>
            <xm:f>'MassSTEP II Budget'!$W$68:$W$72</xm:f>
          </x14:formula1>
          <xm:sqref>E5</xm:sqref>
        </x14:dataValidation>
        <x14:dataValidation type="list" allowBlank="1" showInputMessage="1" showErrorMessage="1" xr:uid="{4ADAFEF3-9AB8-4653-A2E4-1543ED81CFD6}">
          <x14:formula1>
            <xm:f>'MassSTEP II Budget'!$V$68:$V$72</xm:f>
          </x14:formula1>
          <xm:sqref>B2:R2</xm:sqref>
        </x14:dataValidation>
        <x14:dataValidation type="list" allowBlank="1" showInputMessage="1" showErrorMessage="1" xr:uid="{3C78A651-4C9E-4C83-A58D-A9540A19B88D}">
          <x14:formula1>
            <xm:f>'DROP-DOWNS'!$J$2:$J$3</xm:f>
          </x14:formula1>
          <xm:sqref>B69:C72</xm:sqref>
        </x14:dataValidation>
        <x14:dataValidation type="list" allowBlank="1" showInputMessage="1" showErrorMessage="1" xr:uid="{12518E25-0A0D-491D-A7DC-5CD7CB81BFCA}">
          <x14:formula1>
            <xm:f>'DROP-DOWNS'!$S$12:$S$21</xm:f>
          </x14:formula1>
          <xm:sqref>B85:C87 B89:C91 B88:D88</xm:sqref>
        </x14:dataValidation>
        <x14:dataValidation type="list" allowBlank="1" showInputMessage="1" showErrorMessage="1" xr:uid="{6C58C7E0-A5DE-46CF-A7D5-D422183FF3D0}">
          <x14:formula1>
            <xm:f>'DROP-DOWNS'!$S$2:$S$6</xm:f>
          </x14:formula1>
          <xm:sqref>B76:C81</xm:sqref>
        </x14:dataValidation>
        <x14:dataValidation type="list" allowBlank="1" showInputMessage="1" showErrorMessage="1" xr:uid="{EBF75674-3890-43A6-B7E4-B80440EEFCF4}">
          <x14:formula1>
            <xm:f>'DROP-DOWNS'!$U$2:$U$8</xm:f>
          </x14:formula1>
          <xm:sqref>B95:D100</xm:sqref>
        </x14:dataValidation>
        <x14:dataValidation type="list" allowBlank="1" showInputMessage="1" showErrorMessage="1" xr:uid="{503AD9E6-E33B-4AE3-8086-1B91DA5CFD10}">
          <x14:formula1>
            <xm:f>Cover!$C$21:$C$25</xm:f>
          </x14:formula1>
          <xm:sqref>N47:N51 N19:N43 N12:N15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79998168889431442"/>
  </sheetPr>
  <dimension ref="A1:O107"/>
  <sheetViews>
    <sheetView showGridLines="0" zoomScaleNormal="100" workbookViewId="0">
      <pane xSplit="2" ySplit="7" topLeftCell="C8" activePane="bottomRight" state="frozen"/>
      <selection activeCell="Q32" sqref="Q32"/>
      <selection pane="topRight" activeCell="Q32" sqref="Q32"/>
      <selection pane="bottomLeft" activeCell="Q32" sqref="Q32"/>
      <selection pane="bottomRight" activeCell="C8" sqref="C8"/>
    </sheetView>
  </sheetViews>
  <sheetFormatPr defaultColWidth="9.140625" defaultRowHeight="12.75" x14ac:dyDescent="0.2"/>
  <cols>
    <col min="1" max="1" width="3.7109375" style="1" customWidth="1"/>
    <col min="2" max="3" width="8.5703125" style="1" customWidth="1"/>
    <col min="4" max="4" width="8.5703125" style="115" customWidth="1"/>
    <col min="5" max="5" width="8.5703125" style="116" customWidth="1"/>
    <col min="6" max="6" width="10.42578125" style="117" customWidth="1"/>
    <col min="7" max="7" width="24" style="117" customWidth="1"/>
    <col min="8" max="9" width="8.5703125" style="118" customWidth="1"/>
    <col min="10" max="10" width="8.5703125" style="1" customWidth="1"/>
    <col min="11" max="11" width="8.5703125" style="119" customWidth="1"/>
    <col min="12" max="12" width="8.5703125" style="120" customWidth="1"/>
    <col min="13" max="13" width="3.85546875" style="1" customWidth="1"/>
    <col min="14" max="14" width="9.140625" style="1" customWidth="1"/>
    <col min="15" max="15" width="9.140625" style="1" hidden="1" customWidth="1"/>
    <col min="16" max="28" width="9.140625" style="1" customWidth="1"/>
    <col min="29" max="16384" width="9.140625" style="1"/>
  </cols>
  <sheetData>
    <row r="1" spans="1:14" s="106" customFormat="1" ht="21.75" customHeight="1" x14ac:dyDescent="0.25">
      <c r="A1" s="71"/>
      <c r="B1" s="71"/>
      <c r="C1" s="71"/>
      <c r="D1" s="71"/>
      <c r="E1" s="71"/>
      <c r="F1" s="71"/>
      <c r="G1" s="71"/>
      <c r="H1" s="71"/>
      <c r="I1" s="71"/>
      <c r="J1" s="71"/>
      <c r="K1" s="71"/>
      <c r="L1" s="71"/>
      <c r="M1" s="105"/>
    </row>
    <row r="2" spans="1:14" ht="21.75" customHeight="1" x14ac:dyDescent="0.2">
      <c r="A2" s="97"/>
      <c r="B2" s="371" t="str">
        <f>Cover!B6</f>
        <v>Agency Name</v>
      </c>
      <c r="C2" s="372"/>
      <c r="D2" s="372"/>
      <c r="E2" s="372"/>
      <c r="F2" s="372"/>
      <c r="G2" s="372"/>
      <c r="H2" s="372"/>
      <c r="I2" s="372"/>
      <c r="J2" s="372"/>
      <c r="K2" s="372"/>
      <c r="L2" s="372"/>
      <c r="M2" s="97"/>
    </row>
    <row r="3" spans="1:14" ht="21.75" customHeight="1" x14ac:dyDescent="0.2">
      <c r="A3" s="97"/>
      <c r="B3" s="368" t="s">
        <v>116</v>
      </c>
      <c r="C3" s="368"/>
      <c r="D3" s="368"/>
      <c r="E3" s="368"/>
      <c r="F3" s="368"/>
      <c r="G3" s="368"/>
      <c r="H3" s="368"/>
      <c r="I3" s="368"/>
      <c r="J3" s="368"/>
      <c r="K3" s="368"/>
      <c r="L3" s="368"/>
      <c r="M3" s="97"/>
    </row>
    <row r="4" spans="1:14" ht="21.75" customHeight="1" x14ac:dyDescent="0.2">
      <c r="A4" s="97"/>
      <c r="B4" s="369" t="s">
        <v>281</v>
      </c>
      <c r="C4" s="369"/>
      <c r="D4" s="369"/>
      <c r="E4" s="125">
        <f>SUM(E8:E101)</f>
        <v>0</v>
      </c>
      <c r="F4" s="280"/>
      <c r="G4" s="280"/>
      <c r="H4" s="280"/>
      <c r="I4" s="369" t="s">
        <v>282</v>
      </c>
      <c r="J4" s="369"/>
      <c r="K4" s="369"/>
      <c r="L4" s="126">
        <f>SUM(L8:L101)</f>
        <v>0</v>
      </c>
      <c r="M4" s="97"/>
    </row>
    <row r="5" spans="1:14" s="106" customFormat="1" ht="21.75" customHeight="1" x14ac:dyDescent="0.2">
      <c r="A5" s="105"/>
      <c r="B5" s="375"/>
      <c r="C5" s="375"/>
      <c r="D5" s="375"/>
      <c r="E5" s="375"/>
      <c r="F5" s="375"/>
      <c r="G5" s="375"/>
      <c r="H5" s="375"/>
      <c r="I5" s="375"/>
      <c r="J5" s="375"/>
      <c r="K5" s="375"/>
      <c r="L5" s="375"/>
      <c r="M5" s="105"/>
    </row>
    <row r="6" spans="1:14" s="108" customFormat="1" ht="21" customHeight="1" x14ac:dyDescent="0.25">
      <c r="A6" s="107"/>
      <c r="B6" s="376" t="s">
        <v>117</v>
      </c>
      <c r="C6" s="376" t="s">
        <v>0</v>
      </c>
      <c r="D6" s="377" t="s">
        <v>266</v>
      </c>
      <c r="E6" s="370" t="s">
        <v>118</v>
      </c>
      <c r="F6" s="370" t="s">
        <v>280</v>
      </c>
      <c r="G6" s="370" t="s">
        <v>119</v>
      </c>
      <c r="H6" s="378" t="s">
        <v>38</v>
      </c>
      <c r="I6" s="378" t="s">
        <v>40</v>
      </c>
      <c r="J6" s="370" t="s">
        <v>41</v>
      </c>
      <c r="K6" s="379" t="s">
        <v>120</v>
      </c>
      <c r="L6" s="373" t="s">
        <v>121</v>
      </c>
      <c r="M6" s="107"/>
    </row>
    <row r="7" spans="1:14" ht="21.75" customHeight="1" x14ac:dyDescent="0.2">
      <c r="A7" s="97"/>
      <c r="B7" s="376"/>
      <c r="C7" s="376"/>
      <c r="D7" s="377"/>
      <c r="E7" s="370"/>
      <c r="F7" s="370"/>
      <c r="G7" s="370"/>
      <c r="H7" s="378"/>
      <c r="I7" s="378"/>
      <c r="J7" s="370"/>
      <c r="K7" s="379"/>
      <c r="L7" s="374"/>
      <c r="M7" s="97"/>
    </row>
    <row r="8" spans="1:14" x14ac:dyDescent="0.2">
      <c r="A8" s="97"/>
      <c r="B8" s="52" t="s">
        <v>122</v>
      </c>
      <c r="C8" s="127"/>
      <c r="D8" s="54"/>
      <c r="E8" s="55"/>
      <c r="F8" s="56"/>
      <c r="G8" s="56"/>
      <c r="H8" s="5"/>
      <c r="I8" s="6"/>
      <c r="J8" s="163"/>
      <c r="K8" s="164"/>
      <c r="L8" s="59"/>
      <c r="M8" s="97"/>
    </row>
    <row r="9" spans="1:14" x14ac:dyDescent="0.2">
      <c r="A9" s="97"/>
      <c r="B9" s="52" t="s">
        <v>123</v>
      </c>
      <c r="C9" s="127"/>
      <c r="D9" s="54"/>
      <c r="E9" s="55"/>
      <c r="F9" s="56"/>
      <c r="G9" s="56"/>
      <c r="H9" s="5"/>
      <c r="I9" s="6"/>
      <c r="J9" s="163">
        <f t="shared" ref="J9:J72" si="0">H9*I9</f>
        <v>0</v>
      </c>
      <c r="K9" s="164"/>
      <c r="L9" s="59">
        <f t="shared" ref="L9:L57" si="1">E9*K9</f>
        <v>0</v>
      </c>
      <c r="M9" s="97"/>
      <c r="N9" s="3"/>
    </row>
    <row r="10" spans="1:14" x14ac:dyDescent="0.2">
      <c r="A10" s="97"/>
      <c r="B10" s="52" t="s">
        <v>124</v>
      </c>
      <c r="C10" s="127"/>
      <c r="D10" s="54"/>
      <c r="E10" s="55"/>
      <c r="F10" s="56"/>
      <c r="G10" s="56"/>
      <c r="H10" s="5"/>
      <c r="I10" s="6"/>
      <c r="J10" s="163">
        <f t="shared" si="0"/>
        <v>0</v>
      </c>
      <c r="K10" s="164"/>
      <c r="L10" s="59">
        <f t="shared" si="1"/>
        <v>0</v>
      </c>
      <c r="M10" s="97"/>
    </row>
    <row r="11" spans="1:14" x14ac:dyDescent="0.2">
      <c r="A11" s="97"/>
      <c r="B11" s="52" t="s">
        <v>125</v>
      </c>
      <c r="C11" s="127"/>
      <c r="D11" s="54"/>
      <c r="E11" s="55"/>
      <c r="F11" s="56"/>
      <c r="G11" s="56"/>
      <c r="H11" s="5"/>
      <c r="I11" s="6"/>
      <c r="J11" s="163">
        <f t="shared" si="0"/>
        <v>0</v>
      </c>
      <c r="K11" s="164"/>
      <c r="L11" s="59">
        <f t="shared" si="1"/>
        <v>0</v>
      </c>
      <c r="M11" s="97"/>
    </row>
    <row r="12" spans="1:14" x14ac:dyDescent="0.2">
      <c r="A12" s="97"/>
      <c r="B12" s="52" t="s">
        <v>126</v>
      </c>
      <c r="C12" s="127"/>
      <c r="D12" s="60"/>
      <c r="E12" s="53"/>
      <c r="F12" s="56"/>
      <c r="G12" s="56"/>
      <c r="H12" s="61"/>
      <c r="I12" s="6"/>
      <c r="J12" s="163">
        <f t="shared" si="0"/>
        <v>0</v>
      </c>
      <c r="K12" s="164"/>
      <c r="L12" s="59">
        <f t="shared" si="1"/>
        <v>0</v>
      </c>
      <c r="M12" s="97"/>
    </row>
    <row r="13" spans="1:14" x14ac:dyDescent="0.2">
      <c r="A13" s="97"/>
      <c r="B13" s="52" t="s">
        <v>127</v>
      </c>
      <c r="C13" s="127"/>
      <c r="D13" s="60"/>
      <c r="E13" s="53"/>
      <c r="F13" s="56"/>
      <c r="G13" s="56"/>
      <c r="H13" s="61"/>
      <c r="I13" s="6"/>
      <c r="J13" s="163">
        <f t="shared" si="0"/>
        <v>0</v>
      </c>
      <c r="K13" s="164"/>
      <c r="L13" s="59">
        <f t="shared" si="1"/>
        <v>0</v>
      </c>
      <c r="M13" s="97"/>
    </row>
    <row r="14" spans="1:14" x14ac:dyDescent="0.2">
      <c r="A14" s="97"/>
      <c r="B14" s="52" t="s">
        <v>128</v>
      </c>
      <c r="C14" s="127"/>
      <c r="D14" s="60"/>
      <c r="E14" s="53"/>
      <c r="F14" s="56"/>
      <c r="G14" s="56"/>
      <c r="H14" s="61"/>
      <c r="I14" s="6"/>
      <c r="J14" s="163">
        <f t="shared" si="0"/>
        <v>0</v>
      </c>
      <c r="K14" s="164"/>
      <c r="L14" s="59">
        <f t="shared" si="1"/>
        <v>0</v>
      </c>
      <c r="M14" s="97"/>
    </row>
    <row r="15" spans="1:14" x14ac:dyDescent="0.2">
      <c r="A15" s="97"/>
      <c r="B15" s="52" t="s">
        <v>129</v>
      </c>
      <c r="C15" s="127"/>
      <c r="D15" s="60"/>
      <c r="E15" s="53"/>
      <c r="F15" s="56"/>
      <c r="G15" s="56"/>
      <c r="H15" s="61"/>
      <c r="I15" s="6"/>
      <c r="J15" s="163">
        <f t="shared" si="0"/>
        <v>0</v>
      </c>
      <c r="K15" s="164"/>
      <c r="L15" s="59">
        <f t="shared" si="1"/>
        <v>0</v>
      </c>
      <c r="M15" s="97"/>
    </row>
    <row r="16" spans="1:14" x14ac:dyDescent="0.2">
      <c r="A16" s="97"/>
      <c r="B16" s="52" t="s">
        <v>130</v>
      </c>
      <c r="C16" s="127"/>
      <c r="D16" s="54"/>
      <c r="E16" s="55"/>
      <c r="F16" s="56"/>
      <c r="G16" s="56"/>
      <c r="H16" s="5"/>
      <c r="I16" s="6"/>
      <c r="J16" s="163">
        <f t="shared" si="0"/>
        <v>0</v>
      </c>
      <c r="K16" s="164"/>
      <c r="L16" s="59">
        <f t="shared" si="1"/>
        <v>0</v>
      </c>
      <c r="M16" s="97"/>
    </row>
    <row r="17" spans="1:13" x14ac:dyDescent="0.2">
      <c r="A17" s="97"/>
      <c r="B17" s="52" t="s">
        <v>131</v>
      </c>
      <c r="C17" s="127"/>
      <c r="D17" s="54"/>
      <c r="E17" s="55"/>
      <c r="F17" s="56"/>
      <c r="G17" s="56"/>
      <c r="H17" s="5"/>
      <c r="I17" s="6"/>
      <c r="J17" s="163">
        <f t="shared" si="0"/>
        <v>0</v>
      </c>
      <c r="K17" s="164"/>
      <c r="L17" s="59">
        <f t="shared" si="1"/>
        <v>0</v>
      </c>
      <c r="M17" s="97"/>
    </row>
    <row r="18" spans="1:13" x14ac:dyDescent="0.2">
      <c r="A18" s="97"/>
      <c r="B18" s="52" t="s">
        <v>132</v>
      </c>
      <c r="C18" s="127"/>
      <c r="D18" s="54"/>
      <c r="E18" s="55"/>
      <c r="F18" s="56"/>
      <c r="G18" s="56"/>
      <c r="H18" s="5"/>
      <c r="I18" s="6"/>
      <c r="J18" s="163">
        <f t="shared" si="0"/>
        <v>0</v>
      </c>
      <c r="K18" s="164"/>
      <c r="L18" s="59">
        <f t="shared" si="1"/>
        <v>0</v>
      </c>
      <c r="M18" s="97"/>
    </row>
    <row r="19" spans="1:13" x14ac:dyDescent="0.2">
      <c r="A19" s="97"/>
      <c r="B19" s="52" t="s">
        <v>133</v>
      </c>
      <c r="C19" s="127"/>
      <c r="D19" s="54"/>
      <c r="E19" s="55"/>
      <c r="F19" s="56"/>
      <c r="G19" s="56"/>
      <c r="H19" s="5"/>
      <c r="I19" s="6"/>
      <c r="J19" s="163">
        <f t="shared" si="0"/>
        <v>0</v>
      </c>
      <c r="K19" s="164"/>
      <c r="L19" s="59">
        <f t="shared" si="1"/>
        <v>0</v>
      </c>
      <c r="M19" s="97"/>
    </row>
    <row r="20" spans="1:13" x14ac:dyDescent="0.2">
      <c r="A20" s="97"/>
      <c r="B20" s="52" t="s">
        <v>134</v>
      </c>
      <c r="C20" s="127"/>
      <c r="D20" s="54"/>
      <c r="E20" s="55"/>
      <c r="F20" s="56"/>
      <c r="G20" s="56"/>
      <c r="H20" s="5"/>
      <c r="I20" s="6"/>
      <c r="J20" s="163">
        <f t="shared" si="0"/>
        <v>0</v>
      </c>
      <c r="K20" s="164"/>
      <c r="L20" s="59">
        <f t="shared" si="1"/>
        <v>0</v>
      </c>
      <c r="M20" s="97"/>
    </row>
    <row r="21" spans="1:13" x14ac:dyDescent="0.2">
      <c r="A21" s="97"/>
      <c r="B21" s="52" t="s">
        <v>135</v>
      </c>
      <c r="C21" s="127"/>
      <c r="D21" s="60"/>
      <c r="E21" s="53"/>
      <c r="F21" s="56"/>
      <c r="G21" s="56"/>
      <c r="H21" s="5"/>
      <c r="I21" s="6"/>
      <c r="J21" s="163">
        <f t="shared" si="0"/>
        <v>0</v>
      </c>
      <c r="K21" s="164"/>
      <c r="L21" s="59">
        <f t="shared" si="1"/>
        <v>0</v>
      </c>
      <c r="M21" s="97"/>
    </row>
    <row r="22" spans="1:13" x14ac:dyDescent="0.2">
      <c r="A22" s="97"/>
      <c r="B22" s="52" t="s">
        <v>136</v>
      </c>
      <c r="C22" s="127"/>
      <c r="D22" s="60"/>
      <c r="E22" s="53"/>
      <c r="F22" s="56"/>
      <c r="G22" s="56"/>
      <c r="H22" s="61"/>
      <c r="I22" s="6"/>
      <c r="J22" s="163">
        <f t="shared" si="0"/>
        <v>0</v>
      </c>
      <c r="K22" s="164"/>
      <c r="L22" s="59">
        <f t="shared" si="1"/>
        <v>0</v>
      </c>
      <c r="M22" s="97"/>
    </row>
    <row r="23" spans="1:13" x14ac:dyDescent="0.2">
      <c r="A23" s="97"/>
      <c r="B23" s="52" t="s">
        <v>137</v>
      </c>
      <c r="C23" s="127"/>
      <c r="D23" s="60"/>
      <c r="E23" s="53"/>
      <c r="F23" s="56"/>
      <c r="G23" s="56"/>
      <c r="H23" s="61"/>
      <c r="I23" s="6"/>
      <c r="J23" s="163">
        <f t="shared" si="0"/>
        <v>0</v>
      </c>
      <c r="K23" s="164"/>
      <c r="L23" s="59">
        <f t="shared" si="1"/>
        <v>0</v>
      </c>
      <c r="M23" s="97"/>
    </row>
    <row r="24" spans="1:13" x14ac:dyDescent="0.2">
      <c r="A24" s="97"/>
      <c r="B24" s="52" t="s">
        <v>138</v>
      </c>
      <c r="C24" s="127"/>
      <c r="D24" s="60"/>
      <c r="E24" s="53"/>
      <c r="F24" s="56"/>
      <c r="G24" s="56"/>
      <c r="H24" s="61"/>
      <c r="I24" s="6"/>
      <c r="J24" s="163">
        <f t="shared" si="0"/>
        <v>0</v>
      </c>
      <c r="K24" s="164"/>
      <c r="L24" s="59">
        <f t="shared" si="1"/>
        <v>0</v>
      </c>
      <c r="M24" s="97"/>
    </row>
    <row r="25" spans="1:13" x14ac:dyDescent="0.2">
      <c r="A25" s="97"/>
      <c r="B25" s="52" t="s">
        <v>139</v>
      </c>
      <c r="C25" s="127"/>
      <c r="D25" s="60"/>
      <c r="E25" s="53"/>
      <c r="F25" s="56"/>
      <c r="G25" s="56"/>
      <c r="H25" s="61"/>
      <c r="I25" s="6"/>
      <c r="J25" s="163">
        <f t="shared" si="0"/>
        <v>0</v>
      </c>
      <c r="K25" s="164"/>
      <c r="L25" s="59">
        <f t="shared" si="1"/>
        <v>0</v>
      </c>
      <c r="M25" s="97"/>
    </row>
    <row r="26" spans="1:13" x14ac:dyDescent="0.2">
      <c r="A26" s="97"/>
      <c r="B26" s="52" t="s">
        <v>140</v>
      </c>
      <c r="C26" s="127"/>
      <c r="D26" s="62"/>
      <c r="E26" s="63"/>
      <c r="F26" s="56"/>
      <c r="G26" s="56"/>
      <c r="H26" s="64"/>
      <c r="I26" s="65"/>
      <c r="J26" s="163">
        <f t="shared" si="0"/>
        <v>0</v>
      </c>
      <c r="K26" s="164"/>
      <c r="L26" s="59">
        <f t="shared" si="1"/>
        <v>0</v>
      </c>
      <c r="M26" s="97"/>
    </row>
    <row r="27" spans="1:13" x14ac:dyDescent="0.2">
      <c r="A27" s="97"/>
      <c r="B27" s="52" t="s">
        <v>141</v>
      </c>
      <c r="C27" s="127"/>
      <c r="D27" s="62"/>
      <c r="E27" s="63"/>
      <c r="F27" s="56"/>
      <c r="G27" s="56"/>
      <c r="H27" s="64"/>
      <c r="I27" s="65"/>
      <c r="J27" s="163">
        <f t="shared" si="0"/>
        <v>0</v>
      </c>
      <c r="K27" s="164"/>
      <c r="L27" s="59">
        <f t="shared" si="1"/>
        <v>0</v>
      </c>
      <c r="M27" s="97"/>
    </row>
    <row r="28" spans="1:13" x14ac:dyDescent="0.2">
      <c r="A28" s="97"/>
      <c r="B28" s="52" t="s">
        <v>142</v>
      </c>
      <c r="C28" s="127"/>
      <c r="D28" s="62"/>
      <c r="E28" s="63"/>
      <c r="F28" s="56"/>
      <c r="G28" s="56"/>
      <c r="H28" s="64"/>
      <c r="I28" s="65"/>
      <c r="J28" s="163">
        <f t="shared" si="0"/>
        <v>0</v>
      </c>
      <c r="K28" s="164"/>
      <c r="L28" s="59">
        <f t="shared" si="1"/>
        <v>0</v>
      </c>
      <c r="M28" s="97"/>
    </row>
    <row r="29" spans="1:13" x14ac:dyDescent="0.2">
      <c r="A29" s="97"/>
      <c r="B29" s="52" t="s">
        <v>143</v>
      </c>
      <c r="C29" s="127"/>
      <c r="D29" s="62"/>
      <c r="E29" s="63"/>
      <c r="F29" s="56"/>
      <c r="G29" s="56"/>
      <c r="H29" s="64"/>
      <c r="I29" s="65"/>
      <c r="J29" s="163">
        <f t="shared" si="0"/>
        <v>0</v>
      </c>
      <c r="K29" s="164"/>
      <c r="L29" s="59">
        <f t="shared" si="1"/>
        <v>0</v>
      </c>
      <c r="M29" s="97"/>
    </row>
    <row r="30" spans="1:13" x14ac:dyDescent="0.2">
      <c r="A30" s="97"/>
      <c r="B30" s="52" t="s">
        <v>144</v>
      </c>
      <c r="C30" s="127"/>
      <c r="D30" s="62"/>
      <c r="E30" s="63"/>
      <c r="F30" s="56"/>
      <c r="G30" s="56"/>
      <c r="H30" s="64"/>
      <c r="I30" s="65"/>
      <c r="J30" s="163">
        <f t="shared" si="0"/>
        <v>0</v>
      </c>
      <c r="K30" s="164"/>
      <c r="L30" s="59">
        <f t="shared" si="1"/>
        <v>0</v>
      </c>
      <c r="M30" s="97"/>
    </row>
    <row r="31" spans="1:13" x14ac:dyDescent="0.2">
      <c r="A31" s="97"/>
      <c r="B31" s="52" t="s">
        <v>145</v>
      </c>
      <c r="C31" s="127"/>
      <c r="D31" s="62"/>
      <c r="E31" s="63"/>
      <c r="F31" s="56"/>
      <c r="G31" s="56"/>
      <c r="H31" s="64"/>
      <c r="I31" s="65"/>
      <c r="J31" s="163">
        <f t="shared" si="0"/>
        <v>0</v>
      </c>
      <c r="K31" s="164"/>
      <c r="L31" s="59">
        <f t="shared" si="1"/>
        <v>0</v>
      </c>
      <c r="M31" s="97"/>
    </row>
    <row r="32" spans="1:13" x14ac:dyDescent="0.2">
      <c r="A32" s="97"/>
      <c r="B32" s="52" t="s">
        <v>146</v>
      </c>
      <c r="C32" s="127"/>
      <c r="D32" s="62"/>
      <c r="E32" s="63"/>
      <c r="F32" s="56"/>
      <c r="G32" s="56"/>
      <c r="H32" s="64"/>
      <c r="I32" s="65"/>
      <c r="J32" s="163">
        <f t="shared" si="0"/>
        <v>0</v>
      </c>
      <c r="K32" s="164"/>
      <c r="L32" s="59">
        <f t="shared" si="1"/>
        <v>0</v>
      </c>
      <c r="M32" s="97"/>
    </row>
    <row r="33" spans="1:13" x14ac:dyDescent="0.2">
      <c r="A33" s="97"/>
      <c r="B33" s="52" t="s">
        <v>147</v>
      </c>
      <c r="C33" s="127"/>
      <c r="D33" s="62"/>
      <c r="E33" s="63"/>
      <c r="F33" s="56"/>
      <c r="G33" s="56"/>
      <c r="H33" s="64"/>
      <c r="I33" s="65"/>
      <c r="J33" s="163">
        <f t="shared" si="0"/>
        <v>0</v>
      </c>
      <c r="K33" s="164"/>
      <c r="L33" s="59">
        <f t="shared" si="1"/>
        <v>0</v>
      </c>
      <c r="M33" s="97"/>
    </row>
    <row r="34" spans="1:13" x14ac:dyDescent="0.2">
      <c r="A34" s="97"/>
      <c r="B34" s="52" t="s">
        <v>148</v>
      </c>
      <c r="C34" s="127"/>
      <c r="D34" s="62"/>
      <c r="E34" s="63"/>
      <c r="F34" s="56"/>
      <c r="G34" s="56"/>
      <c r="H34" s="64"/>
      <c r="I34" s="65"/>
      <c r="J34" s="163">
        <f t="shared" si="0"/>
        <v>0</v>
      </c>
      <c r="K34" s="164"/>
      <c r="L34" s="59">
        <f t="shared" si="1"/>
        <v>0</v>
      </c>
      <c r="M34" s="97"/>
    </row>
    <row r="35" spans="1:13" x14ac:dyDescent="0.2">
      <c r="A35" s="97"/>
      <c r="B35" s="52" t="s">
        <v>149</v>
      </c>
      <c r="C35" s="127"/>
      <c r="D35" s="62"/>
      <c r="E35" s="63"/>
      <c r="F35" s="56"/>
      <c r="G35" s="56"/>
      <c r="H35" s="64"/>
      <c r="I35" s="65"/>
      <c r="J35" s="163">
        <f t="shared" si="0"/>
        <v>0</v>
      </c>
      <c r="K35" s="164"/>
      <c r="L35" s="59">
        <f t="shared" si="1"/>
        <v>0</v>
      </c>
      <c r="M35" s="97"/>
    </row>
    <row r="36" spans="1:13" x14ac:dyDescent="0.2">
      <c r="A36" s="97"/>
      <c r="B36" s="52" t="s">
        <v>150</v>
      </c>
      <c r="C36" s="127"/>
      <c r="D36" s="62"/>
      <c r="E36" s="63"/>
      <c r="F36" s="56"/>
      <c r="G36" s="56"/>
      <c r="H36" s="64"/>
      <c r="I36" s="65"/>
      <c r="J36" s="163">
        <f t="shared" si="0"/>
        <v>0</v>
      </c>
      <c r="K36" s="164"/>
      <c r="L36" s="59">
        <f t="shared" si="1"/>
        <v>0</v>
      </c>
      <c r="M36" s="97"/>
    </row>
    <row r="37" spans="1:13" x14ac:dyDescent="0.2">
      <c r="A37" s="97"/>
      <c r="B37" s="52" t="s">
        <v>151</v>
      </c>
      <c r="C37" s="127"/>
      <c r="D37" s="62"/>
      <c r="E37" s="63"/>
      <c r="F37" s="56"/>
      <c r="G37" s="56"/>
      <c r="H37" s="64"/>
      <c r="I37" s="65"/>
      <c r="J37" s="163">
        <f t="shared" si="0"/>
        <v>0</v>
      </c>
      <c r="K37" s="164"/>
      <c r="L37" s="59">
        <f t="shared" si="1"/>
        <v>0</v>
      </c>
      <c r="M37" s="97"/>
    </row>
    <row r="38" spans="1:13" x14ac:dyDescent="0.2">
      <c r="A38" s="97"/>
      <c r="B38" s="52" t="s">
        <v>152</v>
      </c>
      <c r="C38" s="127"/>
      <c r="D38" s="62"/>
      <c r="E38" s="63"/>
      <c r="F38" s="56"/>
      <c r="G38" s="56"/>
      <c r="H38" s="64"/>
      <c r="I38" s="65"/>
      <c r="J38" s="163">
        <f t="shared" si="0"/>
        <v>0</v>
      </c>
      <c r="K38" s="164"/>
      <c r="L38" s="59">
        <f t="shared" si="1"/>
        <v>0</v>
      </c>
      <c r="M38" s="97"/>
    </row>
    <row r="39" spans="1:13" x14ac:dyDescent="0.2">
      <c r="A39" s="97"/>
      <c r="B39" s="52" t="s">
        <v>153</v>
      </c>
      <c r="C39" s="127"/>
      <c r="D39" s="62"/>
      <c r="E39" s="63"/>
      <c r="F39" s="56"/>
      <c r="G39" s="56"/>
      <c r="H39" s="64"/>
      <c r="I39" s="65"/>
      <c r="J39" s="163">
        <f t="shared" si="0"/>
        <v>0</v>
      </c>
      <c r="K39" s="164"/>
      <c r="L39" s="59">
        <f t="shared" si="1"/>
        <v>0</v>
      </c>
      <c r="M39" s="97"/>
    </row>
    <row r="40" spans="1:13" x14ac:dyDescent="0.2">
      <c r="A40" s="97"/>
      <c r="B40" s="52" t="s">
        <v>154</v>
      </c>
      <c r="C40" s="127"/>
      <c r="D40" s="62"/>
      <c r="E40" s="63"/>
      <c r="F40" s="56"/>
      <c r="G40" s="56"/>
      <c r="H40" s="64"/>
      <c r="I40" s="65"/>
      <c r="J40" s="163">
        <f t="shared" si="0"/>
        <v>0</v>
      </c>
      <c r="K40" s="164"/>
      <c r="L40" s="59">
        <f t="shared" si="1"/>
        <v>0</v>
      </c>
      <c r="M40" s="97"/>
    </row>
    <row r="41" spans="1:13" x14ac:dyDescent="0.2">
      <c r="A41" s="97"/>
      <c r="B41" s="52" t="s">
        <v>155</v>
      </c>
      <c r="C41" s="127"/>
      <c r="D41" s="62"/>
      <c r="E41" s="63"/>
      <c r="F41" s="56"/>
      <c r="G41" s="56"/>
      <c r="H41" s="64"/>
      <c r="I41" s="65"/>
      <c r="J41" s="163">
        <f t="shared" si="0"/>
        <v>0</v>
      </c>
      <c r="K41" s="164"/>
      <c r="L41" s="59">
        <f t="shared" si="1"/>
        <v>0</v>
      </c>
      <c r="M41" s="97"/>
    </row>
    <row r="42" spans="1:13" x14ac:dyDescent="0.2">
      <c r="A42" s="97"/>
      <c r="B42" s="52" t="s">
        <v>156</v>
      </c>
      <c r="C42" s="127"/>
      <c r="D42" s="62"/>
      <c r="E42" s="63"/>
      <c r="F42" s="56"/>
      <c r="G42" s="56"/>
      <c r="H42" s="64"/>
      <c r="I42" s="65"/>
      <c r="J42" s="163">
        <f t="shared" si="0"/>
        <v>0</v>
      </c>
      <c r="K42" s="164"/>
      <c r="L42" s="59">
        <f t="shared" si="1"/>
        <v>0</v>
      </c>
      <c r="M42" s="97"/>
    </row>
    <row r="43" spans="1:13" x14ac:dyDescent="0.2">
      <c r="A43" s="97"/>
      <c r="B43" s="52" t="s">
        <v>157</v>
      </c>
      <c r="C43" s="127"/>
      <c r="D43" s="62"/>
      <c r="E43" s="63"/>
      <c r="F43" s="56"/>
      <c r="G43" s="56"/>
      <c r="H43" s="64"/>
      <c r="I43" s="65"/>
      <c r="J43" s="163">
        <f t="shared" si="0"/>
        <v>0</v>
      </c>
      <c r="K43" s="164"/>
      <c r="L43" s="59">
        <f t="shared" si="1"/>
        <v>0</v>
      </c>
      <c r="M43" s="97"/>
    </row>
    <row r="44" spans="1:13" x14ac:dyDescent="0.2">
      <c r="A44" s="97"/>
      <c r="B44" s="52" t="s">
        <v>158</v>
      </c>
      <c r="C44" s="127"/>
      <c r="D44" s="62"/>
      <c r="E44" s="63"/>
      <c r="F44" s="56"/>
      <c r="G44" s="56"/>
      <c r="H44" s="64"/>
      <c r="I44" s="65"/>
      <c r="J44" s="163">
        <f t="shared" si="0"/>
        <v>0</v>
      </c>
      <c r="K44" s="164"/>
      <c r="L44" s="59">
        <f t="shared" si="1"/>
        <v>0</v>
      </c>
      <c r="M44" s="97"/>
    </row>
    <row r="45" spans="1:13" x14ac:dyDescent="0.2">
      <c r="A45" s="97"/>
      <c r="B45" s="52" t="s">
        <v>159</v>
      </c>
      <c r="C45" s="127"/>
      <c r="D45" s="62"/>
      <c r="E45" s="63"/>
      <c r="F45" s="56"/>
      <c r="G45" s="56"/>
      <c r="H45" s="64"/>
      <c r="I45" s="65"/>
      <c r="J45" s="163">
        <f t="shared" si="0"/>
        <v>0</v>
      </c>
      <c r="K45" s="164"/>
      <c r="L45" s="59">
        <f t="shared" si="1"/>
        <v>0</v>
      </c>
      <c r="M45" s="97"/>
    </row>
    <row r="46" spans="1:13" x14ac:dyDescent="0.2">
      <c r="A46" s="97"/>
      <c r="B46" s="52" t="s">
        <v>160</v>
      </c>
      <c r="C46" s="127"/>
      <c r="D46" s="62"/>
      <c r="E46" s="63"/>
      <c r="F46" s="56"/>
      <c r="G46" s="56"/>
      <c r="H46" s="64"/>
      <c r="I46" s="65"/>
      <c r="J46" s="163">
        <f t="shared" si="0"/>
        <v>0</v>
      </c>
      <c r="K46" s="164"/>
      <c r="L46" s="59">
        <f t="shared" si="1"/>
        <v>0</v>
      </c>
      <c r="M46" s="97"/>
    </row>
    <row r="47" spans="1:13" x14ac:dyDescent="0.2">
      <c r="A47" s="97"/>
      <c r="B47" s="52" t="s">
        <v>161</v>
      </c>
      <c r="C47" s="127"/>
      <c r="D47" s="62"/>
      <c r="E47" s="63"/>
      <c r="F47" s="56"/>
      <c r="G47" s="56"/>
      <c r="H47" s="64"/>
      <c r="I47" s="65"/>
      <c r="J47" s="163">
        <f t="shared" si="0"/>
        <v>0</v>
      </c>
      <c r="K47" s="164"/>
      <c r="L47" s="59">
        <f t="shared" si="1"/>
        <v>0</v>
      </c>
      <c r="M47" s="97"/>
    </row>
    <row r="48" spans="1:13" x14ac:dyDescent="0.2">
      <c r="A48" s="97"/>
      <c r="B48" s="52" t="s">
        <v>162</v>
      </c>
      <c r="C48" s="127"/>
      <c r="D48" s="62"/>
      <c r="E48" s="63"/>
      <c r="F48" s="56"/>
      <c r="G48" s="56"/>
      <c r="H48" s="64"/>
      <c r="I48" s="65"/>
      <c r="J48" s="163">
        <f t="shared" si="0"/>
        <v>0</v>
      </c>
      <c r="K48" s="164"/>
      <c r="L48" s="59">
        <f t="shared" si="1"/>
        <v>0</v>
      </c>
      <c r="M48" s="97"/>
    </row>
    <row r="49" spans="1:15" x14ac:dyDescent="0.2">
      <c r="A49" s="97"/>
      <c r="B49" s="52" t="s">
        <v>163</v>
      </c>
      <c r="C49" s="127"/>
      <c r="D49" s="62"/>
      <c r="E49" s="63"/>
      <c r="F49" s="56"/>
      <c r="G49" s="56"/>
      <c r="H49" s="64"/>
      <c r="I49" s="65"/>
      <c r="J49" s="163">
        <f t="shared" si="0"/>
        <v>0</v>
      </c>
      <c r="K49" s="164"/>
      <c r="L49" s="59">
        <f t="shared" si="1"/>
        <v>0</v>
      </c>
      <c r="M49" s="97"/>
    </row>
    <row r="50" spans="1:15" x14ac:dyDescent="0.2">
      <c r="A50" s="97"/>
      <c r="B50" s="52" t="s">
        <v>164</v>
      </c>
      <c r="C50" s="127"/>
      <c r="D50" s="62"/>
      <c r="E50" s="63"/>
      <c r="F50" s="56"/>
      <c r="G50" s="56"/>
      <c r="H50" s="64"/>
      <c r="I50" s="65"/>
      <c r="J50" s="163">
        <f t="shared" si="0"/>
        <v>0</v>
      </c>
      <c r="K50" s="164"/>
      <c r="L50" s="59">
        <f t="shared" si="1"/>
        <v>0</v>
      </c>
      <c r="M50" s="97"/>
      <c r="O50" s="162" t="str">
        <f>Cover!B6</f>
        <v>Agency Name</v>
      </c>
    </row>
    <row r="51" spans="1:15" x14ac:dyDescent="0.2">
      <c r="A51" s="97"/>
      <c r="B51" s="52" t="s">
        <v>165</v>
      </c>
      <c r="C51" s="127"/>
      <c r="D51" s="62"/>
      <c r="E51" s="63"/>
      <c r="F51" s="56"/>
      <c r="G51" s="56"/>
      <c r="H51" s="64"/>
      <c r="I51" s="65"/>
      <c r="J51" s="163">
        <f t="shared" si="0"/>
        <v>0</v>
      </c>
      <c r="K51" s="164"/>
      <c r="L51" s="59">
        <f t="shared" si="1"/>
        <v>0</v>
      </c>
      <c r="M51" s="97"/>
    </row>
    <row r="52" spans="1:15" x14ac:dyDescent="0.2">
      <c r="A52" s="97"/>
      <c r="B52" s="52" t="s">
        <v>166</v>
      </c>
      <c r="C52" s="127"/>
      <c r="D52" s="62"/>
      <c r="E52" s="63"/>
      <c r="F52" s="56"/>
      <c r="G52" s="56"/>
      <c r="H52" s="64"/>
      <c r="I52" s="65"/>
      <c r="J52" s="163">
        <f t="shared" si="0"/>
        <v>0</v>
      </c>
      <c r="K52" s="164"/>
      <c r="L52" s="59">
        <f t="shared" si="1"/>
        <v>0</v>
      </c>
      <c r="M52" s="97"/>
    </row>
    <row r="53" spans="1:15" x14ac:dyDescent="0.2">
      <c r="A53" s="97"/>
      <c r="B53" s="52" t="s">
        <v>167</v>
      </c>
      <c r="C53" s="127"/>
      <c r="D53" s="62"/>
      <c r="E53" s="63"/>
      <c r="F53" s="56"/>
      <c r="G53" s="56"/>
      <c r="H53" s="64"/>
      <c r="I53" s="65"/>
      <c r="J53" s="163">
        <f t="shared" si="0"/>
        <v>0</v>
      </c>
      <c r="K53" s="164"/>
      <c r="L53" s="59">
        <f t="shared" si="1"/>
        <v>0</v>
      </c>
      <c r="M53" s="97"/>
    </row>
    <row r="54" spans="1:15" x14ac:dyDescent="0.2">
      <c r="A54" s="97"/>
      <c r="B54" s="52" t="s">
        <v>168</v>
      </c>
      <c r="C54" s="127"/>
      <c r="D54" s="62"/>
      <c r="E54" s="63"/>
      <c r="F54" s="56"/>
      <c r="G54" s="56"/>
      <c r="H54" s="64"/>
      <c r="I54" s="65"/>
      <c r="J54" s="163">
        <f t="shared" si="0"/>
        <v>0</v>
      </c>
      <c r="K54" s="164"/>
      <c r="L54" s="59">
        <f t="shared" si="1"/>
        <v>0</v>
      </c>
      <c r="M54" s="97"/>
    </row>
    <row r="55" spans="1:15" x14ac:dyDescent="0.2">
      <c r="A55" s="97"/>
      <c r="B55" s="52" t="s">
        <v>169</v>
      </c>
      <c r="C55" s="127"/>
      <c r="D55" s="62"/>
      <c r="E55" s="63"/>
      <c r="F55" s="56"/>
      <c r="G55" s="56"/>
      <c r="H55" s="64"/>
      <c r="I55" s="65"/>
      <c r="J55" s="163">
        <f t="shared" si="0"/>
        <v>0</v>
      </c>
      <c r="K55" s="164"/>
      <c r="L55" s="59">
        <f t="shared" si="1"/>
        <v>0</v>
      </c>
      <c r="M55" s="97"/>
    </row>
    <row r="56" spans="1:15" x14ac:dyDescent="0.2">
      <c r="A56" s="97"/>
      <c r="B56" s="52" t="s">
        <v>170</v>
      </c>
      <c r="C56" s="127"/>
      <c r="D56" s="62"/>
      <c r="E56" s="63"/>
      <c r="F56" s="56"/>
      <c r="G56" s="56"/>
      <c r="H56" s="64"/>
      <c r="I56" s="65"/>
      <c r="J56" s="163">
        <f t="shared" si="0"/>
        <v>0</v>
      </c>
      <c r="K56" s="164"/>
      <c r="L56" s="59">
        <f t="shared" si="1"/>
        <v>0</v>
      </c>
      <c r="M56" s="97"/>
    </row>
    <row r="57" spans="1:15" x14ac:dyDescent="0.2">
      <c r="A57" s="97"/>
      <c r="B57" s="52" t="s">
        <v>171</v>
      </c>
      <c r="C57" s="127"/>
      <c r="D57" s="62"/>
      <c r="E57" s="63"/>
      <c r="F57" s="56"/>
      <c r="G57" s="56"/>
      <c r="H57" s="64"/>
      <c r="I57" s="65"/>
      <c r="J57" s="163">
        <f t="shared" si="0"/>
        <v>0</v>
      </c>
      <c r="K57" s="164"/>
      <c r="L57" s="59">
        <f t="shared" si="1"/>
        <v>0</v>
      </c>
      <c r="M57" s="97"/>
    </row>
    <row r="58" spans="1:15" ht="39.950000000000003" hidden="1" customHeight="1" x14ac:dyDescent="0.2">
      <c r="A58" s="97"/>
      <c r="B58" s="52" t="s">
        <v>172</v>
      </c>
      <c r="C58" s="53"/>
      <c r="D58" s="62"/>
      <c r="E58" s="63"/>
      <c r="F58" s="56"/>
      <c r="G58" s="56"/>
      <c r="H58" s="64"/>
      <c r="I58" s="65"/>
      <c r="J58" s="57">
        <f t="shared" si="0"/>
        <v>0</v>
      </c>
      <c r="K58" s="58"/>
      <c r="L58" s="59">
        <f t="shared" ref="L58:L72" si="2">E58*K58</f>
        <v>0</v>
      </c>
      <c r="M58" s="97"/>
    </row>
    <row r="59" spans="1:15" ht="39.950000000000003" hidden="1" customHeight="1" x14ac:dyDescent="0.2">
      <c r="A59" s="97"/>
      <c r="B59" s="52" t="s">
        <v>173</v>
      </c>
      <c r="C59" s="53"/>
      <c r="D59" s="62"/>
      <c r="E59" s="63"/>
      <c r="F59" s="56"/>
      <c r="G59" s="56"/>
      <c r="H59" s="64"/>
      <c r="I59" s="65"/>
      <c r="J59" s="57">
        <f t="shared" si="0"/>
        <v>0</v>
      </c>
      <c r="K59" s="58"/>
      <c r="L59" s="59">
        <f t="shared" si="2"/>
        <v>0</v>
      </c>
      <c r="M59" s="97"/>
    </row>
    <row r="60" spans="1:15" ht="39.950000000000003" hidden="1" customHeight="1" x14ac:dyDescent="0.2">
      <c r="A60" s="97"/>
      <c r="B60" s="52" t="s">
        <v>174</v>
      </c>
      <c r="C60" s="53"/>
      <c r="D60" s="62"/>
      <c r="E60" s="63"/>
      <c r="F60" s="56"/>
      <c r="G60" s="56"/>
      <c r="H60" s="64"/>
      <c r="I60" s="65"/>
      <c r="J60" s="57">
        <f t="shared" si="0"/>
        <v>0</v>
      </c>
      <c r="K60" s="58"/>
      <c r="L60" s="59">
        <f t="shared" si="2"/>
        <v>0</v>
      </c>
      <c r="M60" s="97"/>
    </row>
    <row r="61" spans="1:15" ht="39.950000000000003" hidden="1" customHeight="1" x14ac:dyDescent="0.2">
      <c r="A61" s="97"/>
      <c r="B61" s="52" t="s">
        <v>175</v>
      </c>
      <c r="C61" s="53"/>
      <c r="D61" s="62"/>
      <c r="E61" s="63"/>
      <c r="F61" s="56"/>
      <c r="G61" s="56"/>
      <c r="H61" s="64"/>
      <c r="I61" s="65"/>
      <c r="J61" s="57">
        <f t="shared" si="0"/>
        <v>0</v>
      </c>
      <c r="K61" s="58"/>
      <c r="L61" s="59">
        <f t="shared" si="2"/>
        <v>0</v>
      </c>
      <c r="M61" s="97"/>
    </row>
    <row r="62" spans="1:15" ht="39.950000000000003" hidden="1" customHeight="1" x14ac:dyDescent="0.2">
      <c r="A62" s="97"/>
      <c r="B62" s="52" t="s">
        <v>176</v>
      </c>
      <c r="C62" s="53"/>
      <c r="D62" s="62"/>
      <c r="E62" s="63"/>
      <c r="F62" s="56"/>
      <c r="G62" s="56"/>
      <c r="H62" s="64"/>
      <c r="I62" s="65"/>
      <c r="J62" s="57">
        <f t="shared" si="0"/>
        <v>0</v>
      </c>
      <c r="K62" s="58"/>
      <c r="L62" s="59">
        <f t="shared" si="2"/>
        <v>0</v>
      </c>
      <c r="M62" s="97"/>
    </row>
    <row r="63" spans="1:15" ht="39.950000000000003" hidden="1" customHeight="1" x14ac:dyDescent="0.2">
      <c r="A63" s="97"/>
      <c r="B63" s="52" t="s">
        <v>177</v>
      </c>
      <c r="C63" s="53"/>
      <c r="D63" s="62"/>
      <c r="E63" s="63"/>
      <c r="F63" s="56"/>
      <c r="G63" s="56"/>
      <c r="H63" s="64"/>
      <c r="I63" s="65"/>
      <c r="J63" s="57">
        <f t="shared" si="0"/>
        <v>0</v>
      </c>
      <c r="K63" s="58"/>
      <c r="L63" s="59">
        <f t="shared" si="2"/>
        <v>0</v>
      </c>
      <c r="M63" s="97"/>
    </row>
    <row r="64" spans="1:15" ht="39.950000000000003" hidden="1" customHeight="1" x14ac:dyDescent="0.2">
      <c r="A64" s="97"/>
      <c r="B64" s="52" t="s">
        <v>178</v>
      </c>
      <c r="C64" s="53"/>
      <c r="D64" s="62"/>
      <c r="E64" s="63"/>
      <c r="F64" s="56"/>
      <c r="G64" s="56"/>
      <c r="H64" s="64"/>
      <c r="I64" s="65"/>
      <c r="J64" s="57">
        <f t="shared" si="0"/>
        <v>0</v>
      </c>
      <c r="K64" s="58"/>
      <c r="L64" s="59">
        <f t="shared" si="2"/>
        <v>0</v>
      </c>
      <c r="M64" s="97"/>
    </row>
    <row r="65" spans="1:13" ht="39.950000000000003" hidden="1" customHeight="1" x14ac:dyDescent="0.2">
      <c r="A65" s="97"/>
      <c r="B65" s="52" t="s">
        <v>179</v>
      </c>
      <c r="C65" s="53"/>
      <c r="D65" s="62"/>
      <c r="E65" s="63"/>
      <c r="F65" s="56"/>
      <c r="G65" s="56"/>
      <c r="H65" s="64"/>
      <c r="I65" s="65"/>
      <c r="J65" s="57">
        <f t="shared" si="0"/>
        <v>0</v>
      </c>
      <c r="K65" s="58"/>
      <c r="L65" s="59">
        <f t="shared" si="2"/>
        <v>0</v>
      </c>
      <c r="M65" s="97"/>
    </row>
    <row r="66" spans="1:13" ht="39.950000000000003" hidden="1" customHeight="1" x14ac:dyDescent="0.2">
      <c r="A66" s="97"/>
      <c r="B66" s="52" t="s">
        <v>180</v>
      </c>
      <c r="C66" s="53"/>
      <c r="D66" s="62"/>
      <c r="E66" s="63"/>
      <c r="F66" s="56"/>
      <c r="G66" s="56"/>
      <c r="H66" s="64"/>
      <c r="I66" s="65"/>
      <c r="J66" s="57">
        <f t="shared" si="0"/>
        <v>0</v>
      </c>
      <c r="K66" s="58"/>
      <c r="L66" s="59">
        <f t="shared" si="2"/>
        <v>0</v>
      </c>
      <c r="M66" s="97"/>
    </row>
    <row r="67" spans="1:13" ht="39.950000000000003" hidden="1" customHeight="1" x14ac:dyDescent="0.2">
      <c r="A67" s="97"/>
      <c r="B67" s="52" t="s">
        <v>181</v>
      </c>
      <c r="C67" s="53"/>
      <c r="D67" s="62"/>
      <c r="E67" s="63"/>
      <c r="F67" s="56"/>
      <c r="G67" s="56"/>
      <c r="H67" s="64"/>
      <c r="I67" s="65"/>
      <c r="J67" s="57">
        <f t="shared" si="0"/>
        <v>0</v>
      </c>
      <c r="K67" s="58"/>
      <c r="L67" s="59">
        <f t="shared" si="2"/>
        <v>0</v>
      </c>
      <c r="M67" s="97"/>
    </row>
    <row r="68" spans="1:13" ht="39.950000000000003" hidden="1" customHeight="1" x14ac:dyDescent="0.2">
      <c r="A68" s="97"/>
      <c r="B68" s="52" t="s">
        <v>182</v>
      </c>
      <c r="C68" s="53"/>
      <c r="D68" s="62"/>
      <c r="E68" s="63"/>
      <c r="F68" s="56"/>
      <c r="G68" s="56"/>
      <c r="H68" s="64"/>
      <c r="I68" s="65"/>
      <c r="J68" s="57">
        <f t="shared" si="0"/>
        <v>0</v>
      </c>
      <c r="K68" s="58"/>
      <c r="L68" s="59">
        <f t="shared" si="2"/>
        <v>0</v>
      </c>
      <c r="M68" s="97"/>
    </row>
    <row r="69" spans="1:13" ht="39.950000000000003" hidden="1" customHeight="1" x14ac:dyDescent="0.2">
      <c r="A69" s="97"/>
      <c r="B69" s="52" t="s">
        <v>183</v>
      </c>
      <c r="C69" s="53"/>
      <c r="D69" s="62"/>
      <c r="E69" s="63"/>
      <c r="F69" s="56"/>
      <c r="G69" s="56"/>
      <c r="H69" s="64"/>
      <c r="I69" s="65"/>
      <c r="J69" s="57">
        <f t="shared" si="0"/>
        <v>0</v>
      </c>
      <c r="K69" s="58"/>
      <c r="L69" s="59">
        <f t="shared" si="2"/>
        <v>0</v>
      </c>
      <c r="M69" s="97"/>
    </row>
    <row r="70" spans="1:13" ht="39.950000000000003" hidden="1" customHeight="1" x14ac:dyDescent="0.2">
      <c r="A70" s="97"/>
      <c r="B70" s="52" t="s">
        <v>184</v>
      </c>
      <c r="C70" s="53"/>
      <c r="D70" s="62"/>
      <c r="E70" s="63"/>
      <c r="F70" s="56"/>
      <c r="G70" s="56"/>
      <c r="H70" s="64"/>
      <c r="I70" s="65"/>
      <c r="J70" s="57">
        <f t="shared" si="0"/>
        <v>0</v>
      </c>
      <c r="K70" s="58"/>
      <c r="L70" s="59">
        <f t="shared" si="2"/>
        <v>0</v>
      </c>
      <c r="M70" s="97"/>
    </row>
    <row r="71" spans="1:13" ht="39.950000000000003" hidden="1" customHeight="1" x14ac:dyDescent="0.2">
      <c r="A71" s="97"/>
      <c r="B71" s="52" t="s">
        <v>185</v>
      </c>
      <c r="C71" s="53"/>
      <c r="D71" s="62"/>
      <c r="E71" s="63"/>
      <c r="F71" s="56"/>
      <c r="G71" s="56"/>
      <c r="H71" s="64"/>
      <c r="I71" s="65"/>
      <c r="J71" s="57">
        <f t="shared" si="0"/>
        <v>0</v>
      </c>
      <c r="K71" s="58"/>
      <c r="L71" s="59">
        <f t="shared" si="2"/>
        <v>0</v>
      </c>
      <c r="M71" s="97"/>
    </row>
    <row r="72" spans="1:13" ht="39.950000000000003" hidden="1" customHeight="1" x14ac:dyDescent="0.2">
      <c r="A72" s="97"/>
      <c r="B72" s="52" t="s">
        <v>186</v>
      </c>
      <c r="C72" s="53"/>
      <c r="D72" s="62"/>
      <c r="E72" s="63"/>
      <c r="F72" s="56"/>
      <c r="G72" s="56"/>
      <c r="H72" s="64"/>
      <c r="I72" s="65"/>
      <c r="J72" s="57">
        <f t="shared" si="0"/>
        <v>0</v>
      </c>
      <c r="K72" s="58"/>
      <c r="L72" s="59">
        <f t="shared" si="2"/>
        <v>0</v>
      </c>
      <c r="M72" s="97"/>
    </row>
    <row r="73" spans="1:13" ht="39.950000000000003" hidden="1" customHeight="1" x14ac:dyDescent="0.2">
      <c r="A73" s="97"/>
      <c r="B73" s="52" t="s">
        <v>187</v>
      </c>
      <c r="C73" s="53"/>
      <c r="D73" s="62"/>
      <c r="E73" s="63"/>
      <c r="F73" s="56"/>
      <c r="G73" s="56"/>
      <c r="H73" s="64"/>
      <c r="I73" s="65"/>
      <c r="J73" s="57">
        <f t="shared" ref="J73:J106" si="3">H73*I73</f>
        <v>0</v>
      </c>
      <c r="K73" s="58"/>
      <c r="L73" s="59">
        <f t="shared" ref="L73:L106" si="4">E73*K73</f>
        <v>0</v>
      </c>
      <c r="M73" s="97"/>
    </row>
    <row r="74" spans="1:13" ht="39.950000000000003" hidden="1" customHeight="1" x14ac:dyDescent="0.2">
      <c r="A74" s="97"/>
      <c r="B74" s="52" t="s">
        <v>188</v>
      </c>
      <c r="C74" s="53"/>
      <c r="D74" s="62"/>
      <c r="E74" s="63"/>
      <c r="F74" s="56"/>
      <c r="G74" s="56"/>
      <c r="H74" s="64"/>
      <c r="I74" s="65"/>
      <c r="J74" s="57">
        <f t="shared" si="3"/>
        <v>0</v>
      </c>
      <c r="K74" s="58"/>
      <c r="L74" s="59">
        <f t="shared" si="4"/>
        <v>0</v>
      </c>
      <c r="M74" s="97"/>
    </row>
    <row r="75" spans="1:13" ht="39.950000000000003" hidden="1" customHeight="1" x14ac:dyDescent="0.2">
      <c r="A75" s="97"/>
      <c r="B75" s="52" t="s">
        <v>189</v>
      </c>
      <c r="C75" s="53"/>
      <c r="D75" s="62"/>
      <c r="E75" s="63"/>
      <c r="F75" s="56"/>
      <c r="G75" s="56"/>
      <c r="H75" s="64"/>
      <c r="I75" s="65"/>
      <c r="J75" s="57">
        <f t="shared" si="3"/>
        <v>0</v>
      </c>
      <c r="K75" s="58"/>
      <c r="L75" s="59">
        <f t="shared" si="4"/>
        <v>0</v>
      </c>
      <c r="M75" s="97"/>
    </row>
    <row r="76" spans="1:13" ht="39.950000000000003" hidden="1" customHeight="1" x14ac:dyDescent="0.2">
      <c r="A76" s="97"/>
      <c r="B76" s="52" t="s">
        <v>190</v>
      </c>
      <c r="C76" s="53"/>
      <c r="D76" s="62"/>
      <c r="E76" s="63"/>
      <c r="F76" s="56"/>
      <c r="G76" s="56"/>
      <c r="H76" s="64"/>
      <c r="I76" s="65"/>
      <c r="J76" s="57">
        <f t="shared" si="3"/>
        <v>0</v>
      </c>
      <c r="K76" s="58"/>
      <c r="L76" s="59">
        <f t="shared" si="4"/>
        <v>0</v>
      </c>
      <c r="M76" s="97"/>
    </row>
    <row r="77" spans="1:13" ht="39.950000000000003" hidden="1" customHeight="1" x14ac:dyDescent="0.2">
      <c r="A77" s="97"/>
      <c r="B77" s="52" t="s">
        <v>191</v>
      </c>
      <c r="C77" s="53"/>
      <c r="D77" s="62"/>
      <c r="E77" s="63"/>
      <c r="F77" s="56"/>
      <c r="G77" s="56"/>
      <c r="H77" s="64"/>
      <c r="I77" s="65"/>
      <c r="J77" s="57">
        <f t="shared" si="3"/>
        <v>0</v>
      </c>
      <c r="K77" s="58"/>
      <c r="L77" s="59">
        <f t="shared" si="4"/>
        <v>0</v>
      </c>
      <c r="M77" s="97"/>
    </row>
    <row r="78" spans="1:13" ht="39.950000000000003" hidden="1" customHeight="1" x14ac:dyDescent="0.2">
      <c r="A78" s="97"/>
      <c r="B78" s="52" t="s">
        <v>192</v>
      </c>
      <c r="C78" s="53"/>
      <c r="D78" s="62"/>
      <c r="E78" s="63"/>
      <c r="F78" s="56"/>
      <c r="G78" s="56"/>
      <c r="H78" s="64"/>
      <c r="I78" s="65"/>
      <c r="J78" s="57">
        <f t="shared" si="3"/>
        <v>0</v>
      </c>
      <c r="K78" s="58"/>
      <c r="L78" s="59">
        <f t="shared" si="4"/>
        <v>0</v>
      </c>
      <c r="M78" s="97"/>
    </row>
    <row r="79" spans="1:13" ht="39.950000000000003" hidden="1" customHeight="1" x14ac:dyDescent="0.2">
      <c r="A79" s="97"/>
      <c r="B79" s="52" t="s">
        <v>193</v>
      </c>
      <c r="C79" s="53"/>
      <c r="D79" s="62"/>
      <c r="E79" s="63"/>
      <c r="F79" s="56"/>
      <c r="G79" s="56"/>
      <c r="H79" s="64"/>
      <c r="I79" s="65"/>
      <c r="J79" s="57">
        <f t="shared" si="3"/>
        <v>0</v>
      </c>
      <c r="K79" s="58"/>
      <c r="L79" s="59">
        <f t="shared" si="4"/>
        <v>0</v>
      </c>
      <c r="M79" s="97"/>
    </row>
    <row r="80" spans="1:13" ht="39.950000000000003" hidden="1" customHeight="1" x14ac:dyDescent="0.2">
      <c r="A80" s="97"/>
      <c r="B80" s="52" t="s">
        <v>194</v>
      </c>
      <c r="C80" s="53"/>
      <c r="D80" s="62"/>
      <c r="E80" s="63"/>
      <c r="F80" s="56"/>
      <c r="G80" s="56"/>
      <c r="H80" s="64"/>
      <c r="I80" s="65"/>
      <c r="J80" s="57">
        <f t="shared" si="3"/>
        <v>0</v>
      </c>
      <c r="K80" s="58"/>
      <c r="L80" s="59">
        <f t="shared" si="4"/>
        <v>0</v>
      </c>
      <c r="M80" s="97"/>
    </row>
    <row r="81" spans="1:13" ht="39.950000000000003" hidden="1" customHeight="1" x14ac:dyDescent="0.2">
      <c r="A81" s="97"/>
      <c r="B81" s="52" t="s">
        <v>195</v>
      </c>
      <c r="C81" s="53"/>
      <c r="D81" s="62"/>
      <c r="E81" s="63"/>
      <c r="F81" s="56"/>
      <c r="G81" s="56"/>
      <c r="H81" s="64"/>
      <c r="I81" s="65"/>
      <c r="J81" s="57">
        <f t="shared" si="3"/>
        <v>0</v>
      </c>
      <c r="K81" s="58"/>
      <c r="L81" s="59">
        <f t="shared" si="4"/>
        <v>0</v>
      </c>
      <c r="M81" s="97"/>
    </row>
    <row r="82" spans="1:13" ht="39.950000000000003" hidden="1" customHeight="1" x14ac:dyDescent="0.2">
      <c r="A82" s="97"/>
      <c r="B82" s="52" t="s">
        <v>196</v>
      </c>
      <c r="C82" s="53"/>
      <c r="D82" s="62"/>
      <c r="E82" s="63"/>
      <c r="F82" s="56"/>
      <c r="G82" s="56"/>
      <c r="H82" s="64"/>
      <c r="I82" s="65"/>
      <c r="J82" s="57">
        <f t="shared" si="3"/>
        <v>0</v>
      </c>
      <c r="K82" s="58"/>
      <c r="L82" s="59">
        <f t="shared" si="4"/>
        <v>0</v>
      </c>
      <c r="M82" s="97"/>
    </row>
    <row r="83" spans="1:13" ht="39.950000000000003" hidden="1" customHeight="1" x14ac:dyDescent="0.2">
      <c r="A83" s="97"/>
      <c r="B83" s="52" t="s">
        <v>197</v>
      </c>
      <c r="C83" s="53"/>
      <c r="D83" s="62"/>
      <c r="E83" s="63"/>
      <c r="F83" s="56"/>
      <c r="G83" s="56"/>
      <c r="H83" s="64"/>
      <c r="I83" s="65"/>
      <c r="J83" s="57">
        <f t="shared" si="3"/>
        <v>0</v>
      </c>
      <c r="K83" s="58"/>
      <c r="L83" s="59">
        <f t="shared" si="4"/>
        <v>0</v>
      </c>
      <c r="M83" s="97"/>
    </row>
    <row r="84" spans="1:13" ht="39.950000000000003" hidden="1" customHeight="1" x14ac:dyDescent="0.2">
      <c r="A84" s="97"/>
      <c r="B84" s="52" t="s">
        <v>198</v>
      </c>
      <c r="C84" s="53"/>
      <c r="D84" s="62"/>
      <c r="E84" s="63"/>
      <c r="F84" s="56"/>
      <c r="G84" s="56"/>
      <c r="H84" s="64"/>
      <c r="I84" s="65"/>
      <c r="J84" s="57">
        <f t="shared" si="3"/>
        <v>0</v>
      </c>
      <c r="K84" s="58"/>
      <c r="L84" s="59">
        <f t="shared" si="4"/>
        <v>0</v>
      </c>
      <c r="M84" s="97"/>
    </row>
    <row r="85" spans="1:13" ht="39.950000000000003" hidden="1" customHeight="1" x14ac:dyDescent="0.2">
      <c r="A85" s="97"/>
      <c r="B85" s="52" t="s">
        <v>199</v>
      </c>
      <c r="C85" s="53"/>
      <c r="D85" s="62"/>
      <c r="E85" s="63"/>
      <c r="F85" s="56"/>
      <c r="G85" s="56"/>
      <c r="H85" s="64"/>
      <c r="I85" s="65"/>
      <c r="J85" s="57">
        <f t="shared" si="3"/>
        <v>0</v>
      </c>
      <c r="K85" s="58"/>
      <c r="L85" s="59">
        <f t="shared" si="4"/>
        <v>0</v>
      </c>
      <c r="M85" s="97"/>
    </row>
    <row r="86" spans="1:13" ht="39.950000000000003" hidden="1" customHeight="1" x14ac:dyDescent="0.2">
      <c r="A86" s="97"/>
      <c r="B86" s="52" t="s">
        <v>200</v>
      </c>
      <c r="C86" s="53"/>
      <c r="D86" s="62"/>
      <c r="E86" s="63"/>
      <c r="F86" s="56"/>
      <c r="G86" s="56"/>
      <c r="H86" s="64"/>
      <c r="I86" s="65"/>
      <c r="J86" s="57">
        <f t="shared" si="3"/>
        <v>0</v>
      </c>
      <c r="K86" s="58"/>
      <c r="L86" s="59">
        <f t="shared" si="4"/>
        <v>0</v>
      </c>
      <c r="M86" s="97"/>
    </row>
    <row r="87" spans="1:13" ht="39.950000000000003" hidden="1" customHeight="1" x14ac:dyDescent="0.2">
      <c r="A87" s="97"/>
      <c r="B87" s="52" t="s">
        <v>201</v>
      </c>
      <c r="C87" s="53"/>
      <c r="D87" s="62"/>
      <c r="E87" s="63"/>
      <c r="F87" s="56"/>
      <c r="G87" s="56"/>
      <c r="H87" s="64"/>
      <c r="I87" s="65"/>
      <c r="J87" s="57">
        <f t="shared" si="3"/>
        <v>0</v>
      </c>
      <c r="K87" s="58"/>
      <c r="L87" s="59">
        <f t="shared" si="4"/>
        <v>0</v>
      </c>
      <c r="M87" s="97"/>
    </row>
    <row r="88" spans="1:13" ht="39.950000000000003" hidden="1" customHeight="1" x14ac:dyDescent="0.2">
      <c r="A88" s="97"/>
      <c r="B88" s="52" t="s">
        <v>202</v>
      </c>
      <c r="C88" s="53"/>
      <c r="D88" s="62"/>
      <c r="E88" s="63"/>
      <c r="F88" s="56"/>
      <c r="G88" s="56"/>
      <c r="H88" s="64"/>
      <c r="I88" s="65"/>
      <c r="J88" s="57">
        <f t="shared" si="3"/>
        <v>0</v>
      </c>
      <c r="K88" s="58"/>
      <c r="L88" s="59">
        <f t="shared" si="4"/>
        <v>0</v>
      </c>
      <c r="M88" s="97"/>
    </row>
    <row r="89" spans="1:13" ht="39.950000000000003" hidden="1" customHeight="1" x14ac:dyDescent="0.2">
      <c r="A89" s="97"/>
      <c r="B89" s="52" t="s">
        <v>203</v>
      </c>
      <c r="C89" s="53"/>
      <c r="D89" s="62"/>
      <c r="E89" s="63"/>
      <c r="F89" s="56"/>
      <c r="G89" s="56"/>
      <c r="H89" s="64"/>
      <c r="I89" s="65"/>
      <c r="J89" s="57">
        <f t="shared" si="3"/>
        <v>0</v>
      </c>
      <c r="K89" s="58"/>
      <c r="L89" s="59">
        <f t="shared" si="4"/>
        <v>0</v>
      </c>
      <c r="M89" s="97"/>
    </row>
    <row r="90" spans="1:13" ht="39.950000000000003" hidden="1" customHeight="1" x14ac:dyDescent="0.2">
      <c r="A90" s="97"/>
      <c r="B90" s="52" t="s">
        <v>204</v>
      </c>
      <c r="C90" s="53"/>
      <c r="D90" s="62"/>
      <c r="E90" s="63"/>
      <c r="F90" s="56"/>
      <c r="G90" s="56"/>
      <c r="H90" s="64"/>
      <c r="I90" s="65"/>
      <c r="J90" s="57">
        <f t="shared" si="3"/>
        <v>0</v>
      </c>
      <c r="K90" s="58"/>
      <c r="L90" s="59">
        <f t="shared" si="4"/>
        <v>0</v>
      </c>
      <c r="M90" s="97"/>
    </row>
    <row r="91" spans="1:13" ht="39.950000000000003" hidden="1" customHeight="1" x14ac:dyDescent="0.2">
      <c r="A91" s="97"/>
      <c r="B91" s="52" t="s">
        <v>205</v>
      </c>
      <c r="C91" s="53"/>
      <c r="D91" s="62"/>
      <c r="E91" s="63"/>
      <c r="F91" s="56"/>
      <c r="G91" s="56"/>
      <c r="H91" s="64"/>
      <c r="I91" s="65"/>
      <c r="J91" s="57">
        <f t="shared" si="3"/>
        <v>0</v>
      </c>
      <c r="K91" s="58"/>
      <c r="L91" s="59">
        <f t="shared" si="4"/>
        <v>0</v>
      </c>
      <c r="M91" s="97"/>
    </row>
    <row r="92" spans="1:13" ht="39.950000000000003" hidden="1" customHeight="1" x14ac:dyDescent="0.2">
      <c r="A92" s="97"/>
      <c r="B92" s="52" t="s">
        <v>206</v>
      </c>
      <c r="C92" s="53"/>
      <c r="D92" s="62"/>
      <c r="E92" s="63"/>
      <c r="F92" s="56"/>
      <c r="G92" s="56"/>
      <c r="H92" s="64"/>
      <c r="I92" s="65"/>
      <c r="J92" s="57">
        <f t="shared" si="3"/>
        <v>0</v>
      </c>
      <c r="K92" s="58"/>
      <c r="L92" s="59">
        <f t="shared" si="4"/>
        <v>0</v>
      </c>
      <c r="M92" s="97"/>
    </row>
    <row r="93" spans="1:13" ht="39.950000000000003" hidden="1" customHeight="1" x14ac:dyDescent="0.2">
      <c r="A93" s="97"/>
      <c r="B93" s="52" t="s">
        <v>207</v>
      </c>
      <c r="C93" s="53"/>
      <c r="D93" s="62"/>
      <c r="E93" s="63"/>
      <c r="F93" s="56"/>
      <c r="G93" s="56"/>
      <c r="H93" s="64"/>
      <c r="I93" s="65"/>
      <c r="J93" s="57">
        <f t="shared" si="3"/>
        <v>0</v>
      </c>
      <c r="K93" s="58"/>
      <c r="L93" s="59">
        <f t="shared" si="4"/>
        <v>0</v>
      </c>
      <c r="M93" s="97"/>
    </row>
    <row r="94" spans="1:13" ht="39.950000000000003" hidden="1" customHeight="1" x14ac:dyDescent="0.2">
      <c r="A94" s="97"/>
      <c r="B94" s="52" t="s">
        <v>208</v>
      </c>
      <c r="C94" s="53"/>
      <c r="D94" s="62"/>
      <c r="E94" s="63"/>
      <c r="F94" s="56"/>
      <c r="G94" s="56"/>
      <c r="H94" s="64"/>
      <c r="I94" s="65"/>
      <c r="J94" s="57">
        <f t="shared" si="3"/>
        <v>0</v>
      </c>
      <c r="K94" s="58"/>
      <c r="L94" s="59">
        <f t="shared" si="4"/>
        <v>0</v>
      </c>
      <c r="M94" s="97"/>
    </row>
    <row r="95" spans="1:13" ht="39.950000000000003" hidden="1" customHeight="1" x14ac:dyDescent="0.2">
      <c r="A95" s="97"/>
      <c r="B95" s="52" t="s">
        <v>209</v>
      </c>
      <c r="C95" s="53"/>
      <c r="D95" s="62"/>
      <c r="E95" s="63"/>
      <c r="F95" s="56"/>
      <c r="G95" s="56"/>
      <c r="H95" s="64"/>
      <c r="I95" s="65"/>
      <c r="J95" s="57">
        <f t="shared" si="3"/>
        <v>0</v>
      </c>
      <c r="K95" s="58"/>
      <c r="L95" s="59">
        <f t="shared" si="4"/>
        <v>0</v>
      </c>
      <c r="M95" s="97"/>
    </row>
    <row r="96" spans="1:13" ht="39.950000000000003" hidden="1" customHeight="1" x14ac:dyDescent="0.2">
      <c r="A96" s="97"/>
      <c r="B96" s="52" t="s">
        <v>210</v>
      </c>
      <c r="C96" s="53"/>
      <c r="D96" s="62"/>
      <c r="E96" s="63"/>
      <c r="F96" s="56"/>
      <c r="G96" s="56"/>
      <c r="H96" s="64"/>
      <c r="I96" s="65"/>
      <c r="J96" s="57">
        <f t="shared" si="3"/>
        <v>0</v>
      </c>
      <c r="K96" s="58"/>
      <c r="L96" s="59">
        <f t="shared" si="4"/>
        <v>0</v>
      </c>
      <c r="M96" s="97"/>
    </row>
    <row r="97" spans="1:13" ht="39.950000000000003" hidden="1" customHeight="1" x14ac:dyDescent="0.2">
      <c r="A97" s="97"/>
      <c r="B97" s="52" t="s">
        <v>211</v>
      </c>
      <c r="C97" s="53"/>
      <c r="D97" s="62"/>
      <c r="E97" s="63"/>
      <c r="F97" s="56"/>
      <c r="G97" s="56"/>
      <c r="H97" s="64"/>
      <c r="I97" s="65"/>
      <c r="J97" s="57">
        <f t="shared" si="3"/>
        <v>0</v>
      </c>
      <c r="K97" s="58"/>
      <c r="L97" s="59">
        <f t="shared" si="4"/>
        <v>0</v>
      </c>
      <c r="M97" s="97"/>
    </row>
    <row r="98" spans="1:13" ht="39.950000000000003" hidden="1" customHeight="1" x14ac:dyDescent="0.2">
      <c r="A98" s="97"/>
      <c r="B98" s="52" t="s">
        <v>212</v>
      </c>
      <c r="C98" s="53"/>
      <c r="D98" s="62"/>
      <c r="E98" s="63"/>
      <c r="F98" s="56"/>
      <c r="G98" s="56"/>
      <c r="H98" s="64"/>
      <c r="I98" s="65"/>
      <c r="J98" s="57">
        <f t="shared" si="3"/>
        <v>0</v>
      </c>
      <c r="K98" s="58"/>
      <c r="L98" s="59">
        <f t="shared" si="4"/>
        <v>0</v>
      </c>
      <c r="M98" s="97"/>
    </row>
    <row r="99" spans="1:13" ht="39.950000000000003" hidden="1" customHeight="1" x14ac:dyDescent="0.2">
      <c r="A99" s="97"/>
      <c r="B99" s="52" t="s">
        <v>213</v>
      </c>
      <c r="C99" s="53"/>
      <c r="D99" s="62"/>
      <c r="E99" s="63"/>
      <c r="F99" s="56"/>
      <c r="G99" s="56"/>
      <c r="H99" s="64"/>
      <c r="I99" s="65"/>
      <c r="J99" s="57">
        <f t="shared" si="3"/>
        <v>0</v>
      </c>
      <c r="K99" s="58"/>
      <c r="L99" s="59">
        <f t="shared" si="4"/>
        <v>0</v>
      </c>
      <c r="M99" s="97"/>
    </row>
    <row r="100" spans="1:13" ht="39.950000000000003" hidden="1" customHeight="1" x14ac:dyDescent="0.2">
      <c r="A100" s="97"/>
      <c r="B100" s="52" t="s">
        <v>214</v>
      </c>
      <c r="C100" s="53"/>
      <c r="D100" s="62"/>
      <c r="E100" s="63"/>
      <c r="F100" s="56"/>
      <c r="G100" s="56"/>
      <c r="H100" s="64"/>
      <c r="I100" s="65"/>
      <c r="J100" s="57">
        <f t="shared" si="3"/>
        <v>0</v>
      </c>
      <c r="K100" s="58"/>
      <c r="L100" s="59">
        <f t="shared" si="4"/>
        <v>0</v>
      </c>
      <c r="M100" s="97"/>
    </row>
    <row r="101" spans="1:13" ht="39.950000000000003" hidden="1" customHeight="1" x14ac:dyDescent="0.2">
      <c r="A101" s="97"/>
      <c r="B101" s="52" t="s">
        <v>215</v>
      </c>
      <c r="C101" s="53"/>
      <c r="D101" s="62"/>
      <c r="E101" s="63"/>
      <c r="F101" s="56"/>
      <c r="G101" s="56"/>
      <c r="H101" s="64"/>
      <c r="I101" s="65"/>
      <c r="J101" s="57">
        <f t="shared" si="3"/>
        <v>0</v>
      </c>
      <c r="K101" s="58"/>
      <c r="L101" s="59">
        <f t="shared" si="4"/>
        <v>0</v>
      </c>
      <c r="M101" s="97"/>
    </row>
    <row r="102" spans="1:13" ht="39.950000000000003" hidden="1" customHeight="1" x14ac:dyDescent="0.2">
      <c r="A102" s="97"/>
      <c r="B102" s="52" t="s">
        <v>216</v>
      </c>
      <c r="C102" s="53"/>
      <c r="D102" s="62"/>
      <c r="E102" s="63"/>
      <c r="F102" s="56"/>
      <c r="G102" s="56"/>
      <c r="H102" s="64"/>
      <c r="I102" s="65"/>
      <c r="J102" s="57">
        <f t="shared" si="3"/>
        <v>0</v>
      </c>
      <c r="K102" s="58"/>
      <c r="L102" s="59">
        <f t="shared" si="4"/>
        <v>0</v>
      </c>
      <c r="M102" s="97"/>
    </row>
    <row r="103" spans="1:13" ht="39.950000000000003" hidden="1" customHeight="1" x14ac:dyDescent="0.2">
      <c r="A103" s="97"/>
      <c r="B103" s="52" t="s">
        <v>217</v>
      </c>
      <c r="C103" s="53"/>
      <c r="D103" s="62"/>
      <c r="E103" s="63"/>
      <c r="F103" s="56"/>
      <c r="G103" s="56"/>
      <c r="H103" s="64"/>
      <c r="I103" s="65"/>
      <c r="J103" s="57">
        <f t="shared" si="3"/>
        <v>0</v>
      </c>
      <c r="K103" s="58"/>
      <c r="L103" s="59">
        <f t="shared" si="4"/>
        <v>0</v>
      </c>
      <c r="M103" s="97"/>
    </row>
    <row r="104" spans="1:13" ht="39.950000000000003" hidden="1" customHeight="1" x14ac:dyDescent="0.2">
      <c r="A104" s="97"/>
      <c r="B104" s="52" t="s">
        <v>218</v>
      </c>
      <c r="C104" s="53"/>
      <c r="D104" s="62"/>
      <c r="E104" s="63"/>
      <c r="F104" s="56"/>
      <c r="G104" s="56"/>
      <c r="H104" s="64"/>
      <c r="I104" s="65"/>
      <c r="J104" s="57">
        <f t="shared" si="3"/>
        <v>0</v>
      </c>
      <c r="K104" s="58"/>
      <c r="L104" s="59">
        <f t="shared" si="4"/>
        <v>0</v>
      </c>
      <c r="M104" s="97"/>
    </row>
    <row r="105" spans="1:13" ht="39.950000000000003" hidden="1" customHeight="1" x14ac:dyDescent="0.2">
      <c r="A105" s="97"/>
      <c r="B105" s="52" t="s">
        <v>219</v>
      </c>
      <c r="C105" s="53"/>
      <c r="D105" s="62"/>
      <c r="E105" s="63"/>
      <c r="F105" s="56"/>
      <c r="G105" s="56"/>
      <c r="H105" s="64"/>
      <c r="I105" s="65"/>
      <c r="J105" s="57">
        <f t="shared" si="3"/>
        <v>0</v>
      </c>
      <c r="K105" s="58"/>
      <c r="L105" s="59">
        <f t="shared" si="4"/>
        <v>0</v>
      </c>
      <c r="M105" s="97"/>
    </row>
    <row r="106" spans="1:13" ht="39.950000000000003" hidden="1" customHeight="1" x14ac:dyDescent="0.2">
      <c r="A106" s="97"/>
      <c r="B106" s="52" t="s">
        <v>220</v>
      </c>
      <c r="C106" s="53"/>
      <c r="D106" s="62"/>
      <c r="E106" s="63"/>
      <c r="F106" s="56"/>
      <c r="G106" s="56"/>
      <c r="H106" s="64"/>
      <c r="I106" s="65"/>
      <c r="J106" s="57">
        <f t="shared" si="3"/>
        <v>0</v>
      </c>
      <c r="K106" s="58"/>
      <c r="L106" s="59">
        <f t="shared" si="4"/>
        <v>0</v>
      </c>
      <c r="M106" s="97"/>
    </row>
    <row r="107" spans="1:13" x14ac:dyDescent="0.2">
      <c r="A107" s="97"/>
      <c r="B107" s="97"/>
      <c r="C107" s="97"/>
      <c r="D107" s="109"/>
      <c r="E107" s="110"/>
      <c r="F107" s="111"/>
      <c r="G107" s="111"/>
      <c r="H107" s="112"/>
      <c r="I107" s="112"/>
      <c r="J107" s="97"/>
      <c r="K107" s="113"/>
      <c r="L107" s="114"/>
      <c r="M107" s="97"/>
    </row>
  </sheetData>
  <sheetProtection formatColumns="0" formatRows="0" deleteRows="0" selectLockedCells="1"/>
  <mergeCells count="16">
    <mergeCell ref="B3:L3"/>
    <mergeCell ref="B4:D4"/>
    <mergeCell ref="E6:E7"/>
    <mergeCell ref="B2:L2"/>
    <mergeCell ref="L6:L7"/>
    <mergeCell ref="I4:K4"/>
    <mergeCell ref="B5:L5"/>
    <mergeCell ref="B6:B7"/>
    <mergeCell ref="C6:C7"/>
    <mergeCell ref="D6:D7"/>
    <mergeCell ref="F6:F7"/>
    <mergeCell ref="H6:H7"/>
    <mergeCell ref="I6:I7"/>
    <mergeCell ref="J6:J7"/>
    <mergeCell ref="K6:K7"/>
    <mergeCell ref="G6:G7"/>
  </mergeCells>
  <printOptions headings="1" gridLines="1"/>
  <pageMargins left="0.25" right="0.25" top="0.25" bottom="0.25" header="0.3" footer="0.3"/>
  <pageSetup paperSize="3" scale="65" fitToHeight="500" orientation="landscape" cellComments="asDisplayed"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46AFD15E-137C-4F0C-8E46-2A43BF25204C}">
            <xm:f>Cover!$C$11</xm:f>
            <x14:dxf>
              <fill>
                <patternFill>
                  <bgColor rgb="FFFF0000"/>
                </patternFill>
              </fill>
            </x14:dxf>
          </x14:cfRule>
          <xm:sqref>E4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'DROP-DOWNS'!$B$2:$B$20</xm:f>
          </x14:formula1>
          <xm:sqref>C58:C106</xm:sqref>
        </x14:dataValidation>
        <x14:dataValidation type="list" allowBlank="1" showInputMessage="1" showErrorMessage="1" xr:uid="{00000000-0002-0000-0100-000001000000}">
          <x14:formula1>
            <xm:f>'DROP-DOWNS'!$B$2:$B$21</xm:f>
          </x14:formula1>
          <xm:sqref>C8:C57</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3" tint="0.79998168889431442"/>
  </sheetPr>
  <dimension ref="A1:O107"/>
  <sheetViews>
    <sheetView showGridLines="0" zoomScaleNormal="100" workbookViewId="0">
      <pane xSplit="2" ySplit="7" topLeftCell="C8" activePane="bottomRight" state="frozen"/>
      <selection activeCell="Q32" sqref="Q32"/>
      <selection pane="topRight" activeCell="Q32" sqref="Q32"/>
      <selection pane="bottomLeft" activeCell="Q32" sqref="Q32"/>
      <selection pane="bottomRight" activeCell="C8" sqref="C8"/>
    </sheetView>
  </sheetViews>
  <sheetFormatPr defaultColWidth="9.140625" defaultRowHeight="12.75" x14ac:dyDescent="0.2"/>
  <cols>
    <col min="1" max="1" width="3.7109375" style="1" customWidth="1"/>
    <col min="2" max="3" width="8.5703125" style="1" customWidth="1"/>
    <col min="4" max="4" width="8.5703125" style="115" customWidth="1"/>
    <col min="5" max="5" width="8.5703125" style="116" customWidth="1"/>
    <col min="6" max="6" width="29.7109375" style="117" customWidth="1"/>
    <col min="7" max="7" width="30.7109375" style="117" customWidth="1"/>
    <col min="8" max="9" width="8.5703125" style="118" customWidth="1"/>
    <col min="10" max="10" width="8.5703125" style="1" customWidth="1"/>
    <col min="11" max="11" width="8.5703125" style="119" customWidth="1"/>
    <col min="12" max="12" width="8.5703125" style="120" customWidth="1"/>
    <col min="13" max="13" width="3.85546875" style="1" customWidth="1"/>
    <col min="14" max="14" width="6.5703125" style="1" hidden="1" customWidth="1"/>
    <col min="15" max="15" width="5.140625" style="1" hidden="1" customWidth="1"/>
    <col min="16" max="17" width="0" style="1" hidden="1" customWidth="1"/>
    <col min="18" max="16384" width="9.140625" style="1"/>
  </cols>
  <sheetData>
    <row r="1" spans="1:14" s="106" customFormat="1" ht="21.75" customHeight="1" x14ac:dyDescent="0.2">
      <c r="A1" s="105"/>
      <c r="B1" s="380"/>
      <c r="C1" s="380"/>
      <c r="D1" s="380"/>
      <c r="E1" s="380"/>
      <c r="F1" s="380"/>
      <c r="G1" s="380"/>
      <c r="H1" s="380"/>
      <c r="I1" s="380"/>
      <c r="J1" s="380"/>
      <c r="K1" s="380"/>
      <c r="L1" s="380"/>
      <c r="M1" s="105"/>
    </row>
    <row r="2" spans="1:14" ht="21.75" customHeight="1" x14ac:dyDescent="0.2">
      <c r="A2" s="97"/>
      <c r="B2" s="371" t="str">
        <f>Cover!B6</f>
        <v>Agency Name</v>
      </c>
      <c r="C2" s="372"/>
      <c r="D2" s="372"/>
      <c r="E2" s="372"/>
      <c r="F2" s="372"/>
      <c r="G2" s="372"/>
      <c r="H2" s="372"/>
      <c r="I2" s="372"/>
      <c r="J2" s="372"/>
      <c r="K2" s="372"/>
      <c r="L2" s="372"/>
      <c r="M2" s="97"/>
    </row>
    <row r="3" spans="1:14" ht="21.75" customHeight="1" x14ac:dyDescent="0.2">
      <c r="A3" s="97"/>
      <c r="B3" s="368" t="s">
        <v>116</v>
      </c>
      <c r="C3" s="368"/>
      <c r="D3" s="368"/>
      <c r="E3" s="368"/>
      <c r="F3" s="368"/>
      <c r="G3" s="368"/>
      <c r="H3" s="368"/>
      <c r="I3" s="368"/>
      <c r="J3" s="368"/>
      <c r="K3" s="368"/>
      <c r="L3" s="368"/>
      <c r="M3" s="97"/>
    </row>
    <row r="4" spans="1:14" ht="21.75" customHeight="1" x14ac:dyDescent="0.2">
      <c r="A4" s="97"/>
      <c r="B4" s="369" t="s">
        <v>281</v>
      </c>
      <c r="C4" s="369"/>
      <c r="D4" s="369"/>
      <c r="E4" s="125">
        <f>SUM(E8:E101)</f>
        <v>0</v>
      </c>
      <c r="F4" s="121"/>
      <c r="G4" s="121"/>
      <c r="H4" s="121"/>
      <c r="I4" s="369" t="s">
        <v>282</v>
      </c>
      <c r="J4" s="369"/>
      <c r="K4" s="369"/>
      <c r="L4" s="126">
        <f>SUM(L8:L101)</f>
        <v>0</v>
      </c>
      <c r="M4" s="97"/>
    </row>
    <row r="5" spans="1:14" s="106" customFormat="1" ht="21.75" customHeight="1" x14ac:dyDescent="0.2">
      <c r="A5" s="105"/>
      <c r="B5" s="375"/>
      <c r="C5" s="375"/>
      <c r="D5" s="375"/>
      <c r="E5" s="375"/>
      <c r="F5" s="375"/>
      <c r="G5" s="375"/>
      <c r="H5" s="375"/>
      <c r="I5" s="375"/>
      <c r="J5" s="375"/>
      <c r="K5" s="375"/>
      <c r="L5" s="375"/>
      <c r="M5" s="105"/>
    </row>
    <row r="6" spans="1:14" s="108" customFormat="1" ht="21" customHeight="1" x14ac:dyDescent="0.25">
      <c r="A6" s="107"/>
      <c r="B6" s="376" t="s">
        <v>117</v>
      </c>
      <c r="C6" s="376" t="s">
        <v>0</v>
      </c>
      <c r="D6" s="377" t="s">
        <v>266</v>
      </c>
      <c r="E6" s="370" t="s">
        <v>118</v>
      </c>
      <c r="F6" s="370" t="s">
        <v>280</v>
      </c>
      <c r="G6" s="370" t="s">
        <v>119</v>
      </c>
      <c r="H6" s="378" t="s">
        <v>38</v>
      </c>
      <c r="I6" s="378" t="s">
        <v>40</v>
      </c>
      <c r="J6" s="370" t="s">
        <v>41</v>
      </c>
      <c r="K6" s="379" t="s">
        <v>120</v>
      </c>
      <c r="L6" s="373" t="s">
        <v>121</v>
      </c>
      <c r="M6" s="107"/>
    </row>
    <row r="7" spans="1:14" ht="21.75" customHeight="1" x14ac:dyDescent="0.2">
      <c r="A7" s="97"/>
      <c r="B7" s="376"/>
      <c r="C7" s="376"/>
      <c r="D7" s="377"/>
      <c r="E7" s="370"/>
      <c r="F7" s="370"/>
      <c r="G7" s="370"/>
      <c r="H7" s="378"/>
      <c r="I7" s="378"/>
      <c r="J7" s="370"/>
      <c r="K7" s="379"/>
      <c r="L7" s="374"/>
      <c r="M7" s="97"/>
    </row>
    <row r="8" spans="1:14" ht="39.950000000000003" customHeight="1" x14ac:dyDescent="0.2">
      <c r="A8" s="97"/>
      <c r="B8" s="52" t="s">
        <v>122</v>
      </c>
      <c r="C8" s="127"/>
      <c r="D8" s="54"/>
      <c r="E8" s="55"/>
      <c r="F8" s="56"/>
      <c r="G8" s="56"/>
      <c r="H8" s="5"/>
      <c r="I8" s="6"/>
      <c r="J8" s="163">
        <f>H8*I8</f>
        <v>0</v>
      </c>
      <c r="K8" s="164"/>
      <c r="L8" s="59">
        <f>E8*K8</f>
        <v>0</v>
      </c>
      <c r="M8" s="97"/>
    </row>
    <row r="9" spans="1:14" ht="39.950000000000003" customHeight="1" x14ac:dyDescent="0.2">
      <c r="A9" s="97"/>
      <c r="B9" s="52" t="s">
        <v>123</v>
      </c>
      <c r="C9" s="127"/>
      <c r="D9" s="54"/>
      <c r="E9" s="55"/>
      <c r="F9" s="56"/>
      <c r="G9" s="56"/>
      <c r="H9" s="5"/>
      <c r="I9" s="6"/>
      <c r="J9" s="163">
        <f t="shared" ref="J9:J72" si="0">H9*I9</f>
        <v>0</v>
      </c>
      <c r="K9" s="164"/>
      <c r="L9" s="59">
        <f t="shared" ref="L9:L72" si="1">E9*K9</f>
        <v>0</v>
      </c>
      <c r="M9" s="97"/>
      <c r="N9" s="3"/>
    </row>
    <row r="10" spans="1:14" ht="39.950000000000003" customHeight="1" x14ac:dyDescent="0.2">
      <c r="A10" s="97"/>
      <c r="B10" s="52" t="s">
        <v>124</v>
      </c>
      <c r="C10" s="127"/>
      <c r="D10" s="54"/>
      <c r="E10" s="55"/>
      <c r="F10" s="56"/>
      <c r="G10" s="56"/>
      <c r="H10" s="5"/>
      <c r="I10" s="6"/>
      <c r="J10" s="163">
        <f t="shared" si="0"/>
        <v>0</v>
      </c>
      <c r="K10" s="164"/>
      <c r="L10" s="59">
        <f t="shared" si="1"/>
        <v>0</v>
      </c>
      <c r="M10" s="97"/>
    </row>
    <row r="11" spans="1:14" ht="39.950000000000003" customHeight="1" x14ac:dyDescent="0.2">
      <c r="A11" s="97"/>
      <c r="B11" s="52" t="s">
        <v>125</v>
      </c>
      <c r="C11" s="127"/>
      <c r="D11" s="54"/>
      <c r="E11" s="55"/>
      <c r="F11" s="56"/>
      <c r="G11" s="56"/>
      <c r="H11" s="5"/>
      <c r="I11" s="6"/>
      <c r="J11" s="163">
        <f t="shared" si="0"/>
        <v>0</v>
      </c>
      <c r="K11" s="164"/>
      <c r="L11" s="59">
        <f t="shared" si="1"/>
        <v>0</v>
      </c>
      <c r="M11" s="97"/>
    </row>
    <row r="12" spans="1:14" ht="39.950000000000003" customHeight="1" x14ac:dyDescent="0.2">
      <c r="A12" s="97"/>
      <c r="B12" s="52" t="s">
        <v>126</v>
      </c>
      <c r="C12" s="127"/>
      <c r="D12" s="60"/>
      <c r="E12" s="53"/>
      <c r="F12" s="56"/>
      <c r="G12" s="56"/>
      <c r="H12" s="61"/>
      <c r="I12" s="6"/>
      <c r="J12" s="163">
        <f t="shared" si="0"/>
        <v>0</v>
      </c>
      <c r="K12" s="164"/>
      <c r="L12" s="59">
        <f t="shared" si="1"/>
        <v>0</v>
      </c>
      <c r="M12" s="97"/>
    </row>
    <row r="13" spans="1:14" ht="39.950000000000003" customHeight="1" x14ac:dyDescent="0.2">
      <c r="A13" s="97"/>
      <c r="B13" s="52" t="s">
        <v>127</v>
      </c>
      <c r="C13" s="127"/>
      <c r="D13" s="60"/>
      <c r="E13" s="53"/>
      <c r="F13" s="56"/>
      <c r="G13" s="56"/>
      <c r="H13" s="61"/>
      <c r="I13" s="6"/>
      <c r="J13" s="163">
        <f t="shared" si="0"/>
        <v>0</v>
      </c>
      <c r="K13" s="164"/>
      <c r="L13" s="59">
        <f t="shared" si="1"/>
        <v>0</v>
      </c>
      <c r="M13" s="97"/>
    </row>
    <row r="14" spans="1:14" ht="39.950000000000003" customHeight="1" x14ac:dyDescent="0.2">
      <c r="A14" s="97"/>
      <c r="B14" s="52" t="s">
        <v>128</v>
      </c>
      <c r="C14" s="127"/>
      <c r="D14" s="60"/>
      <c r="E14" s="53"/>
      <c r="F14" s="56"/>
      <c r="G14" s="56"/>
      <c r="H14" s="61"/>
      <c r="I14" s="6"/>
      <c r="J14" s="163">
        <f t="shared" si="0"/>
        <v>0</v>
      </c>
      <c r="K14" s="164"/>
      <c r="L14" s="59">
        <f t="shared" si="1"/>
        <v>0</v>
      </c>
      <c r="M14" s="97"/>
    </row>
    <row r="15" spans="1:14" ht="39.950000000000003" customHeight="1" x14ac:dyDescent="0.2">
      <c r="A15" s="97"/>
      <c r="B15" s="52" t="s">
        <v>129</v>
      </c>
      <c r="C15" s="127"/>
      <c r="D15" s="60"/>
      <c r="E15" s="53"/>
      <c r="F15" s="56"/>
      <c r="G15" s="56"/>
      <c r="H15" s="61"/>
      <c r="I15" s="6"/>
      <c r="J15" s="163">
        <f t="shared" si="0"/>
        <v>0</v>
      </c>
      <c r="K15" s="164"/>
      <c r="L15" s="59">
        <f t="shared" si="1"/>
        <v>0</v>
      </c>
      <c r="M15" s="97"/>
    </row>
    <row r="16" spans="1:14" ht="39.950000000000003" customHeight="1" x14ac:dyDescent="0.2">
      <c r="A16" s="97"/>
      <c r="B16" s="52" t="s">
        <v>130</v>
      </c>
      <c r="C16" s="127"/>
      <c r="D16" s="54"/>
      <c r="E16" s="55"/>
      <c r="F16" s="56"/>
      <c r="G16" s="56"/>
      <c r="H16" s="5"/>
      <c r="I16" s="6"/>
      <c r="J16" s="163">
        <f t="shared" si="0"/>
        <v>0</v>
      </c>
      <c r="K16" s="164"/>
      <c r="L16" s="59">
        <f t="shared" si="1"/>
        <v>0</v>
      </c>
      <c r="M16" s="97"/>
    </row>
    <row r="17" spans="1:13" ht="39.950000000000003" customHeight="1" x14ac:dyDescent="0.2">
      <c r="A17" s="97"/>
      <c r="B17" s="52" t="s">
        <v>131</v>
      </c>
      <c r="C17" s="127"/>
      <c r="D17" s="54"/>
      <c r="E17" s="55"/>
      <c r="F17" s="56"/>
      <c r="G17" s="56"/>
      <c r="H17" s="5"/>
      <c r="I17" s="6"/>
      <c r="J17" s="163">
        <f t="shared" si="0"/>
        <v>0</v>
      </c>
      <c r="K17" s="164"/>
      <c r="L17" s="59">
        <f t="shared" si="1"/>
        <v>0</v>
      </c>
      <c r="M17" s="97"/>
    </row>
    <row r="18" spans="1:13" ht="39.950000000000003" customHeight="1" x14ac:dyDescent="0.2">
      <c r="A18" s="97"/>
      <c r="B18" s="52" t="s">
        <v>132</v>
      </c>
      <c r="C18" s="127"/>
      <c r="D18" s="54"/>
      <c r="E18" s="55"/>
      <c r="F18" s="56"/>
      <c r="G18" s="56"/>
      <c r="H18" s="5"/>
      <c r="I18" s="6"/>
      <c r="J18" s="163">
        <f t="shared" si="0"/>
        <v>0</v>
      </c>
      <c r="K18" s="164"/>
      <c r="L18" s="59">
        <f t="shared" si="1"/>
        <v>0</v>
      </c>
      <c r="M18" s="97"/>
    </row>
    <row r="19" spans="1:13" ht="39.950000000000003" customHeight="1" x14ac:dyDescent="0.2">
      <c r="A19" s="97"/>
      <c r="B19" s="52" t="s">
        <v>133</v>
      </c>
      <c r="C19" s="127"/>
      <c r="D19" s="54"/>
      <c r="E19" s="55"/>
      <c r="F19" s="56"/>
      <c r="G19" s="56"/>
      <c r="H19" s="5"/>
      <c r="I19" s="6"/>
      <c r="J19" s="163">
        <f t="shared" si="0"/>
        <v>0</v>
      </c>
      <c r="K19" s="164"/>
      <c r="L19" s="59">
        <f t="shared" si="1"/>
        <v>0</v>
      </c>
      <c r="M19" s="97"/>
    </row>
    <row r="20" spans="1:13" ht="39.950000000000003" customHeight="1" x14ac:dyDescent="0.2">
      <c r="A20" s="97"/>
      <c r="B20" s="52" t="s">
        <v>134</v>
      </c>
      <c r="C20" s="127"/>
      <c r="D20" s="54"/>
      <c r="E20" s="55"/>
      <c r="F20" s="56"/>
      <c r="G20" s="56"/>
      <c r="H20" s="5"/>
      <c r="I20" s="6"/>
      <c r="J20" s="163">
        <f t="shared" si="0"/>
        <v>0</v>
      </c>
      <c r="K20" s="164"/>
      <c r="L20" s="59">
        <f t="shared" si="1"/>
        <v>0</v>
      </c>
      <c r="M20" s="97"/>
    </row>
    <row r="21" spans="1:13" ht="39.950000000000003" customHeight="1" x14ac:dyDescent="0.2">
      <c r="A21" s="97"/>
      <c r="B21" s="52" t="s">
        <v>135</v>
      </c>
      <c r="C21" s="127"/>
      <c r="D21" s="60"/>
      <c r="E21" s="53"/>
      <c r="F21" s="56"/>
      <c r="G21" s="56"/>
      <c r="H21" s="5"/>
      <c r="I21" s="6"/>
      <c r="J21" s="163">
        <f t="shared" si="0"/>
        <v>0</v>
      </c>
      <c r="K21" s="164"/>
      <c r="L21" s="59">
        <f t="shared" si="1"/>
        <v>0</v>
      </c>
      <c r="M21" s="97"/>
    </row>
    <row r="22" spans="1:13" ht="39.950000000000003" customHeight="1" x14ac:dyDescent="0.2">
      <c r="A22" s="97"/>
      <c r="B22" s="52" t="s">
        <v>136</v>
      </c>
      <c r="C22" s="127"/>
      <c r="D22" s="60"/>
      <c r="E22" s="53"/>
      <c r="F22" s="56"/>
      <c r="G22" s="56"/>
      <c r="H22" s="61"/>
      <c r="I22" s="6"/>
      <c r="J22" s="163">
        <f t="shared" si="0"/>
        <v>0</v>
      </c>
      <c r="K22" s="164"/>
      <c r="L22" s="59">
        <f t="shared" si="1"/>
        <v>0</v>
      </c>
      <c r="M22" s="97"/>
    </row>
    <row r="23" spans="1:13" ht="39.950000000000003" customHeight="1" x14ac:dyDescent="0.2">
      <c r="A23" s="97"/>
      <c r="B23" s="52" t="s">
        <v>137</v>
      </c>
      <c r="C23" s="127"/>
      <c r="D23" s="60"/>
      <c r="E23" s="53"/>
      <c r="F23" s="56"/>
      <c r="G23" s="56"/>
      <c r="H23" s="61"/>
      <c r="I23" s="6"/>
      <c r="J23" s="163">
        <f t="shared" si="0"/>
        <v>0</v>
      </c>
      <c r="K23" s="164"/>
      <c r="L23" s="59">
        <f t="shared" si="1"/>
        <v>0</v>
      </c>
      <c r="M23" s="97"/>
    </row>
    <row r="24" spans="1:13" ht="39.950000000000003" customHeight="1" x14ac:dyDescent="0.2">
      <c r="A24" s="97"/>
      <c r="B24" s="52" t="s">
        <v>138</v>
      </c>
      <c r="C24" s="127"/>
      <c r="D24" s="60"/>
      <c r="E24" s="53"/>
      <c r="F24" s="56"/>
      <c r="G24" s="56"/>
      <c r="H24" s="61"/>
      <c r="I24" s="6"/>
      <c r="J24" s="163">
        <f t="shared" si="0"/>
        <v>0</v>
      </c>
      <c r="K24" s="164"/>
      <c r="L24" s="59">
        <f t="shared" si="1"/>
        <v>0</v>
      </c>
      <c r="M24" s="97"/>
    </row>
    <row r="25" spans="1:13" ht="39.950000000000003" customHeight="1" x14ac:dyDescent="0.2">
      <c r="A25" s="97"/>
      <c r="B25" s="52" t="s">
        <v>139</v>
      </c>
      <c r="C25" s="127"/>
      <c r="D25" s="60"/>
      <c r="E25" s="53"/>
      <c r="F25" s="56"/>
      <c r="G25" s="56"/>
      <c r="H25" s="61"/>
      <c r="I25" s="6"/>
      <c r="J25" s="163">
        <f t="shared" si="0"/>
        <v>0</v>
      </c>
      <c r="K25" s="164"/>
      <c r="L25" s="59">
        <f t="shared" si="1"/>
        <v>0</v>
      </c>
      <c r="M25" s="97"/>
    </row>
    <row r="26" spans="1:13" ht="39.950000000000003" customHeight="1" x14ac:dyDescent="0.2">
      <c r="A26" s="97"/>
      <c r="B26" s="52" t="s">
        <v>140</v>
      </c>
      <c r="C26" s="127"/>
      <c r="D26" s="62"/>
      <c r="E26" s="63"/>
      <c r="F26" s="56"/>
      <c r="G26" s="56"/>
      <c r="H26" s="64"/>
      <c r="I26" s="65"/>
      <c r="J26" s="163">
        <f t="shared" si="0"/>
        <v>0</v>
      </c>
      <c r="K26" s="164"/>
      <c r="L26" s="59">
        <f t="shared" si="1"/>
        <v>0</v>
      </c>
      <c r="M26" s="97"/>
    </row>
    <row r="27" spans="1:13" ht="39.950000000000003" customHeight="1" x14ac:dyDescent="0.2">
      <c r="A27" s="97"/>
      <c r="B27" s="52" t="s">
        <v>141</v>
      </c>
      <c r="C27" s="127"/>
      <c r="D27" s="62"/>
      <c r="E27" s="63"/>
      <c r="F27" s="56"/>
      <c r="G27" s="56"/>
      <c r="H27" s="64"/>
      <c r="I27" s="65"/>
      <c r="J27" s="163">
        <f t="shared" si="0"/>
        <v>0</v>
      </c>
      <c r="K27" s="164"/>
      <c r="L27" s="59">
        <f t="shared" si="1"/>
        <v>0</v>
      </c>
      <c r="M27" s="97"/>
    </row>
    <row r="28" spans="1:13" ht="39.950000000000003" customHeight="1" x14ac:dyDescent="0.2">
      <c r="A28" s="97"/>
      <c r="B28" s="52" t="s">
        <v>142</v>
      </c>
      <c r="C28" s="127"/>
      <c r="D28" s="62"/>
      <c r="E28" s="63"/>
      <c r="F28" s="56"/>
      <c r="G28" s="56"/>
      <c r="H28" s="64"/>
      <c r="I28" s="65"/>
      <c r="J28" s="163">
        <f t="shared" si="0"/>
        <v>0</v>
      </c>
      <c r="K28" s="164"/>
      <c r="L28" s="59">
        <f t="shared" si="1"/>
        <v>0</v>
      </c>
      <c r="M28" s="97"/>
    </row>
    <row r="29" spans="1:13" ht="39.950000000000003" customHeight="1" x14ac:dyDescent="0.2">
      <c r="A29" s="97"/>
      <c r="B29" s="52" t="s">
        <v>143</v>
      </c>
      <c r="C29" s="127"/>
      <c r="D29" s="62"/>
      <c r="E29" s="63"/>
      <c r="F29" s="56"/>
      <c r="G29" s="56"/>
      <c r="H29" s="64"/>
      <c r="I29" s="65"/>
      <c r="J29" s="163">
        <f t="shared" si="0"/>
        <v>0</v>
      </c>
      <c r="K29" s="164"/>
      <c r="L29" s="59">
        <f t="shared" si="1"/>
        <v>0</v>
      </c>
      <c r="M29" s="97"/>
    </row>
    <row r="30" spans="1:13" ht="39.950000000000003" customHeight="1" x14ac:dyDescent="0.2">
      <c r="A30" s="97"/>
      <c r="B30" s="52" t="s">
        <v>144</v>
      </c>
      <c r="C30" s="127"/>
      <c r="D30" s="62"/>
      <c r="E30" s="63"/>
      <c r="F30" s="56"/>
      <c r="G30" s="56"/>
      <c r="H30" s="64"/>
      <c r="I30" s="65"/>
      <c r="J30" s="163">
        <f t="shared" si="0"/>
        <v>0</v>
      </c>
      <c r="K30" s="164"/>
      <c r="L30" s="59">
        <f t="shared" si="1"/>
        <v>0</v>
      </c>
      <c r="M30" s="97"/>
    </row>
    <row r="31" spans="1:13" ht="39.950000000000003" customHeight="1" x14ac:dyDescent="0.2">
      <c r="A31" s="97"/>
      <c r="B31" s="52" t="s">
        <v>145</v>
      </c>
      <c r="C31" s="127"/>
      <c r="D31" s="62"/>
      <c r="E31" s="63"/>
      <c r="F31" s="56"/>
      <c r="G31" s="56"/>
      <c r="H31" s="64"/>
      <c r="I31" s="65"/>
      <c r="J31" s="163">
        <f t="shared" si="0"/>
        <v>0</v>
      </c>
      <c r="K31" s="164"/>
      <c r="L31" s="59">
        <f t="shared" si="1"/>
        <v>0</v>
      </c>
      <c r="M31" s="97"/>
    </row>
    <row r="32" spans="1:13" ht="39.950000000000003" customHeight="1" x14ac:dyDescent="0.2">
      <c r="A32" s="97"/>
      <c r="B32" s="52" t="s">
        <v>146</v>
      </c>
      <c r="C32" s="127"/>
      <c r="D32" s="62"/>
      <c r="E32" s="63"/>
      <c r="F32" s="56"/>
      <c r="G32" s="56"/>
      <c r="H32" s="64"/>
      <c r="I32" s="65"/>
      <c r="J32" s="163">
        <f t="shared" si="0"/>
        <v>0</v>
      </c>
      <c r="K32" s="164"/>
      <c r="L32" s="59">
        <f t="shared" si="1"/>
        <v>0</v>
      </c>
      <c r="M32" s="97"/>
    </row>
    <row r="33" spans="1:13" ht="39.950000000000003" customHeight="1" x14ac:dyDescent="0.2">
      <c r="A33" s="97"/>
      <c r="B33" s="52" t="s">
        <v>147</v>
      </c>
      <c r="C33" s="127"/>
      <c r="D33" s="62"/>
      <c r="E33" s="63"/>
      <c r="F33" s="56"/>
      <c r="G33" s="56"/>
      <c r="H33" s="64"/>
      <c r="I33" s="65"/>
      <c r="J33" s="163">
        <f t="shared" si="0"/>
        <v>0</v>
      </c>
      <c r="K33" s="164"/>
      <c r="L33" s="59">
        <f t="shared" si="1"/>
        <v>0</v>
      </c>
      <c r="M33" s="97"/>
    </row>
    <row r="34" spans="1:13" ht="39.950000000000003" customHeight="1" x14ac:dyDescent="0.2">
      <c r="A34" s="97"/>
      <c r="B34" s="52" t="s">
        <v>148</v>
      </c>
      <c r="C34" s="127"/>
      <c r="D34" s="62"/>
      <c r="E34" s="63"/>
      <c r="F34" s="56"/>
      <c r="G34" s="56"/>
      <c r="H34" s="64"/>
      <c r="I34" s="65"/>
      <c r="J34" s="163">
        <f t="shared" si="0"/>
        <v>0</v>
      </c>
      <c r="K34" s="164"/>
      <c r="L34" s="59">
        <f t="shared" si="1"/>
        <v>0</v>
      </c>
      <c r="M34" s="97"/>
    </row>
    <row r="35" spans="1:13" ht="39.950000000000003" customHeight="1" x14ac:dyDescent="0.2">
      <c r="A35" s="97"/>
      <c r="B35" s="52" t="s">
        <v>149</v>
      </c>
      <c r="C35" s="127"/>
      <c r="D35" s="62"/>
      <c r="E35" s="63"/>
      <c r="F35" s="56"/>
      <c r="G35" s="56"/>
      <c r="H35" s="64"/>
      <c r="I35" s="65"/>
      <c r="J35" s="163">
        <f t="shared" si="0"/>
        <v>0</v>
      </c>
      <c r="K35" s="164"/>
      <c r="L35" s="59">
        <f t="shared" si="1"/>
        <v>0</v>
      </c>
      <c r="M35" s="97"/>
    </row>
    <row r="36" spans="1:13" ht="39.950000000000003" customHeight="1" x14ac:dyDescent="0.2">
      <c r="A36" s="97"/>
      <c r="B36" s="52" t="s">
        <v>150</v>
      </c>
      <c r="C36" s="127"/>
      <c r="D36" s="62"/>
      <c r="E36" s="63"/>
      <c r="F36" s="56"/>
      <c r="G36" s="56"/>
      <c r="H36" s="64"/>
      <c r="I36" s="65"/>
      <c r="J36" s="163">
        <f t="shared" si="0"/>
        <v>0</v>
      </c>
      <c r="K36" s="164"/>
      <c r="L36" s="59">
        <f t="shared" si="1"/>
        <v>0</v>
      </c>
      <c r="M36" s="97"/>
    </row>
    <row r="37" spans="1:13" ht="39.950000000000003" customHeight="1" x14ac:dyDescent="0.2">
      <c r="A37" s="97"/>
      <c r="B37" s="52" t="s">
        <v>151</v>
      </c>
      <c r="C37" s="127"/>
      <c r="D37" s="62"/>
      <c r="E37" s="63"/>
      <c r="F37" s="56"/>
      <c r="G37" s="56"/>
      <c r="H37" s="64"/>
      <c r="I37" s="65"/>
      <c r="J37" s="163">
        <f t="shared" si="0"/>
        <v>0</v>
      </c>
      <c r="K37" s="164"/>
      <c r="L37" s="59">
        <f t="shared" si="1"/>
        <v>0</v>
      </c>
      <c r="M37" s="97"/>
    </row>
    <row r="38" spans="1:13" ht="39.950000000000003" customHeight="1" x14ac:dyDescent="0.2">
      <c r="A38" s="97"/>
      <c r="B38" s="52" t="s">
        <v>152</v>
      </c>
      <c r="C38" s="127"/>
      <c r="D38" s="62"/>
      <c r="E38" s="63"/>
      <c r="F38" s="56"/>
      <c r="G38" s="56"/>
      <c r="H38" s="64"/>
      <c r="I38" s="65"/>
      <c r="J38" s="163">
        <f t="shared" si="0"/>
        <v>0</v>
      </c>
      <c r="K38" s="164"/>
      <c r="L38" s="59">
        <f t="shared" si="1"/>
        <v>0</v>
      </c>
      <c r="M38" s="97"/>
    </row>
    <row r="39" spans="1:13" ht="39.950000000000003" customHeight="1" x14ac:dyDescent="0.2">
      <c r="A39" s="97"/>
      <c r="B39" s="52" t="s">
        <v>153</v>
      </c>
      <c r="C39" s="127"/>
      <c r="D39" s="62"/>
      <c r="E39" s="63"/>
      <c r="F39" s="56"/>
      <c r="G39" s="56"/>
      <c r="H39" s="64"/>
      <c r="I39" s="65"/>
      <c r="J39" s="163">
        <f t="shared" si="0"/>
        <v>0</v>
      </c>
      <c r="K39" s="164"/>
      <c r="L39" s="59">
        <f t="shared" si="1"/>
        <v>0</v>
      </c>
      <c r="M39" s="97"/>
    </row>
    <row r="40" spans="1:13" ht="39.950000000000003" customHeight="1" x14ac:dyDescent="0.2">
      <c r="A40" s="97"/>
      <c r="B40" s="52" t="s">
        <v>154</v>
      </c>
      <c r="C40" s="127"/>
      <c r="D40" s="62"/>
      <c r="E40" s="63"/>
      <c r="F40" s="56"/>
      <c r="G40" s="56"/>
      <c r="H40" s="64"/>
      <c r="I40" s="65"/>
      <c r="J40" s="163">
        <f t="shared" si="0"/>
        <v>0</v>
      </c>
      <c r="K40" s="164"/>
      <c r="L40" s="59">
        <f t="shared" si="1"/>
        <v>0</v>
      </c>
      <c r="M40" s="97"/>
    </row>
    <row r="41" spans="1:13" ht="39.950000000000003" customHeight="1" x14ac:dyDescent="0.2">
      <c r="A41" s="97"/>
      <c r="B41" s="52" t="s">
        <v>155</v>
      </c>
      <c r="C41" s="127"/>
      <c r="D41" s="62"/>
      <c r="E41" s="63"/>
      <c r="F41" s="56"/>
      <c r="G41" s="56"/>
      <c r="H41" s="64"/>
      <c r="I41" s="65"/>
      <c r="J41" s="163">
        <f t="shared" si="0"/>
        <v>0</v>
      </c>
      <c r="K41" s="164"/>
      <c r="L41" s="59">
        <f t="shared" si="1"/>
        <v>0</v>
      </c>
      <c r="M41" s="97"/>
    </row>
    <row r="42" spans="1:13" ht="39.950000000000003" customHeight="1" x14ac:dyDescent="0.2">
      <c r="A42" s="97"/>
      <c r="B42" s="52" t="s">
        <v>156</v>
      </c>
      <c r="C42" s="127"/>
      <c r="D42" s="62"/>
      <c r="E42" s="63"/>
      <c r="F42" s="56"/>
      <c r="G42" s="56"/>
      <c r="H42" s="64"/>
      <c r="I42" s="65"/>
      <c r="J42" s="163">
        <f t="shared" si="0"/>
        <v>0</v>
      </c>
      <c r="K42" s="164"/>
      <c r="L42" s="59">
        <f t="shared" si="1"/>
        <v>0</v>
      </c>
      <c r="M42" s="97"/>
    </row>
    <row r="43" spans="1:13" ht="39.950000000000003" customHeight="1" x14ac:dyDescent="0.2">
      <c r="A43" s="97"/>
      <c r="B43" s="52" t="s">
        <v>157</v>
      </c>
      <c r="C43" s="127"/>
      <c r="D43" s="62"/>
      <c r="E43" s="63"/>
      <c r="F43" s="56"/>
      <c r="G43" s="56"/>
      <c r="H43" s="64"/>
      <c r="I43" s="65"/>
      <c r="J43" s="163">
        <f t="shared" si="0"/>
        <v>0</v>
      </c>
      <c r="K43" s="164"/>
      <c r="L43" s="59">
        <f t="shared" si="1"/>
        <v>0</v>
      </c>
      <c r="M43" s="97"/>
    </row>
    <row r="44" spans="1:13" ht="39.950000000000003" customHeight="1" x14ac:dyDescent="0.2">
      <c r="A44" s="97"/>
      <c r="B44" s="52" t="s">
        <v>158</v>
      </c>
      <c r="C44" s="127"/>
      <c r="D44" s="62"/>
      <c r="E44" s="63"/>
      <c r="F44" s="56"/>
      <c r="G44" s="56"/>
      <c r="H44" s="64"/>
      <c r="I44" s="65"/>
      <c r="J44" s="163">
        <f t="shared" si="0"/>
        <v>0</v>
      </c>
      <c r="K44" s="164"/>
      <c r="L44" s="59">
        <f t="shared" si="1"/>
        <v>0</v>
      </c>
      <c r="M44" s="97"/>
    </row>
    <row r="45" spans="1:13" ht="39.950000000000003" customHeight="1" x14ac:dyDescent="0.2">
      <c r="A45" s="97"/>
      <c r="B45" s="52" t="s">
        <v>159</v>
      </c>
      <c r="C45" s="127"/>
      <c r="D45" s="62"/>
      <c r="E45" s="63"/>
      <c r="F45" s="56"/>
      <c r="G45" s="56"/>
      <c r="H45" s="64"/>
      <c r="I45" s="65"/>
      <c r="J45" s="163">
        <f t="shared" si="0"/>
        <v>0</v>
      </c>
      <c r="K45" s="164"/>
      <c r="L45" s="59">
        <f t="shared" si="1"/>
        <v>0</v>
      </c>
      <c r="M45" s="97"/>
    </row>
    <row r="46" spans="1:13" ht="39.950000000000003" customHeight="1" x14ac:dyDescent="0.2">
      <c r="A46" s="97"/>
      <c r="B46" s="52" t="s">
        <v>160</v>
      </c>
      <c r="C46" s="127"/>
      <c r="D46" s="62"/>
      <c r="E46" s="63"/>
      <c r="F46" s="56"/>
      <c r="G46" s="56"/>
      <c r="H46" s="64"/>
      <c r="I46" s="65"/>
      <c r="J46" s="163">
        <f t="shared" si="0"/>
        <v>0</v>
      </c>
      <c r="K46" s="164"/>
      <c r="L46" s="59">
        <f t="shared" si="1"/>
        <v>0</v>
      </c>
      <c r="M46" s="97"/>
    </row>
    <row r="47" spans="1:13" ht="39.950000000000003" customHeight="1" x14ac:dyDescent="0.2">
      <c r="A47" s="97"/>
      <c r="B47" s="52" t="s">
        <v>161</v>
      </c>
      <c r="C47" s="127"/>
      <c r="D47" s="62"/>
      <c r="E47" s="63"/>
      <c r="F47" s="56"/>
      <c r="G47" s="56"/>
      <c r="H47" s="64"/>
      <c r="I47" s="65"/>
      <c r="J47" s="163">
        <f t="shared" si="0"/>
        <v>0</v>
      </c>
      <c r="K47" s="164"/>
      <c r="L47" s="59">
        <f t="shared" si="1"/>
        <v>0</v>
      </c>
      <c r="M47" s="97"/>
    </row>
    <row r="48" spans="1:13" ht="39.950000000000003" customHeight="1" x14ac:dyDescent="0.2">
      <c r="A48" s="97"/>
      <c r="B48" s="52" t="s">
        <v>162</v>
      </c>
      <c r="C48" s="127"/>
      <c r="D48" s="62"/>
      <c r="E48" s="63"/>
      <c r="F48" s="56"/>
      <c r="G48" s="56"/>
      <c r="H48" s="64"/>
      <c r="I48" s="65"/>
      <c r="J48" s="163">
        <f t="shared" si="0"/>
        <v>0</v>
      </c>
      <c r="K48" s="164"/>
      <c r="L48" s="59">
        <f t="shared" si="1"/>
        <v>0</v>
      </c>
      <c r="M48" s="97"/>
    </row>
    <row r="49" spans="1:15" ht="39.950000000000003" customHeight="1" x14ac:dyDescent="0.2">
      <c r="A49" s="97"/>
      <c r="B49" s="52" t="s">
        <v>163</v>
      </c>
      <c r="C49" s="127"/>
      <c r="D49" s="62"/>
      <c r="E49" s="63"/>
      <c r="F49" s="56"/>
      <c r="G49" s="56"/>
      <c r="H49" s="64"/>
      <c r="I49" s="65"/>
      <c r="J49" s="163">
        <f t="shared" si="0"/>
        <v>0</v>
      </c>
      <c r="K49" s="164"/>
      <c r="L49" s="59">
        <f t="shared" si="1"/>
        <v>0</v>
      </c>
      <c r="M49" s="97"/>
    </row>
    <row r="50" spans="1:15" ht="39.950000000000003" customHeight="1" x14ac:dyDescent="0.2">
      <c r="A50" s="97"/>
      <c r="B50" s="52" t="s">
        <v>164</v>
      </c>
      <c r="C50" s="127"/>
      <c r="D50" s="62"/>
      <c r="E50" s="63"/>
      <c r="F50" s="56"/>
      <c r="G50" s="56"/>
      <c r="H50" s="64"/>
      <c r="I50" s="65"/>
      <c r="J50" s="163">
        <f t="shared" si="0"/>
        <v>0</v>
      </c>
      <c r="K50" s="164"/>
      <c r="L50" s="59">
        <f t="shared" si="1"/>
        <v>0</v>
      </c>
      <c r="M50" s="97"/>
      <c r="O50" s="162" t="str">
        <f>Cover!B6</f>
        <v>Agency Name</v>
      </c>
    </row>
    <row r="51" spans="1:15" ht="39.950000000000003" customHeight="1" x14ac:dyDescent="0.2">
      <c r="A51" s="97"/>
      <c r="B51" s="52" t="s">
        <v>165</v>
      </c>
      <c r="C51" s="127"/>
      <c r="D51" s="62"/>
      <c r="E51" s="63"/>
      <c r="F51" s="56"/>
      <c r="G51" s="56"/>
      <c r="H51" s="64"/>
      <c r="I51" s="65"/>
      <c r="J51" s="163">
        <f t="shared" si="0"/>
        <v>0</v>
      </c>
      <c r="K51" s="164"/>
      <c r="L51" s="59">
        <f t="shared" si="1"/>
        <v>0</v>
      </c>
      <c r="M51" s="97"/>
    </row>
    <row r="52" spans="1:15" ht="39.950000000000003" customHeight="1" x14ac:dyDescent="0.2">
      <c r="A52" s="97"/>
      <c r="B52" s="52" t="s">
        <v>166</v>
      </c>
      <c r="C52" s="127"/>
      <c r="D52" s="62"/>
      <c r="E52" s="63"/>
      <c r="F52" s="56"/>
      <c r="G52" s="56"/>
      <c r="H52" s="64"/>
      <c r="I52" s="65"/>
      <c r="J52" s="163">
        <f t="shared" si="0"/>
        <v>0</v>
      </c>
      <c r="K52" s="164"/>
      <c r="L52" s="59">
        <f t="shared" si="1"/>
        <v>0</v>
      </c>
      <c r="M52" s="97"/>
    </row>
    <row r="53" spans="1:15" ht="39.950000000000003" customHeight="1" x14ac:dyDescent="0.2">
      <c r="A53" s="97"/>
      <c r="B53" s="52" t="s">
        <v>167</v>
      </c>
      <c r="C53" s="127"/>
      <c r="D53" s="62"/>
      <c r="E53" s="63"/>
      <c r="F53" s="56"/>
      <c r="G53" s="56"/>
      <c r="H53" s="64"/>
      <c r="I53" s="65"/>
      <c r="J53" s="163">
        <f t="shared" si="0"/>
        <v>0</v>
      </c>
      <c r="K53" s="164"/>
      <c r="L53" s="59">
        <f t="shared" si="1"/>
        <v>0</v>
      </c>
      <c r="M53" s="97"/>
    </row>
    <row r="54" spans="1:15" ht="39.950000000000003" customHeight="1" x14ac:dyDescent="0.2">
      <c r="A54" s="97"/>
      <c r="B54" s="52" t="s">
        <v>168</v>
      </c>
      <c r="C54" s="127"/>
      <c r="D54" s="62"/>
      <c r="E54" s="63"/>
      <c r="F54" s="56"/>
      <c r="G54" s="56"/>
      <c r="H54" s="64"/>
      <c r="I54" s="65"/>
      <c r="J54" s="163">
        <f t="shared" si="0"/>
        <v>0</v>
      </c>
      <c r="K54" s="164"/>
      <c r="L54" s="59">
        <f t="shared" si="1"/>
        <v>0</v>
      </c>
      <c r="M54" s="97"/>
    </row>
    <row r="55" spans="1:15" ht="39.950000000000003" customHeight="1" x14ac:dyDescent="0.2">
      <c r="A55" s="97"/>
      <c r="B55" s="52" t="s">
        <v>169</v>
      </c>
      <c r="C55" s="127"/>
      <c r="D55" s="62"/>
      <c r="E55" s="63"/>
      <c r="F55" s="56"/>
      <c r="G55" s="56"/>
      <c r="H55" s="64"/>
      <c r="I55" s="65"/>
      <c r="J55" s="163">
        <f t="shared" si="0"/>
        <v>0</v>
      </c>
      <c r="K55" s="164"/>
      <c r="L55" s="59">
        <f t="shared" si="1"/>
        <v>0</v>
      </c>
      <c r="M55" s="97"/>
    </row>
    <row r="56" spans="1:15" ht="39.950000000000003" customHeight="1" x14ac:dyDescent="0.2">
      <c r="A56" s="97"/>
      <c r="B56" s="52" t="s">
        <v>170</v>
      </c>
      <c r="C56" s="127"/>
      <c r="D56" s="62"/>
      <c r="E56" s="63"/>
      <c r="F56" s="56"/>
      <c r="G56" s="56"/>
      <c r="H56" s="64"/>
      <c r="I56" s="65"/>
      <c r="J56" s="163">
        <f t="shared" si="0"/>
        <v>0</v>
      </c>
      <c r="K56" s="164"/>
      <c r="L56" s="59">
        <f t="shared" si="1"/>
        <v>0</v>
      </c>
      <c r="M56" s="97"/>
    </row>
    <row r="57" spans="1:15" ht="39.950000000000003" customHeight="1" x14ac:dyDescent="0.2">
      <c r="A57" s="97"/>
      <c r="B57" s="52" t="s">
        <v>171</v>
      </c>
      <c r="C57" s="127"/>
      <c r="D57" s="62"/>
      <c r="E57" s="63"/>
      <c r="F57" s="56"/>
      <c r="G57" s="56"/>
      <c r="H57" s="64"/>
      <c r="I57" s="65"/>
      <c r="J57" s="163">
        <f t="shared" si="0"/>
        <v>0</v>
      </c>
      <c r="K57" s="164"/>
      <c r="L57" s="59">
        <f t="shared" si="1"/>
        <v>0</v>
      </c>
      <c r="M57" s="97"/>
    </row>
    <row r="58" spans="1:15" ht="39.950000000000003" hidden="1" customHeight="1" x14ac:dyDescent="0.2">
      <c r="A58" s="97"/>
      <c r="B58" s="52" t="s">
        <v>172</v>
      </c>
      <c r="C58" s="53"/>
      <c r="D58" s="62"/>
      <c r="E58" s="63"/>
      <c r="F58" s="56"/>
      <c r="G58" s="56"/>
      <c r="H58" s="64"/>
      <c r="I58" s="65"/>
      <c r="J58" s="57">
        <f t="shared" si="0"/>
        <v>0</v>
      </c>
      <c r="K58" s="58"/>
      <c r="L58" s="59">
        <f t="shared" si="1"/>
        <v>0</v>
      </c>
      <c r="M58" s="97"/>
    </row>
    <row r="59" spans="1:15" ht="39.950000000000003" hidden="1" customHeight="1" x14ac:dyDescent="0.2">
      <c r="A59" s="97"/>
      <c r="B59" s="52" t="s">
        <v>173</v>
      </c>
      <c r="C59" s="53"/>
      <c r="D59" s="62"/>
      <c r="E59" s="63"/>
      <c r="F59" s="56"/>
      <c r="G59" s="56"/>
      <c r="H59" s="64"/>
      <c r="I59" s="65"/>
      <c r="J59" s="57">
        <f t="shared" si="0"/>
        <v>0</v>
      </c>
      <c r="K59" s="58"/>
      <c r="L59" s="59">
        <f t="shared" si="1"/>
        <v>0</v>
      </c>
      <c r="M59" s="97"/>
    </row>
    <row r="60" spans="1:15" ht="39.950000000000003" hidden="1" customHeight="1" x14ac:dyDescent="0.2">
      <c r="A60" s="97"/>
      <c r="B60" s="52" t="s">
        <v>174</v>
      </c>
      <c r="C60" s="53"/>
      <c r="D60" s="62"/>
      <c r="E60" s="63"/>
      <c r="F60" s="56"/>
      <c r="G60" s="56"/>
      <c r="H60" s="64"/>
      <c r="I60" s="65"/>
      <c r="J60" s="57">
        <f t="shared" si="0"/>
        <v>0</v>
      </c>
      <c r="K60" s="58"/>
      <c r="L60" s="59">
        <f t="shared" si="1"/>
        <v>0</v>
      </c>
      <c r="M60" s="97"/>
    </row>
    <row r="61" spans="1:15" ht="39.950000000000003" hidden="1" customHeight="1" x14ac:dyDescent="0.2">
      <c r="A61" s="97"/>
      <c r="B61" s="52" t="s">
        <v>175</v>
      </c>
      <c r="C61" s="53"/>
      <c r="D61" s="62"/>
      <c r="E61" s="63"/>
      <c r="F61" s="56"/>
      <c r="G61" s="56"/>
      <c r="H61" s="64"/>
      <c r="I61" s="65"/>
      <c r="J61" s="57">
        <f t="shared" si="0"/>
        <v>0</v>
      </c>
      <c r="K61" s="58"/>
      <c r="L61" s="59">
        <f t="shared" si="1"/>
        <v>0</v>
      </c>
      <c r="M61" s="97"/>
    </row>
    <row r="62" spans="1:15" ht="39.950000000000003" hidden="1" customHeight="1" x14ac:dyDescent="0.2">
      <c r="A62" s="97"/>
      <c r="B62" s="52" t="s">
        <v>176</v>
      </c>
      <c r="C62" s="53"/>
      <c r="D62" s="62"/>
      <c r="E62" s="63"/>
      <c r="F62" s="56"/>
      <c r="G62" s="56"/>
      <c r="H62" s="64"/>
      <c r="I62" s="65"/>
      <c r="J62" s="57">
        <f t="shared" si="0"/>
        <v>0</v>
      </c>
      <c r="K62" s="58"/>
      <c r="L62" s="59">
        <f t="shared" si="1"/>
        <v>0</v>
      </c>
      <c r="M62" s="97"/>
    </row>
    <row r="63" spans="1:15" ht="39.950000000000003" hidden="1" customHeight="1" x14ac:dyDescent="0.2">
      <c r="A63" s="97"/>
      <c r="B63" s="52" t="s">
        <v>177</v>
      </c>
      <c r="C63" s="53"/>
      <c r="D63" s="62"/>
      <c r="E63" s="63"/>
      <c r="F63" s="56"/>
      <c r="G63" s="56"/>
      <c r="H63" s="64"/>
      <c r="I63" s="65"/>
      <c r="J63" s="57">
        <f t="shared" si="0"/>
        <v>0</v>
      </c>
      <c r="K63" s="58"/>
      <c r="L63" s="59">
        <f t="shared" si="1"/>
        <v>0</v>
      </c>
      <c r="M63" s="97"/>
    </row>
    <row r="64" spans="1:15" ht="39.950000000000003" hidden="1" customHeight="1" x14ac:dyDescent="0.2">
      <c r="A64" s="97"/>
      <c r="B64" s="52" t="s">
        <v>178</v>
      </c>
      <c r="C64" s="53"/>
      <c r="D64" s="62"/>
      <c r="E64" s="63"/>
      <c r="F64" s="56"/>
      <c r="G64" s="56"/>
      <c r="H64" s="64"/>
      <c r="I64" s="65"/>
      <c r="J64" s="57">
        <f t="shared" si="0"/>
        <v>0</v>
      </c>
      <c r="K64" s="58"/>
      <c r="L64" s="59">
        <f t="shared" si="1"/>
        <v>0</v>
      </c>
      <c r="M64" s="97"/>
    </row>
    <row r="65" spans="1:13" ht="39.950000000000003" hidden="1" customHeight="1" x14ac:dyDescent="0.2">
      <c r="A65" s="97"/>
      <c r="B65" s="52" t="s">
        <v>179</v>
      </c>
      <c r="C65" s="53"/>
      <c r="D65" s="62"/>
      <c r="E65" s="63"/>
      <c r="F65" s="56"/>
      <c r="G65" s="56"/>
      <c r="H65" s="64"/>
      <c r="I65" s="65"/>
      <c r="J65" s="57">
        <f t="shared" si="0"/>
        <v>0</v>
      </c>
      <c r="K65" s="58"/>
      <c r="L65" s="59">
        <f t="shared" si="1"/>
        <v>0</v>
      </c>
      <c r="M65" s="97"/>
    </row>
    <row r="66" spans="1:13" ht="39.950000000000003" hidden="1" customHeight="1" x14ac:dyDescent="0.2">
      <c r="A66" s="97"/>
      <c r="B66" s="52" t="s">
        <v>180</v>
      </c>
      <c r="C66" s="53"/>
      <c r="D66" s="62"/>
      <c r="E66" s="63"/>
      <c r="F66" s="56"/>
      <c r="G66" s="56"/>
      <c r="H66" s="64"/>
      <c r="I66" s="65"/>
      <c r="J66" s="57">
        <f t="shared" si="0"/>
        <v>0</v>
      </c>
      <c r="K66" s="58"/>
      <c r="L66" s="59">
        <f t="shared" si="1"/>
        <v>0</v>
      </c>
      <c r="M66" s="97"/>
    </row>
    <row r="67" spans="1:13" ht="39.950000000000003" hidden="1" customHeight="1" x14ac:dyDescent="0.2">
      <c r="A67" s="97"/>
      <c r="B67" s="52" t="s">
        <v>181</v>
      </c>
      <c r="C67" s="53"/>
      <c r="D67" s="62"/>
      <c r="E67" s="63"/>
      <c r="F67" s="56"/>
      <c r="G67" s="56"/>
      <c r="H67" s="64"/>
      <c r="I67" s="65"/>
      <c r="J67" s="57">
        <f t="shared" si="0"/>
        <v>0</v>
      </c>
      <c r="K67" s="58"/>
      <c r="L67" s="59">
        <f t="shared" si="1"/>
        <v>0</v>
      </c>
      <c r="M67" s="97"/>
    </row>
    <row r="68" spans="1:13" ht="39.950000000000003" hidden="1" customHeight="1" x14ac:dyDescent="0.2">
      <c r="A68" s="97"/>
      <c r="B68" s="52" t="s">
        <v>182</v>
      </c>
      <c r="C68" s="53"/>
      <c r="D68" s="62"/>
      <c r="E68" s="63"/>
      <c r="F68" s="56"/>
      <c r="G68" s="56"/>
      <c r="H68" s="64"/>
      <c r="I68" s="65"/>
      <c r="J68" s="57">
        <f t="shared" si="0"/>
        <v>0</v>
      </c>
      <c r="K68" s="58"/>
      <c r="L68" s="59">
        <f t="shared" si="1"/>
        <v>0</v>
      </c>
      <c r="M68" s="97"/>
    </row>
    <row r="69" spans="1:13" ht="39.950000000000003" hidden="1" customHeight="1" x14ac:dyDescent="0.2">
      <c r="A69" s="97"/>
      <c r="B69" s="52" t="s">
        <v>183</v>
      </c>
      <c r="C69" s="53"/>
      <c r="D69" s="62"/>
      <c r="E69" s="63"/>
      <c r="F69" s="56"/>
      <c r="G69" s="56"/>
      <c r="H69" s="64"/>
      <c r="I69" s="65"/>
      <c r="J69" s="57">
        <f t="shared" si="0"/>
        <v>0</v>
      </c>
      <c r="K69" s="58"/>
      <c r="L69" s="59">
        <f t="shared" si="1"/>
        <v>0</v>
      </c>
      <c r="M69" s="97"/>
    </row>
    <row r="70" spans="1:13" ht="39.950000000000003" hidden="1" customHeight="1" x14ac:dyDescent="0.2">
      <c r="A70" s="97"/>
      <c r="B70" s="52" t="s">
        <v>184</v>
      </c>
      <c r="C70" s="53"/>
      <c r="D70" s="62"/>
      <c r="E70" s="63"/>
      <c r="F70" s="56"/>
      <c r="G70" s="56"/>
      <c r="H70" s="64"/>
      <c r="I70" s="65"/>
      <c r="J70" s="57">
        <f t="shared" si="0"/>
        <v>0</v>
      </c>
      <c r="K70" s="58"/>
      <c r="L70" s="59">
        <f t="shared" si="1"/>
        <v>0</v>
      </c>
      <c r="M70" s="97"/>
    </row>
    <row r="71" spans="1:13" ht="39.950000000000003" hidden="1" customHeight="1" x14ac:dyDescent="0.2">
      <c r="A71" s="97"/>
      <c r="B71" s="52" t="s">
        <v>185</v>
      </c>
      <c r="C71" s="53"/>
      <c r="D71" s="62"/>
      <c r="E71" s="63"/>
      <c r="F71" s="56"/>
      <c r="G71" s="56"/>
      <c r="H71" s="64"/>
      <c r="I71" s="65"/>
      <c r="J71" s="57">
        <f t="shared" si="0"/>
        <v>0</v>
      </c>
      <c r="K71" s="58"/>
      <c r="L71" s="59">
        <f t="shared" si="1"/>
        <v>0</v>
      </c>
      <c r="M71" s="97"/>
    </row>
    <row r="72" spans="1:13" ht="39.950000000000003" hidden="1" customHeight="1" x14ac:dyDescent="0.2">
      <c r="A72" s="97"/>
      <c r="B72" s="52" t="s">
        <v>186</v>
      </c>
      <c r="C72" s="53"/>
      <c r="D72" s="62"/>
      <c r="E72" s="63"/>
      <c r="F72" s="56"/>
      <c r="G72" s="56"/>
      <c r="H72" s="64"/>
      <c r="I72" s="65"/>
      <c r="J72" s="57">
        <f t="shared" si="0"/>
        <v>0</v>
      </c>
      <c r="K72" s="58"/>
      <c r="L72" s="59">
        <f t="shared" si="1"/>
        <v>0</v>
      </c>
      <c r="M72" s="97"/>
    </row>
    <row r="73" spans="1:13" ht="39.950000000000003" hidden="1" customHeight="1" x14ac:dyDescent="0.2">
      <c r="A73" s="97"/>
      <c r="B73" s="52" t="s">
        <v>187</v>
      </c>
      <c r="C73" s="53"/>
      <c r="D73" s="62"/>
      <c r="E73" s="63"/>
      <c r="F73" s="56"/>
      <c r="G73" s="56"/>
      <c r="H73" s="64"/>
      <c r="I73" s="65"/>
      <c r="J73" s="57">
        <f t="shared" ref="J73:J106" si="2">H73*I73</f>
        <v>0</v>
      </c>
      <c r="K73" s="58"/>
      <c r="L73" s="59">
        <f t="shared" ref="L73:L106" si="3">E73*K73</f>
        <v>0</v>
      </c>
      <c r="M73" s="97"/>
    </row>
    <row r="74" spans="1:13" ht="39.950000000000003" hidden="1" customHeight="1" x14ac:dyDescent="0.2">
      <c r="A74" s="97"/>
      <c r="B74" s="52" t="s">
        <v>188</v>
      </c>
      <c r="C74" s="53"/>
      <c r="D74" s="62"/>
      <c r="E74" s="63"/>
      <c r="F74" s="56"/>
      <c r="G74" s="56"/>
      <c r="H74" s="64"/>
      <c r="I74" s="65"/>
      <c r="J74" s="57">
        <f t="shared" si="2"/>
        <v>0</v>
      </c>
      <c r="K74" s="58"/>
      <c r="L74" s="59">
        <f t="shared" si="3"/>
        <v>0</v>
      </c>
      <c r="M74" s="97"/>
    </row>
    <row r="75" spans="1:13" ht="39.950000000000003" hidden="1" customHeight="1" x14ac:dyDescent="0.2">
      <c r="A75" s="97"/>
      <c r="B75" s="52" t="s">
        <v>189</v>
      </c>
      <c r="C75" s="53"/>
      <c r="D75" s="62"/>
      <c r="E75" s="63"/>
      <c r="F75" s="56"/>
      <c r="G75" s="56"/>
      <c r="H75" s="64"/>
      <c r="I75" s="65"/>
      <c r="J75" s="57">
        <f t="shared" si="2"/>
        <v>0</v>
      </c>
      <c r="K75" s="58"/>
      <c r="L75" s="59">
        <f t="shared" si="3"/>
        <v>0</v>
      </c>
      <c r="M75" s="97"/>
    </row>
    <row r="76" spans="1:13" ht="39.950000000000003" hidden="1" customHeight="1" x14ac:dyDescent="0.2">
      <c r="A76" s="97"/>
      <c r="B76" s="52" t="s">
        <v>190</v>
      </c>
      <c r="C76" s="53"/>
      <c r="D76" s="62"/>
      <c r="E76" s="63"/>
      <c r="F76" s="56"/>
      <c r="G76" s="56"/>
      <c r="H76" s="64"/>
      <c r="I76" s="65"/>
      <c r="J76" s="57">
        <f t="shared" si="2"/>
        <v>0</v>
      </c>
      <c r="K76" s="58"/>
      <c r="L76" s="59">
        <f t="shared" si="3"/>
        <v>0</v>
      </c>
      <c r="M76" s="97"/>
    </row>
    <row r="77" spans="1:13" ht="39.950000000000003" hidden="1" customHeight="1" x14ac:dyDescent="0.2">
      <c r="A77" s="97"/>
      <c r="B77" s="52" t="s">
        <v>191</v>
      </c>
      <c r="C77" s="53"/>
      <c r="D77" s="62"/>
      <c r="E77" s="63"/>
      <c r="F77" s="56"/>
      <c r="G77" s="56"/>
      <c r="H77" s="64"/>
      <c r="I77" s="65"/>
      <c r="J77" s="57">
        <f t="shared" si="2"/>
        <v>0</v>
      </c>
      <c r="K77" s="58"/>
      <c r="L77" s="59">
        <f t="shared" si="3"/>
        <v>0</v>
      </c>
      <c r="M77" s="97"/>
    </row>
    <row r="78" spans="1:13" ht="39.950000000000003" hidden="1" customHeight="1" x14ac:dyDescent="0.2">
      <c r="A78" s="97"/>
      <c r="B78" s="52" t="s">
        <v>192</v>
      </c>
      <c r="C78" s="53"/>
      <c r="D78" s="62"/>
      <c r="E78" s="63"/>
      <c r="F78" s="56"/>
      <c r="G78" s="56"/>
      <c r="H78" s="64"/>
      <c r="I78" s="65"/>
      <c r="J78" s="57">
        <f t="shared" si="2"/>
        <v>0</v>
      </c>
      <c r="K78" s="58"/>
      <c r="L78" s="59">
        <f t="shared" si="3"/>
        <v>0</v>
      </c>
      <c r="M78" s="97"/>
    </row>
    <row r="79" spans="1:13" ht="39.950000000000003" hidden="1" customHeight="1" x14ac:dyDescent="0.2">
      <c r="A79" s="97"/>
      <c r="B79" s="52" t="s">
        <v>193</v>
      </c>
      <c r="C79" s="53"/>
      <c r="D79" s="62"/>
      <c r="E79" s="63"/>
      <c r="F79" s="56"/>
      <c r="G79" s="56"/>
      <c r="H79" s="64"/>
      <c r="I79" s="65"/>
      <c r="J79" s="57">
        <f t="shared" si="2"/>
        <v>0</v>
      </c>
      <c r="K79" s="58"/>
      <c r="L79" s="59">
        <f t="shared" si="3"/>
        <v>0</v>
      </c>
      <c r="M79" s="97"/>
    </row>
    <row r="80" spans="1:13" ht="39.950000000000003" hidden="1" customHeight="1" x14ac:dyDescent="0.2">
      <c r="A80" s="97"/>
      <c r="B80" s="52" t="s">
        <v>194</v>
      </c>
      <c r="C80" s="53"/>
      <c r="D80" s="62"/>
      <c r="E80" s="63"/>
      <c r="F80" s="56"/>
      <c r="G80" s="56"/>
      <c r="H80" s="64"/>
      <c r="I80" s="65"/>
      <c r="J80" s="57">
        <f t="shared" si="2"/>
        <v>0</v>
      </c>
      <c r="K80" s="58"/>
      <c r="L80" s="59">
        <f t="shared" si="3"/>
        <v>0</v>
      </c>
      <c r="M80" s="97"/>
    </row>
    <row r="81" spans="1:13" ht="39.950000000000003" hidden="1" customHeight="1" x14ac:dyDescent="0.2">
      <c r="A81" s="97"/>
      <c r="B81" s="52" t="s">
        <v>195</v>
      </c>
      <c r="C81" s="53"/>
      <c r="D81" s="62"/>
      <c r="E81" s="63"/>
      <c r="F81" s="56"/>
      <c r="G81" s="56"/>
      <c r="H81" s="64"/>
      <c r="I81" s="65"/>
      <c r="J81" s="57">
        <f t="shared" si="2"/>
        <v>0</v>
      </c>
      <c r="K81" s="58"/>
      <c r="L81" s="59">
        <f t="shared" si="3"/>
        <v>0</v>
      </c>
      <c r="M81" s="97"/>
    </row>
    <row r="82" spans="1:13" ht="39.950000000000003" hidden="1" customHeight="1" x14ac:dyDescent="0.2">
      <c r="A82" s="97"/>
      <c r="B82" s="52" t="s">
        <v>196</v>
      </c>
      <c r="C82" s="53"/>
      <c r="D82" s="62"/>
      <c r="E82" s="63"/>
      <c r="F82" s="56"/>
      <c r="G82" s="56"/>
      <c r="H82" s="64"/>
      <c r="I82" s="65"/>
      <c r="J82" s="57">
        <f t="shared" si="2"/>
        <v>0</v>
      </c>
      <c r="K82" s="58"/>
      <c r="L82" s="59">
        <f t="shared" si="3"/>
        <v>0</v>
      </c>
      <c r="M82" s="97"/>
    </row>
    <row r="83" spans="1:13" ht="39.950000000000003" hidden="1" customHeight="1" x14ac:dyDescent="0.2">
      <c r="A83" s="97"/>
      <c r="B83" s="52" t="s">
        <v>197</v>
      </c>
      <c r="C83" s="53"/>
      <c r="D83" s="62"/>
      <c r="E83" s="63"/>
      <c r="F83" s="56"/>
      <c r="G83" s="56"/>
      <c r="H83" s="64"/>
      <c r="I83" s="65"/>
      <c r="J83" s="57">
        <f t="shared" si="2"/>
        <v>0</v>
      </c>
      <c r="K83" s="58"/>
      <c r="L83" s="59">
        <f t="shared" si="3"/>
        <v>0</v>
      </c>
      <c r="M83" s="97"/>
    </row>
    <row r="84" spans="1:13" ht="39.950000000000003" hidden="1" customHeight="1" x14ac:dyDescent="0.2">
      <c r="A84" s="97"/>
      <c r="B84" s="52" t="s">
        <v>198</v>
      </c>
      <c r="C84" s="53"/>
      <c r="D84" s="62"/>
      <c r="E84" s="63"/>
      <c r="F84" s="56"/>
      <c r="G84" s="56"/>
      <c r="H84" s="64"/>
      <c r="I84" s="65"/>
      <c r="J84" s="57">
        <f t="shared" si="2"/>
        <v>0</v>
      </c>
      <c r="K84" s="58"/>
      <c r="L84" s="59">
        <f t="shared" si="3"/>
        <v>0</v>
      </c>
      <c r="M84" s="97"/>
    </row>
    <row r="85" spans="1:13" ht="39.950000000000003" hidden="1" customHeight="1" x14ac:dyDescent="0.2">
      <c r="A85" s="97"/>
      <c r="B85" s="52" t="s">
        <v>199</v>
      </c>
      <c r="C85" s="53"/>
      <c r="D85" s="62"/>
      <c r="E85" s="63"/>
      <c r="F85" s="56"/>
      <c r="G85" s="56"/>
      <c r="H85" s="64"/>
      <c r="I85" s="65"/>
      <c r="J85" s="57">
        <f t="shared" si="2"/>
        <v>0</v>
      </c>
      <c r="K85" s="58"/>
      <c r="L85" s="59">
        <f t="shared" si="3"/>
        <v>0</v>
      </c>
      <c r="M85" s="97"/>
    </row>
    <row r="86" spans="1:13" ht="39.950000000000003" hidden="1" customHeight="1" x14ac:dyDescent="0.2">
      <c r="A86" s="97"/>
      <c r="B86" s="52" t="s">
        <v>200</v>
      </c>
      <c r="C86" s="53"/>
      <c r="D86" s="62"/>
      <c r="E86" s="63"/>
      <c r="F86" s="56"/>
      <c r="G86" s="56"/>
      <c r="H86" s="64"/>
      <c r="I86" s="65"/>
      <c r="J86" s="57">
        <f t="shared" si="2"/>
        <v>0</v>
      </c>
      <c r="K86" s="58"/>
      <c r="L86" s="59">
        <f t="shared" si="3"/>
        <v>0</v>
      </c>
      <c r="M86" s="97"/>
    </row>
    <row r="87" spans="1:13" ht="39.950000000000003" hidden="1" customHeight="1" x14ac:dyDescent="0.2">
      <c r="A87" s="97"/>
      <c r="B87" s="52" t="s">
        <v>201</v>
      </c>
      <c r="C87" s="53"/>
      <c r="D87" s="62"/>
      <c r="E87" s="63"/>
      <c r="F87" s="56"/>
      <c r="G87" s="56"/>
      <c r="H87" s="64"/>
      <c r="I87" s="65"/>
      <c r="J87" s="57">
        <f t="shared" si="2"/>
        <v>0</v>
      </c>
      <c r="K87" s="58"/>
      <c r="L87" s="59">
        <f t="shared" si="3"/>
        <v>0</v>
      </c>
      <c r="M87" s="97"/>
    </row>
    <row r="88" spans="1:13" ht="39.950000000000003" hidden="1" customHeight="1" x14ac:dyDescent="0.2">
      <c r="A88" s="97"/>
      <c r="B88" s="52" t="s">
        <v>202</v>
      </c>
      <c r="C88" s="53"/>
      <c r="D88" s="62"/>
      <c r="E88" s="63"/>
      <c r="F88" s="56"/>
      <c r="G88" s="56"/>
      <c r="H88" s="64"/>
      <c r="I88" s="65"/>
      <c r="J88" s="57">
        <f t="shared" si="2"/>
        <v>0</v>
      </c>
      <c r="K88" s="58"/>
      <c r="L88" s="59">
        <f t="shared" si="3"/>
        <v>0</v>
      </c>
      <c r="M88" s="97"/>
    </row>
    <row r="89" spans="1:13" ht="39.950000000000003" hidden="1" customHeight="1" x14ac:dyDescent="0.2">
      <c r="A89" s="97"/>
      <c r="B89" s="52" t="s">
        <v>203</v>
      </c>
      <c r="C89" s="53"/>
      <c r="D89" s="62"/>
      <c r="E89" s="63"/>
      <c r="F89" s="56"/>
      <c r="G89" s="56"/>
      <c r="H89" s="64"/>
      <c r="I89" s="65"/>
      <c r="J89" s="57">
        <f t="shared" si="2"/>
        <v>0</v>
      </c>
      <c r="K89" s="58"/>
      <c r="L89" s="59">
        <f t="shared" si="3"/>
        <v>0</v>
      </c>
      <c r="M89" s="97"/>
    </row>
    <row r="90" spans="1:13" ht="39.950000000000003" hidden="1" customHeight="1" x14ac:dyDescent="0.2">
      <c r="A90" s="97"/>
      <c r="B90" s="52" t="s">
        <v>204</v>
      </c>
      <c r="C90" s="53"/>
      <c r="D90" s="62"/>
      <c r="E90" s="63"/>
      <c r="F90" s="56"/>
      <c r="G90" s="56"/>
      <c r="H90" s="64"/>
      <c r="I90" s="65"/>
      <c r="J90" s="57">
        <f t="shared" si="2"/>
        <v>0</v>
      </c>
      <c r="K90" s="58"/>
      <c r="L90" s="59">
        <f t="shared" si="3"/>
        <v>0</v>
      </c>
      <c r="M90" s="97"/>
    </row>
    <row r="91" spans="1:13" ht="39.950000000000003" hidden="1" customHeight="1" x14ac:dyDescent="0.2">
      <c r="A91" s="97"/>
      <c r="B91" s="52" t="s">
        <v>205</v>
      </c>
      <c r="C91" s="53"/>
      <c r="D91" s="62"/>
      <c r="E91" s="63"/>
      <c r="F91" s="56"/>
      <c r="G91" s="56"/>
      <c r="H91" s="64"/>
      <c r="I91" s="65"/>
      <c r="J91" s="57">
        <f t="shared" si="2"/>
        <v>0</v>
      </c>
      <c r="K91" s="58"/>
      <c r="L91" s="59">
        <f t="shared" si="3"/>
        <v>0</v>
      </c>
      <c r="M91" s="97"/>
    </row>
    <row r="92" spans="1:13" ht="39.950000000000003" hidden="1" customHeight="1" x14ac:dyDescent="0.2">
      <c r="A92" s="97"/>
      <c r="B92" s="52" t="s">
        <v>206</v>
      </c>
      <c r="C92" s="53"/>
      <c r="D92" s="62"/>
      <c r="E92" s="63"/>
      <c r="F92" s="56"/>
      <c r="G92" s="56"/>
      <c r="H92" s="64"/>
      <c r="I92" s="65"/>
      <c r="J92" s="57">
        <f t="shared" si="2"/>
        <v>0</v>
      </c>
      <c r="K92" s="58"/>
      <c r="L92" s="59">
        <f t="shared" si="3"/>
        <v>0</v>
      </c>
      <c r="M92" s="97"/>
    </row>
    <row r="93" spans="1:13" ht="39.950000000000003" hidden="1" customHeight="1" x14ac:dyDescent="0.2">
      <c r="A93" s="97"/>
      <c r="B93" s="52" t="s">
        <v>207</v>
      </c>
      <c r="C93" s="53"/>
      <c r="D93" s="62"/>
      <c r="E93" s="63"/>
      <c r="F93" s="56"/>
      <c r="G93" s="56"/>
      <c r="H93" s="64"/>
      <c r="I93" s="65"/>
      <c r="J93" s="57">
        <f t="shared" si="2"/>
        <v>0</v>
      </c>
      <c r="K93" s="58"/>
      <c r="L93" s="59">
        <f t="shared" si="3"/>
        <v>0</v>
      </c>
      <c r="M93" s="97"/>
    </row>
    <row r="94" spans="1:13" ht="39.950000000000003" hidden="1" customHeight="1" x14ac:dyDescent="0.2">
      <c r="A94" s="97"/>
      <c r="B94" s="52" t="s">
        <v>208</v>
      </c>
      <c r="C94" s="53"/>
      <c r="D94" s="62"/>
      <c r="E94" s="63"/>
      <c r="F94" s="56"/>
      <c r="G94" s="56"/>
      <c r="H94" s="64"/>
      <c r="I94" s="65"/>
      <c r="J94" s="57">
        <f t="shared" si="2"/>
        <v>0</v>
      </c>
      <c r="K94" s="58"/>
      <c r="L94" s="59">
        <f t="shared" si="3"/>
        <v>0</v>
      </c>
      <c r="M94" s="97"/>
    </row>
    <row r="95" spans="1:13" ht="39.950000000000003" hidden="1" customHeight="1" x14ac:dyDescent="0.2">
      <c r="A95" s="97"/>
      <c r="B95" s="52" t="s">
        <v>209</v>
      </c>
      <c r="C95" s="53"/>
      <c r="D95" s="62"/>
      <c r="E95" s="63"/>
      <c r="F95" s="56"/>
      <c r="G95" s="56"/>
      <c r="H95" s="64"/>
      <c r="I95" s="65"/>
      <c r="J95" s="57">
        <f t="shared" si="2"/>
        <v>0</v>
      </c>
      <c r="K95" s="58"/>
      <c r="L95" s="59">
        <f t="shared" si="3"/>
        <v>0</v>
      </c>
      <c r="M95" s="97"/>
    </row>
    <row r="96" spans="1:13" ht="39.950000000000003" hidden="1" customHeight="1" x14ac:dyDescent="0.2">
      <c r="A96" s="97"/>
      <c r="B96" s="52" t="s">
        <v>210</v>
      </c>
      <c r="C96" s="53"/>
      <c r="D96" s="62"/>
      <c r="E96" s="63"/>
      <c r="F96" s="56"/>
      <c r="G96" s="56"/>
      <c r="H96" s="64"/>
      <c r="I96" s="65"/>
      <c r="J96" s="57">
        <f t="shared" si="2"/>
        <v>0</v>
      </c>
      <c r="K96" s="58"/>
      <c r="L96" s="59">
        <f t="shared" si="3"/>
        <v>0</v>
      </c>
      <c r="M96" s="97"/>
    </row>
    <row r="97" spans="1:13" ht="39.950000000000003" hidden="1" customHeight="1" x14ac:dyDescent="0.2">
      <c r="A97" s="97"/>
      <c r="B97" s="52" t="s">
        <v>211</v>
      </c>
      <c r="C97" s="53"/>
      <c r="D97" s="62"/>
      <c r="E97" s="63"/>
      <c r="F97" s="56"/>
      <c r="G97" s="56"/>
      <c r="H97" s="64"/>
      <c r="I97" s="65"/>
      <c r="J97" s="57">
        <f t="shared" si="2"/>
        <v>0</v>
      </c>
      <c r="K97" s="58"/>
      <c r="L97" s="59">
        <f t="shared" si="3"/>
        <v>0</v>
      </c>
      <c r="M97" s="97"/>
    </row>
    <row r="98" spans="1:13" ht="39.950000000000003" hidden="1" customHeight="1" x14ac:dyDescent="0.2">
      <c r="A98" s="97"/>
      <c r="B98" s="52" t="s">
        <v>212</v>
      </c>
      <c r="C98" s="53"/>
      <c r="D98" s="62"/>
      <c r="E98" s="63"/>
      <c r="F98" s="56"/>
      <c r="G98" s="56"/>
      <c r="H98" s="64"/>
      <c r="I98" s="65"/>
      <c r="J98" s="57">
        <f t="shared" si="2"/>
        <v>0</v>
      </c>
      <c r="K98" s="58"/>
      <c r="L98" s="59">
        <f t="shared" si="3"/>
        <v>0</v>
      </c>
      <c r="M98" s="97"/>
    </row>
    <row r="99" spans="1:13" ht="39.950000000000003" hidden="1" customHeight="1" x14ac:dyDescent="0.2">
      <c r="A99" s="97"/>
      <c r="B99" s="52" t="s">
        <v>213</v>
      </c>
      <c r="C99" s="53"/>
      <c r="D99" s="62"/>
      <c r="E99" s="63"/>
      <c r="F99" s="56"/>
      <c r="G99" s="56"/>
      <c r="H99" s="64"/>
      <c r="I99" s="65"/>
      <c r="J99" s="57">
        <f t="shared" si="2"/>
        <v>0</v>
      </c>
      <c r="K99" s="58"/>
      <c r="L99" s="59">
        <f t="shared" si="3"/>
        <v>0</v>
      </c>
      <c r="M99" s="97"/>
    </row>
    <row r="100" spans="1:13" ht="39.950000000000003" hidden="1" customHeight="1" x14ac:dyDescent="0.2">
      <c r="A100" s="97"/>
      <c r="B100" s="52" t="s">
        <v>214</v>
      </c>
      <c r="C100" s="53"/>
      <c r="D100" s="62"/>
      <c r="E100" s="63"/>
      <c r="F100" s="56"/>
      <c r="G100" s="56"/>
      <c r="H100" s="64"/>
      <c r="I100" s="65"/>
      <c r="J100" s="57">
        <f t="shared" si="2"/>
        <v>0</v>
      </c>
      <c r="K100" s="58"/>
      <c r="L100" s="59">
        <f t="shared" si="3"/>
        <v>0</v>
      </c>
      <c r="M100" s="97"/>
    </row>
    <row r="101" spans="1:13" ht="39.950000000000003" hidden="1" customHeight="1" x14ac:dyDescent="0.2">
      <c r="A101" s="97"/>
      <c r="B101" s="52" t="s">
        <v>215</v>
      </c>
      <c r="C101" s="53"/>
      <c r="D101" s="62"/>
      <c r="E101" s="63"/>
      <c r="F101" s="56"/>
      <c r="G101" s="56"/>
      <c r="H101" s="64"/>
      <c r="I101" s="65"/>
      <c r="J101" s="57">
        <f t="shared" si="2"/>
        <v>0</v>
      </c>
      <c r="K101" s="58"/>
      <c r="L101" s="59">
        <f t="shared" si="3"/>
        <v>0</v>
      </c>
      <c r="M101" s="97"/>
    </row>
    <row r="102" spans="1:13" ht="39.950000000000003" hidden="1" customHeight="1" x14ac:dyDescent="0.2">
      <c r="A102" s="97"/>
      <c r="B102" s="52" t="s">
        <v>216</v>
      </c>
      <c r="C102" s="53"/>
      <c r="D102" s="62"/>
      <c r="E102" s="63"/>
      <c r="F102" s="56"/>
      <c r="G102" s="56"/>
      <c r="H102" s="64"/>
      <c r="I102" s="65"/>
      <c r="J102" s="57">
        <f t="shared" si="2"/>
        <v>0</v>
      </c>
      <c r="K102" s="58"/>
      <c r="L102" s="59">
        <f t="shared" si="3"/>
        <v>0</v>
      </c>
      <c r="M102" s="97"/>
    </row>
    <row r="103" spans="1:13" ht="39.950000000000003" hidden="1" customHeight="1" x14ac:dyDescent="0.2">
      <c r="A103" s="97"/>
      <c r="B103" s="52" t="s">
        <v>217</v>
      </c>
      <c r="C103" s="53"/>
      <c r="D103" s="62"/>
      <c r="E103" s="63"/>
      <c r="F103" s="56"/>
      <c r="G103" s="56"/>
      <c r="H103" s="64"/>
      <c r="I103" s="65"/>
      <c r="J103" s="57">
        <f t="shared" si="2"/>
        <v>0</v>
      </c>
      <c r="K103" s="58"/>
      <c r="L103" s="59">
        <f t="shared" si="3"/>
        <v>0</v>
      </c>
      <c r="M103" s="97"/>
    </row>
    <row r="104" spans="1:13" ht="39.950000000000003" hidden="1" customHeight="1" x14ac:dyDescent="0.2">
      <c r="A104" s="97"/>
      <c r="B104" s="52" t="s">
        <v>218</v>
      </c>
      <c r="C104" s="53"/>
      <c r="D104" s="62"/>
      <c r="E104" s="63"/>
      <c r="F104" s="56"/>
      <c r="G104" s="56"/>
      <c r="H104" s="64"/>
      <c r="I104" s="65"/>
      <c r="J104" s="57">
        <f t="shared" si="2"/>
        <v>0</v>
      </c>
      <c r="K104" s="58"/>
      <c r="L104" s="59">
        <f t="shared" si="3"/>
        <v>0</v>
      </c>
      <c r="M104" s="97"/>
    </row>
    <row r="105" spans="1:13" ht="39.950000000000003" hidden="1" customHeight="1" x14ac:dyDescent="0.2">
      <c r="A105" s="97"/>
      <c r="B105" s="52" t="s">
        <v>219</v>
      </c>
      <c r="C105" s="53"/>
      <c r="D105" s="62"/>
      <c r="E105" s="63"/>
      <c r="F105" s="56"/>
      <c r="G105" s="56"/>
      <c r="H105" s="64"/>
      <c r="I105" s="65"/>
      <c r="J105" s="57">
        <f t="shared" si="2"/>
        <v>0</v>
      </c>
      <c r="K105" s="58"/>
      <c r="L105" s="59">
        <f t="shared" si="3"/>
        <v>0</v>
      </c>
      <c r="M105" s="97"/>
    </row>
    <row r="106" spans="1:13" ht="39.950000000000003" hidden="1" customHeight="1" x14ac:dyDescent="0.2">
      <c r="A106" s="97"/>
      <c r="B106" s="52" t="s">
        <v>220</v>
      </c>
      <c r="C106" s="53"/>
      <c r="D106" s="62"/>
      <c r="E106" s="63"/>
      <c r="F106" s="56"/>
      <c r="G106" s="56"/>
      <c r="H106" s="64"/>
      <c r="I106" s="65"/>
      <c r="J106" s="57">
        <f t="shared" si="2"/>
        <v>0</v>
      </c>
      <c r="K106" s="58"/>
      <c r="L106" s="59">
        <f t="shared" si="3"/>
        <v>0</v>
      </c>
      <c r="M106" s="97"/>
    </row>
    <row r="107" spans="1:13" x14ac:dyDescent="0.2">
      <c r="A107" s="97"/>
      <c r="B107" s="97"/>
      <c r="C107" s="97"/>
      <c r="D107" s="109"/>
      <c r="E107" s="110"/>
      <c r="F107" s="111"/>
      <c r="G107" s="111"/>
      <c r="H107" s="112"/>
      <c r="I107" s="112"/>
      <c r="J107" s="97"/>
      <c r="K107" s="113"/>
      <c r="L107" s="114"/>
      <c r="M107" s="97"/>
    </row>
  </sheetData>
  <sheetProtection algorithmName="SHA-512" hashValue="u/nkc3ktcuTlOY8oR0tlOb20SmH0KwtJFHMpHgIltUJKFwQbOU0W57/6MVL7+y2FfSaSAQ/dHznesWfSbtkQ6w==" saltValue="a+OljqUCCiumP8X8J+dfdQ==" spinCount="100000" sheet="1" formatRows="0" insertRows="0" deleteRows="0" selectLockedCells="1"/>
  <mergeCells count="17">
    <mergeCell ref="B1:L1"/>
    <mergeCell ref="B2:L2"/>
    <mergeCell ref="B3:L3"/>
    <mergeCell ref="B4:D4"/>
    <mergeCell ref="I4:K4"/>
    <mergeCell ref="B5:L5"/>
    <mergeCell ref="B6:B7"/>
    <mergeCell ref="C6:C7"/>
    <mergeCell ref="D6:D7"/>
    <mergeCell ref="E6:E7"/>
    <mergeCell ref="F6:F7"/>
    <mergeCell ref="H6:H7"/>
    <mergeCell ref="I6:I7"/>
    <mergeCell ref="J6:J7"/>
    <mergeCell ref="K6:K7"/>
    <mergeCell ref="L6:L7"/>
    <mergeCell ref="G6:G7"/>
  </mergeCells>
  <printOptions headings="1" gridLines="1"/>
  <pageMargins left="0.25" right="0.25" top="0.25" bottom="0.25" header="0.3" footer="0.3"/>
  <pageSetup paperSize="3" scale="65" fitToHeight="500" orientation="landscape" cellComments="asDisplayed" r:id="rId1"/>
  <headerFooter>
    <oddFooter>Page &amp;P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0000000}">
          <x14:formula1>
            <xm:f>'DROP-DOWNS'!$B$2:$B$21</xm:f>
          </x14:formula1>
          <xm:sqref>C8:C57</xm:sqref>
        </x14:dataValidation>
        <x14:dataValidation type="list" allowBlank="1" showInputMessage="1" showErrorMessage="1" xr:uid="{00000000-0002-0000-1100-000001000000}">
          <x14:formula1>
            <xm:f>'DROP-DOWNS'!$B$2:$B$20</xm:f>
          </x14:formula1>
          <xm:sqref>C58:C106</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theme="3" tint="0.79998168889431442"/>
  </sheetPr>
  <dimension ref="A1:O107"/>
  <sheetViews>
    <sheetView showGridLines="0" zoomScaleNormal="100" workbookViewId="0">
      <pane xSplit="2" ySplit="7" topLeftCell="C8" activePane="bottomRight" state="frozen"/>
      <selection activeCell="Q32" sqref="Q32"/>
      <selection pane="topRight" activeCell="Q32" sqref="Q32"/>
      <selection pane="bottomLeft" activeCell="Q32" sqref="Q32"/>
      <selection pane="bottomRight" activeCell="C8" sqref="C8"/>
    </sheetView>
  </sheetViews>
  <sheetFormatPr defaultColWidth="9.140625" defaultRowHeight="12.75" x14ac:dyDescent="0.2"/>
  <cols>
    <col min="1" max="1" width="3.7109375" style="1" customWidth="1"/>
    <col min="2" max="3" width="8.5703125" style="1" customWidth="1"/>
    <col min="4" max="4" width="8.5703125" style="115" customWidth="1"/>
    <col min="5" max="5" width="8.5703125" style="116" customWidth="1"/>
    <col min="6" max="6" width="29.7109375" style="117" customWidth="1"/>
    <col min="7" max="7" width="30.7109375" style="117" customWidth="1"/>
    <col min="8" max="9" width="8.5703125" style="118" customWidth="1"/>
    <col min="10" max="10" width="8.5703125" style="1" customWidth="1"/>
    <col min="11" max="11" width="8.5703125" style="119" customWidth="1"/>
    <col min="12" max="12" width="8.5703125" style="120" customWidth="1"/>
    <col min="13" max="13" width="3.85546875" style="1" customWidth="1"/>
    <col min="14" max="14" width="6" style="1" customWidth="1"/>
    <col min="15" max="15" width="5" style="1" hidden="1" customWidth="1"/>
    <col min="16" max="17" width="0" style="1" hidden="1" customWidth="1"/>
    <col min="18" max="16384" width="9.140625" style="1"/>
  </cols>
  <sheetData>
    <row r="1" spans="1:14" s="106" customFormat="1" ht="21.75" customHeight="1" x14ac:dyDescent="0.2">
      <c r="A1" s="105"/>
      <c r="B1" s="380"/>
      <c r="C1" s="380"/>
      <c r="D1" s="380"/>
      <c r="E1" s="380"/>
      <c r="F1" s="380"/>
      <c r="G1" s="380"/>
      <c r="H1" s="380"/>
      <c r="I1" s="380"/>
      <c r="J1" s="380"/>
      <c r="K1" s="380"/>
      <c r="L1" s="380"/>
      <c r="M1" s="105"/>
    </row>
    <row r="2" spans="1:14" ht="21.75" customHeight="1" x14ac:dyDescent="0.2">
      <c r="A2" s="97"/>
      <c r="B2" s="371" t="str">
        <f>Cover!B6</f>
        <v>Agency Name</v>
      </c>
      <c r="C2" s="372"/>
      <c r="D2" s="372"/>
      <c r="E2" s="372"/>
      <c r="F2" s="372"/>
      <c r="G2" s="372"/>
      <c r="H2" s="372"/>
      <c r="I2" s="372"/>
      <c r="J2" s="372"/>
      <c r="K2" s="372"/>
      <c r="L2" s="372"/>
      <c r="M2" s="97"/>
    </row>
    <row r="3" spans="1:14" ht="21.75" customHeight="1" x14ac:dyDescent="0.2">
      <c r="A3" s="97"/>
      <c r="B3" s="368" t="s">
        <v>556</v>
      </c>
      <c r="C3" s="368"/>
      <c r="D3" s="368"/>
      <c r="E3" s="368"/>
      <c r="F3" s="368"/>
      <c r="G3" s="368"/>
      <c r="H3" s="368"/>
      <c r="I3" s="368"/>
      <c r="J3" s="368"/>
      <c r="K3" s="368"/>
      <c r="L3" s="368"/>
      <c r="M3" s="97"/>
    </row>
    <row r="4" spans="1:14" ht="21.75" customHeight="1" x14ac:dyDescent="0.2">
      <c r="A4" s="97"/>
      <c r="B4" s="369" t="s">
        <v>281</v>
      </c>
      <c r="C4" s="369"/>
      <c r="D4" s="369"/>
      <c r="E4" s="125">
        <f>SUM(E8:E101)</f>
        <v>0</v>
      </c>
      <c r="F4" s="121"/>
      <c r="G4" s="121"/>
      <c r="H4" s="121"/>
      <c r="I4" s="369" t="s">
        <v>282</v>
      </c>
      <c r="J4" s="369"/>
      <c r="K4" s="369"/>
      <c r="L4" s="126">
        <f>SUM(L8:L101)</f>
        <v>0</v>
      </c>
      <c r="M4" s="97"/>
    </row>
    <row r="5" spans="1:14" s="106" customFormat="1" ht="21.75" customHeight="1" x14ac:dyDescent="0.2">
      <c r="A5" s="105"/>
      <c r="B5" s="375"/>
      <c r="C5" s="375"/>
      <c r="D5" s="375"/>
      <c r="E5" s="375"/>
      <c r="F5" s="375"/>
      <c r="G5" s="375"/>
      <c r="H5" s="375"/>
      <c r="I5" s="375"/>
      <c r="J5" s="375"/>
      <c r="K5" s="375"/>
      <c r="L5" s="375"/>
      <c r="M5" s="105"/>
    </row>
    <row r="6" spans="1:14" s="108" customFormat="1" ht="21" customHeight="1" x14ac:dyDescent="0.25">
      <c r="A6" s="107"/>
      <c r="B6" s="376" t="s">
        <v>117</v>
      </c>
      <c r="C6" s="376" t="s">
        <v>0</v>
      </c>
      <c r="D6" s="377" t="s">
        <v>333</v>
      </c>
      <c r="E6" s="370" t="s">
        <v>118</v>
      </c>
      <c r="F6" s="370" t="s">
        <v>280</v>
      </c>
      <c r="G6" s="370" t="s">
        <v>119</v>
      </c>
      <c r="H6" s="378" t="s">
        <v>38</v>
      </c>
      <c r="I6" s="378" t="s">
        <v>40</v>
      </c>
      <c r="J6" s="370" t="s">
        <v>41</v>
      </c>
      <c r="K6" s="379" t="s">
        <v>120</v>
      </c>
      <c r="L6" s="373" t="s">
        <v>121</v>
      </c>
      <c r="M6" s="107"/>
    </row>
    <row r="7" spans="1:14" ht="21.75" customHeight="1" x14ac:dyDescent="0.2">
      <c r="A7" s="97"/>
      <c r="B7" s="376"/>
      <c r="C7" s="376"/>
      <c r="D7" s="377"/>
      <c r="E7" s="370"/>
      <c r="F7" s="370"/>
      <c r="G7" s="370"/>
      <c r="H7" s="378"/>
      <c r="I7" s="378"/>
      <c r="J7" s="370"/>
      <c r="K7" s="379"/>
      <c r="L7" s="374"/>
      <c r="M7" s="97"/>
    </row>
    <row r="8" spans="1:14" ht="39.950000000000003" customHeight="1" x14ac:dyDescent="0.2">
      <c r="A8" s="97"/>
      <c r="B8" s="52" t="s">
        <v>122</v>
      </c>
      <c r="C8" s="127"/>
      <c r="D8" s="54"/>
      <c r="E8" s="55"/>
      <c r="F8" s="56"/>
      <c r="G8" s="56"/>
      <c r="H8" s="5"/>
      <c r="I8" s="6"/>
      <c r="J8" s="163">
        <f>H8*I8</f>
        <v>0</v>
      </c>
      <c r="K8" s="164"/>
      <c r="L8" s="59">
        <f>E8*K8</f>
        <v>0</v>
      </c>
      <c r="M8" s="97"/>
    </row>
    <row r="9" spans="1:14" ht="39.950000000000003" customHeight="1" x14ac:dyDescent="0.2">
      <c r="A9" s="97"/>
      <c r="B9" s="52" t="s">
        <v>123</v>
      </c>
      <c r="C9" s="127"/>
      <c r="D9" s="54"/>
      <c r="E9" s="55"/>
      <c r="F9" s="56"/>
      <c r="G9" s="56"/>
      <c r="H9" s="5"/>
      <c r="I9" s="6"/>
      <c r="J9" s="163">
        <f t="shared" ref="J9:J72" si="0">H9*I9</f>
        <v>0</v>
      </c>
      <c r="K9" s="164"/>
      <c r="L9" s="59">
        <f t="shared" ref="L9:L72" si="1">E9*K9</f>
        <v>0</v>
      </c>
      <c r="M9" s="97"/>
      <c r="N9" s="3"/>
    </row>
    <row r="10" spans="1:14" ht="39.950000000000003" customHeight="1" x14ac:dyDescent="0.2">
      <c r="A10" s="97"/>
      <c r="B10" s="52" t="s">
        <v>124</v>
      </c>
      <c r="C10" s="127"/>
      <c r="D10" s="54"/>
      <c r="E10" s="55"/>
      <c r="F10" s="56"/>
      <c r="G10" s="56"/>
      <c r="H10" s="5"/>
      <c r="I10" s="6"/>
      <c r="J10" s="163">
        <f t="shared" si="0"/>
        <v>0</v>
      </c>
      <c r="K10" s="164"/>
      <c r="L10" s="59">
        <f t="shared" si="1"/>
        <v>0</v>
      </c>
      <c r="M10" s="97"/>
    </row>
    <row r="11" spans="1:14" ht="39.950000000000003" customHeight="1" x14ac:dyDescent="0.2">
      <c r="A11" s="97"/>
      <c r="B11" s="52" t="s">
        <v>125</v>
      </c>
      <c r="C11" s="127"/>
      <c r="D11" s="54"/>
      <c r="E11" s="55"/>
      <c r="F11" s="56"/>
      <c r="G11" s="56"/>
      <c r="H11" s="5"/>
      <c r="I11" s="6"/>
      <c r="J11" s="163">
        <f t="shared" si="0"/>
        <v>0</v>
      </c>
      <c r="K11" s="164"/>
      <c r="L11" s="59">
        <f t="shared" si="1"/>
        <v>0</v>
      </c>
      <c r="M11" s="97"/>
    </row>
    <row r="12" spans="1:14" ht="39.950000000000003" customHeight="1" x14ac:dyDescent="0.2">
      <c r="A12" s="97"/>
      <c r="B12" s="52" t="s">
        <v>126</v>
      </c>
      <c r="C12" s="127"/>
      <c r="D12" s="60"/>
      <c r="E12" s="53"/>
      <c r="F12" s="56"/>
      <c r="G12" s="56"/>
      <c r="H12" s="61"/>
      <c r="I12" s="6"/>
      <c r="J12" s="163">
        <f t="shared" si="0"/>
        <v>0</v>
      </c>
      <c r="K12" s="164"/>
      <c r="L12" s="59">
        <f t="shared" si="1"/>
        <v>0</v>
      </c>
      <c r="M12" s="97"/>
    </row>
    <row r="13" spans="1:14" ht="39.950000000000003" customHeight="1" x14ac:dyDescent="0.2">
      <c r="A13" s="97"/>
      <c r="B13" s="52" t="s">
        <v>127</v>
      </c>
      <c r="C13" s="127"/>
      <c r="D13" s="60"/>
      <c r="E13" s="53"/>
      <c r="F13" s="56"/>
      <c r="G13" s="56"/>
      <c r="H13" s="61"/>
      <c r="I13" s="6"/>
      <c r="J13" s="163">
        <f t="shared" si="0"/>
        <v>0</v>
      </c>
      <c r="K13" s="164"/>
      <c r="L13" s="59">
        <f t="shared" si="1"/>
        <v>0</v>
      </c>
      <c r="M13" s="97"/>
    </row>
    <row r="14" spans="1:14" ht="39.950000000000003" customHeight="1" x14ac:dyDescent="0.2">
      <c r="A14" s="97"/>
      <c r="B14" s="52" t="s">
        <v>128</v>
      </c>
      <c r="C14" s="127"/>
      <c r="D14" s="60"/>
      <c r="E14" s="53"/>
      <c r="F14" s="56"/>
      <c r="G14" s="56"/>
      <c r="H14" s="61"/>
      <c r="I14" s="6"/>
      <c r="J14" s="163">
        <f t="shared" si="0"/>
        <v>0</v>
      </c>
      <c r="K14" s="164"/>
      <c r="L14" s="59">
        <f t="shared" si="1"/>
        <v>0</v>
      </c>
      <c r="M14" s="97"/>
    </row>
    <row r="15" spans="1:14" ht="39.950000000000003" customHeight="1" x14ac:dyDescent="0.2">
      <c r="A15" s="97"/>
      <c r="B15" s="52" t="s">
        <v>129</v>
      </c>
      <c r="C15" s="127"/>
      <c r="D15" s="60"/>
      <c r="E15" s="53"/>
      <c r="F15" s="56"/>
      <c r="G15" s="56"/>
      <c r="H15" s="61"/>
      <c r="I15" s="6"/>
      <c r="J15" s="163">
        <f t="shared" si="0"/>
        <v>0</v>
      </c>
      <c r="K15" s="164"/>
      <c r="L15" s="59">
        <f t="shared" si="1"/>
        <v>0</v>
      </c>
      <c r="M15" s="97"/>
    </row>
    <row r="16" spans="1:14" ht="39.950000000000003" customHeight="1" x14ac:dyDescent="0.2">
      <c r="A16" s="97"/>
      <c r="B16" s="52" t="s">
        <v>130</v>
      </c>
      <c r="C16" s="127"/>
      <c r="D16" s="54"/>
      <c r="E16" s="55"/>
      <c r="F16" s="56"/>
      <c r="G16" s="56"/>
      <c r="H16" s="5"/>
      <c r="I16" s="6"/>
      <c r="J16" s="163">
        <f t="shared" si="0"/>
        <v>0</v>
      </c>
      <c r="K16" s="164"/>
      <c r="L16" s="59">
        <f t="shared" si="1"/>
        <v>0</v>
      </c>
      <c r="M16" s="97"/>
    </row>
    <row r="17" spans="1:13" ht="39.950000000000003" customHeight="1" x14ac:dyDescent="0.2">
      <c r="A17" s="97"/>
      <c r="B17" s="52" t="s">
        <v>131</v>
      </c>
      <c r="C17" s="127"/>
      <c r="D17" s="54"/>
      <c r="E17" s="55"/>
      <c r="F17" s="56"/>
      <c r="G17" s="56"/>
      <c r="H17" s="5"/>
      <c r="I17" s="6"/>
      <c r="J17" s="163">
        <f t="shared" si="0"/>
        <v>0</v>
      </c>
      <c r="K17" s="164"/>
      <c r="L17" s="59">
        <f t="shared" si="1"/>
        <v>0</v>
      </c>
      <c r="M17" s="97"/>
    </row>
    <row r="18" spans="1:13" ht="39.950000000000003" customHeight="1" x14ac:dyDescent="0.2">
      <c r="A18" s="97"/>
      <c r="B18" s="52" t="s">
        <v>132</v>
      </c>
      <c r="C18" s="127"/>
      <c r="D18" s="54"/>
      <c r="E18" s="55"/>
      <c r="F18" s="56"/>
      <c r="G18" s="56"/>
      <c r="H18" s="5"/>
      <c r="I18" s="6"/>
      <c r="J18" s="163">
        <f t="shared" si="0"/>
        <v>0</v>
      </c>
      <c r="K18" s="164"/>
      <c r="L18" s="59">
        <f t="shared" si="1"/>
        <v>0</v>
      </c>
      <c r="M18" s="97"/>
    </row>
    <row r="19" spans="1:13" ht="39.950000000000003" customHeight="1" x14ac:dyDescent="0.2">
      <c r="A19" s="97"/>
      <c r="B19" s="52" t="s">
        <v>133</v>
      </c>
      <c r="C19" s="127"/>
      <c r="D19" s="54"/>
      <c r="E19" s="55"/>
      <c r="F19" s="56"/>
      <c r="G19" s="56"/>
      <c r="H19" s="5"/>
      <c r="I19" s="6"/>
      <c r="J19" s="163">
        <f t="shared" si="0"/>
        <v>0</v>
      </c>
      <c r="K19" s="164"/>
      <c r="L19" s="59">
        <f t="shared" si="1"/>
        <v>0</v>
      </c>
      <c r="M19" s="97"/>
    </row>
    <row r="20" spans="1:13" ht="39.950000000000003" customHeight="1" x14ac:dyDescent="0.2">
      <c r="A20" s="97"/>
      <c r="B20" s="52" t="s">
        <v>134</v>
      </c>
      <c r="C20" s="127"/>
      <c r="D20" s="54"/>
      <c r="E20" s="55"/>
      <c r="F20" s="56"/>
      <c r="G20" s="56"/>
      <c r="H20" s="5"/>
      <c r="I20" s="6"/>
      <c r="J20" s="163">
        <f t="shared" si="0"/>
        <v>0</v>
      </c>
      <c r="K20" s="164"/>
      <c r="L20" s="59">
        <f t="shared" si="1"/>
        <v>0</v>
      </c>
      <c r="M20" s="97"/>
    </row>
    <row r="21" spans="1:13" ht="39.950000000000003" customHeight="1" x14ac:dyDescent="0.2">
      <c r="A21" s="97"/>
      <c r="B21" s="52" t="s">
        <v>135</v>
      </c>
      <c r="C21" s="127"/>
      <c r="D21" s="60"/>
      <c r="E21" s="53"/>
      <c r="F21" s="56"/>
      <c r="G21" s="56"/>
      <c r="H21" s="5"/>
      <c r="I21" s="6"/>
      <c r="J21" s="163">
        <f t="shared" si="0"/>
        <v>0</v>
      </c>
      <c r="K21" s="164"/>
      <c r="L21" s="59">
        <f t="shared" si="1"/>
        <v>0</v>
      </c>
      <c r="M21" s="97"/>
    </row>
    <row r="22" spans="1:13" ht="39.950000000000003" customHeight="1" x14ac:dyDescent="0.2">
      <c r="A22" s="97"/>
      <c r="B22" s="52" t="s">
        <v>136</v>
      </c>
      <c r="C22" s="127"/>
      <c r="D22" s="60"/>
      <c r="E22" s="53"/>
      <c r="F22" s="56"/>
      <c r="G22" s="56"/>
      <c r="H22" s="61"/>
      <c r="I22" s="6"/>
      <c r="J22" s="163">
        <f t="shared" si="0"/>
        <v>0</v>
      </c>
      <c r="K22" s="164"/>
      <c r="L22" s="59">
        <f t="shared" si="1"/>
        <v>0</v>
      </c>
      <c r="M22" s="97"/>
    </row>
    <row r="23" spans="1:13" ht="39.950000000000003" customHeight="1" x14ac:dyDescent="0.2">
      <c r="A23" s="97"/>
      <c r="B23" s="52" t="s">
        <v>137</v>
      </c>
      <c r="C23" s="127"/>
      <c r="D23" s="60"/>
      <c r="E23" s="53"/>
      <c r="F23" s="56"/>
      <c r="G23" s="56"/>
      <c r="H23" s="61"/>
      <c r="I23" s="6"/>
      <c r="J23" s="163">
        <f t="shared" si="0"/>
        <v>0</v>
      </c>
      <c r="K23" s="164"/>
      <c r="L23" s="59">
        <f t="shared" si="1"/>
        <v>0</v>
      </c>
      <c r="M23" s="97"/>
    </row>
    <row r="24" spans="1:13" ht="39.950000000000003" customHeight="1" x14ac:dyDescent="0.2">
      <c r="A24" s="97"/>
      <c r="B24" s="52" t="s">
        <v>138</v>
      </c>
      <c r="C24" s="127"/>
      <c r="D24" s="60"/>
      <c r="E24" s="53"/>
      <c r="F24" s="56"/>
      <c r="G24" s="56"/>
      <c r="H24" s="61"/>
      <c r="I24" s="6"/>
      <c r="J24" s="163">
        <f t="shared" si="0"/>
        <v>0</v>
      </c>
      <c r="K24" s="164"/>
      <c r="L24" s="59">
        <f t="shared" si="1"/>
        <v>0</v>
      </c>
      <c r="M24" s="97"/>
    </row>
    <row r="25" spans="1:13" ht="39.950000000000003" customHeight="1" x14ac:dyDescent="0.2">
      <c r="A25" s="97"/>
      <c r="B25" s="52" t="s">
        <v>139</v>
      </c>
      <c r="C25" s="127"/>
      <c r="D25" s="60"/>
      <c r="E25" s="53"/>
      <c r="F25" s="56"/>
      <c r="G25" s="56"/>
      <c r="H25" s="61"/>
      <c r="I25" s="6"/>
      <c r="J25" s="163">
        <f t="shared" si="0"/>
        <v>0</v>
      </c>
      <c r="K25" s="164"/>
      <c r="L25" s="59">
        <f t="shared" si="1"/>
        <v>0</v>
      </c>
      <c r="M25" s="97"/>
    </row>
    <row r="26" spans="1:13" ht="39.950000000000003" customHeight="1" x14ac:dyDescent="0.2">
      <c r="A26" s="97"/>
      <c r="B26" s="52" t="s">
        <v>140</v>
      </c>
      <c r="C26" s="127"/>
      <c r="D26" s="62"/>
      <c r="E26" s="63"/>
      <c r="F26" s="56"/>
      <c r="G26" s="56"/>
      <c r="H26" s="64"/>
      <c r="I26" s="65"/>
      <c r="J26" s="163">
        <f t="shared" si="0"/>
        <v>0</v>
      </c>
      <c r="K26" s="164"/>
      <c r="L26" s="59">
        <f t="shared" si="1"/>
        <v>0</v>
      </c>
      <c r="M26" s="97"/>
    </row>
    <row r="27" spans="1:13" ht="39.950000000000003" customHeight="1" x14ac:dyDescent="0.2">
      <c r="A27" s="97"/>
      <c r="B27" s="52" t="s">
        <v>141</v>
      </c>
      <c r="C27" s="127"/>
      <c r="D27" s="62"/>
      <c r="E27" s="63"/>
      <c r="F27" s="56"/>
      <c r="G27" s="56"/>
      <c r="H27" s="64"/>
      <c r="I27" s="65"/>
      <c r="J27" s="163">
        <f t="shared" si="0"/>
        <v>0</v>
      </c>
      <c r="K27" s="164"/>
      <c r="L27" s="59">
        <f t="shared" si="1"/>
        <v>0</v>
      </c>
      <c r="M27" s="97"/>
    </row>
    <row r="28" spans="1:13" ht="39.950000000000003" customHeight="1" x14ac:dyDescent="0.2">
      <c r="A28" s="97"/>
      <c r="B28" s="52" t="s">
        <v>142</v>
      </c>
      <c r="C28" s="127"/>
      <c r="D28" s="62"/>
      <c r="E28" s="63"/>
      <c r="F28" s="56"/>
      <c r="G28" s="56"/>
      <c r="H28" s="64"/>
      <c r="I28" s="65"/>
      <c r="J28" s="163">
        <f t="shared" si="0"/>
        <v>0</v>
      </c>
      <c r="K28" s="164"/>
      <c r="L28" s="59">
        <f t="shared" si="1"/>
        <v>0</v>
      </c>
      <c r="M28" s="97"/>
    </row>
    <row r="29" spans="1:13" ht="39.950000000000003" customHeight="1" x14ac:dyDescent="0.2">
      <c r="A29" s="97"/>
      <c r="B29" s="52" t="s">
        <v>143</v>
      </c>
      <c r="C29" s="127"/>
      <c r="D29" s="62"/>
      <c r="E29" s="63"/>
      <c r="F29" s="56"/>
      <c r="G29" s="56"/>
      <c r="H29" s="64"/>
      <c r="I29" s="65"/>
      <c r="J29" s="163">
        <f t="shared" si="0"/>
        <v>0</v>
      </c>
      <c r="K29" s="164"/>
      <c r="L29" s="59">
        <f t="shared" si="1"/>
        <v>0</v>
      </c>
      <c r="M29" s="97"/>
    </row>
    <row r="30" spans="1:13" ht="39.950000000000003" customHeight="1" x14ac:dyDescent="0.2">
      <c r="A30" s="97"/>
      <c r="B30" s="52" t="s">
        <v>144</v>
      </c>
      <c r="C30" s="127"/>
      <c r="D30" s="62"/>
      <c r="E30" s="63"/>
      <c r="F30" s="56"/>
      <c r="G30" s="56"/>
      <c r="H30" s="64"/>
      <c r="I30" s="65"/>
      <c r="J30" s="163">
        <f t="shared" si="0"/>
        <v>0</v>
      </c>
      <c r="K30" s="164"/>
      <c r="L30" s="59">
        <f t="shared" si="1"/>
        <v>0</v>
      </c>
      <c r="M30" s="97"/>
    </row>
    <row r="31" spans="1:13" ht="39.950000000000003" customHeight="1" x14ac:dyDescent="0.2">
      <c r="A31" s="97"/>
      <c r="B31" s="52" t="s">
        <v>145</v>
      </c>
      <c r="C31" s="127"/>
      <c r="D31" s="62"/>
      <c r="E31" s="63"/>
      <c r="F31" s="56"/>
      <c r="G31" s="56"/>
      <c r="H31" s="64"/>
      <c r="I31" s="65"/>
      <c r="J31" s="163">
        <f t="shared" si="0"/>
        <v>0</v>
      </c>
      <c r="K31" s="164"/>
      <c r="L31" s="59">
        <f t="shared" si="1"/>
        <v>0</v>
      </c>
      <c r="M31" s="97"/>
    </row>
    <row r="32" spans="1:13" ht="39.950000000000003" customHeight="1" x14ac:dyDescent="0.2">
      <c r="A32" s="97"/>
      <c r="B32" s="52" t="s">
        <v>146</v>
      </c>
      <c r="C32" s="127"/>
      <c r="D32" s="62"/>
      <c r="E32" s="63"/>
      <c r="F32" s="56"/>
      <c r="G32" s="56"/>
      <c r="H32" s="64"/>
      <c r="I32" s="65"/>
      <c r="J32" s="163">
        <f t="shared" si="0"/>
        <v>0</v>
      </c>
      <c r="K32" s="164"/>
      <c r="L32" s="59">
        <f t="shared" si="1"/>
        <v>0</v>
      </c>
      <c r="M32" s="97"/>
    </row>
    <row r="33" spans="1:13" ht="39.950000000000003" customHeight="1" x14ac:dyDescent="0.2">
      <c r="A33" s="97"/>
      <c r="B33" s="52" t="s">
        <v>147</v>
      </c>
      <c r="C33" s="127"/>
      <c r="D33" s="62"/>
      <c r="E33" s="63"/>
      <c r="F33" s="56"/>
      <c r="G33" s="56"/>
      <c r="H33" s="64"/>
      <c r="I33" s="65"/>
      <c r="J33" s="163">
        <f t="shared" si="0"/>
        <v>0</v>
      </c>
      <c r="K33" s="164"/>
      <c r="L33" s="59">
        <f t="shared" si="1"/>
        <v>0</v>
      </c>
      <c r="M33" s="97"/>
    </row>
    <row r="34" spans="1:13" ht="39.950000000000003" customHeight="1" x14ac:dyDescent="0.2">
      <c r="A34" s="97"/>
      <c r="B34" s="52" t="s">
        <v>148</v>
      </c>
      <c r="C34" s="127"/>
      <c r="D34" s="62"/>
      <c r="E34" s="63"/>
      <c r="F34" s="56"/>
      <c r="G34" s="56"/>
      <c r="H34" s="64"/>
      <c r="I34" s="65"/>
      <c r="J34" s="163">
        <f t="shared" si="0"/>
        <v>0</v>
      </c>
      <c r="K34" s="164"/>
      <c r="L34" s="59">
        <f t="shared" si="1"/>
        <v>0</v>
      </c>
      <c r="M34" s="97"/>
    </row>
    <row r="35" spans="1:13" ht="39.950000000000003" customHeight="1" x14ac:dyDescent="0.2">
      <c r="A35" s="97"/>
      <c r="B35" s="52" t="s">
        <v>149</v>
      </c>
      <c r="C35" s="127"/>
      <c r="D35" s="62"/>
      <c r="E35" s="63"/>
      <c r="F35" s="56"/>
      <c r="G35" s="56"/>
      <c r="H35" s="64"/>
      <c r="I35" s="65"/>
      <c r="J35" s="163">
        <f t="shared" si="0"/>
        <v>0</v>
      </c>
      <c r="K35" s="164"/>
      <c r="L35" s="59">
        <f t="shared" si="1"/>
        <v>0</v>
      </c>
      <c r="M35" s="97"/>
    </row>
    <row r="36" spans="1:13" ht="39.950000000000003" customHeight="1" x14ac:dyDescent="0.2">
      <c r="A36" s="97"/>
      <c r="B36" s="52" t="s">
        <v>150</v>
      </c>
      <c r="C36" s="127"/>
      <c r="D36" s="62"/>
      <c r="E36" s="63"/>
      <c r="F36" s="56"/>
      <c r="G36" s="56"/>
      <c r="H36" s="64"/>
      <c r="I36" s="65"/>
      <c r="J36" s="163">
        <f t="shared" si="0"/>
        <v>0</v>
      </c>
      <c r="K36" s="164"/>
      <c r="L36" s="59">
        <f t="shared" si="1"/>
        <v>0</v>
      </c>
      <c r="M36" s="97"/>
    </row>
    <row r="37" spans="1:13" ht="39.950000000000003" customHeight="1" x14ac:dyDescent="0.2">
      <c r="A37" s="97"/>
      <c r="B37" s="52" t="s">
        <v>151</v>
      </c>
      <c r="C37" s="127"/>
      <c r="D37" s="62"/>
      <c r="E37" s="63"/>
      <c r="F37" s="56"/>
      <c r="G37" s="56"/>
      <c r="H37" s="64"/>
      <c r="I37" s="65"/>
      <c r="J37" s="163">
        <f t="shared" si="0"/>
        <v>0</v>
      </c>
      <c r="K37" s="164"/>
      <c r="L37" s="59">
        <f t="shared" si="1"/>
        <v>0</v>
      </c>
      <c r="M37" s="97"/>
    </row>
    <row r="38" spans="1:13" ht="39.950000000000003" customHeight="1" x14ac:dyDescent="0.2">
      <c r="A38" s="97"/>
      <c r="B38" s="52" t="s">
        <v>152</v>
      </c>
      <c r="C38" s="127"/>
      <c r="D38" s="62"/>
      <c r="E38" s="63"/>
      <c r="F38" s="56"/>
      <c r="G38" s="56"/>
      <c r="H38" s="64"/>
      <c r="I38" s="65"/>
      <c r="J38" s="163">
        <f t="shared" si="0"/>
        <v>0</v>
      </c>
      <c r="K38" s="164"/>
      <c r="L38" s="59">
        <f t="shared" si="1"/>
        <v>0</v>
      </c>
      <c r="M38" s="97"/>
    </row>
    <row r="39" spans="1:13" ht="39.950000000000003" customHeight="1" x14ac:dyDescent="0.2">
      <c r="A39" s="97"/>
      <c r="B39" s="52" t="s">
        <v>153</v>
      </c>
      <c r="C39" s="127"/>
      <c r="D39" s="62"/>
      <c r="E39" s="63"/>
      <c r="F39" s="56"/>
      <c r="G39" s="56"/>
      <c r="H39" s="64"/>
      <c r="I39" s="65"/>
      <c r="J39" s="163">
        <f t="shared" si="0"/>
        <v>0</v>
      </c>
      <c r="K39" s="164"/>
      <c r="L39" s="59">
        <f t="shared" si="1"/>
        <v>0</v>
      </c>
      <c r="M39" s="97"/>
    </row>
    <row r="40" spans="1:13" ht="39.950000000000003" customHeight="1" x14ac:dyDescent="0.2">
      <c r="A40" s="97"/>
      <c r="B40" s="52" t="s">
        <v>154</v>
      </c>
      <c r="C40" s="127"/>
      <c r="D40" s="62"/>
      <c r="E40" s="63"/>
      <c r="F40" s="56"/>
      <c r="G40" s="56"/>
      <c r="H40" s="64"/>
      <c r="I40" s="65"/>
      <c r="J40" s="163">
        <f t="shared" si="0"/>
        <v>0</v>
      </c>
      <c r="K40" s="164"/>
      <c r="L40" s="59">
        <f t="shared" si="1"/>
        <v>0</v>
      </c>
      <c r="M40" s="97"/>
    </row>
    <row r="41" spans="1:13" ht="39.950000000000003" customHeight="1" x14ac:dyDescent="0.2">
      <c r="A41" s="97"/>
      <c r="B41" s="52" t="s">
        <v>155</v>
      </c>
      <c r="C41" s="127"/>
      <c r="D41" s="62"/>
      <c r="E41" s="63"/>
      <c r="F41" s="56"/>
      <c r="G41" s="56"/>
      <c r="H41" s="64"/>
      <c r="I41" s="65"/>
      <c r="J41" s="163">
        <f t="shared" si="0"/>
        <v>0</v>
      </c>
      <c r="K41" s="164"/>
      <c r="L41" s="59">
        <f t="shared" si="1"/>
        <v>0</v>
      </c>
      <c r="M41" s="97"/>
    </row>
    <row r="42" spans="1:13" ht="39.950000000000003" customHeight="1" x14ac:dyDescent="0.2">
      <c r="A42" s="97"/>
      <c r="B42" s="52" t="s">
        <v>156</v>
      </c>
      <c r="C42" s="127"/>
      <c r="D42" s="62"/>
      <c r="E42" s="63"/>
      <c r="F42" s="56"/>
      <c r="G42" s="56"/>
      <c r="H42" s="64"/>
      <c r="I42" s="65"/>
      <c r="J42" s="163">
        <f t="shared" si="0"/>
        <v>0</v>
      </c>
      <c r="K42" s="164"/>
      <c r="L42" s="59">
        <f t="shared" si="1"/>
        <v>0</v>
      </c>
      <c r="M42" s="97"/>
    </row>
    <row r="43" spans="1:13" ht="39.950000000000003" customHeight="1" x14ac:dyDescent="0.2">
      <c r="A43" s="97"/>
      <c r="B43" s="52" t="s">
        <v>157</v>
      </c>
      <c r="C43" s="127"/>
      <c r="D43" s="62"/>
      <c r="E43" s="63"/>
      <c r="F43" s="56"/>
      <c r="G43" s="56"/>
      <c r="H43" s="64"/>
      <c r="I43" s="65"/>
      <c r="J43" s="163">
        <f t="shared" si="0"/>
        <v>0</v>
      </c>
      <c r="K43" s="164"/>
      <c r="L43" s="59">
        <f t="shared" si="1"/>
        <v>0</v>
      </c>
      <c r="M43" s="97"/>
    </row>
    <row r="44" spans="1:13" ht="39.950000000000003" customHeight="1" x14ac:dyDescent="0.2">
      <c r="A44" s="97"/>
      <c r="B44" s="52" t="s">
        <v>158</v>
      </c>
      <c r="C44" s="127"/>
      <c r="D44" s="62"/>
      <c r="E44" s="63"/>
      <c r="F44" s="56"/>
      <c r="G44" s="56"/>
      <c r="H44" s="64"/>
      <c r="I44" s="65"/>
      <c r="J44" s="163">
        <f t="shared" si="0"/>
        <v>0</v>
      </c>
      <c r="K44" s="164"/>
      <c r="L44" s="59">
        <f t="shared" si="1"/>
        <v>0</v>
      </c>
      <c r="M44" s="97"/>
    </row>
    <row r="45" spans="1:13" ht="39.950000000000003" customHeight="1" x14ac:dyDescent="0.2">
      <c r="A45" s="97"/>
      <c r="B45" s="52" t="s">
        <v>159</v>
      </c>
      <c r="C45" s="127"/>
      <c r="D45" s="62"/>
      <c r="E45" s="63"/>
      <c r="F45" s="56"/>
      <c r="G45" s="56"/>
      <c r="H45" s="64"/>
      <c r="I45" s="65"/>
      <c r="J45" s="163">
        <f t="shared" si="0"/>
        <v>0</v>
      </c>
      <c r="K45" s="164"/>
      <c r="L45" s="59">
        <f t="shared" si="1"/>
        <v>0</v>
      </c>
      <c r="M45" s="97"/>
    </row>
    <row r="46" spans="1:13" ht="39.950000000000003" customHeight="1" x14ac:dyDescent="0.2">
      <c r="A46" s="97"/>
      <c r="B46" s="52" t="s">
        <v>160</v>
      </c>
      <c r="C46" s="127"/>
      <c r="D46" s="62"/>
      <c r="E46" s="63"/>
      <c r="F46" s="56"/>
      <c r="G46" s="56"/>
      <c r="H46" s="64"/>
      <c r="I46" s="65"/>
      <c r="J46" s="163">
        <f t="shared" si="0"/>
        <v>0</v>
      </c>
      <c r="K46" s="164"/>
      <c r="L46" s="59">
        <f t="shared" si="1"/>
        <v>0</v>
      </c>
      <c r="M46" s="97"/>
    </row>
    <row r="47" spans="1:13" ht="39.950000000000003" customHeight="1" x14ac:dyDescent="0.2">
      <c r="A47" s="97"/>
      <c r="B47" s="52" t="s">
        <v>161</v>
      </c>
      <c r="C47" s="127"/>
      <c r="D47" s="62"/>
      <c r="E47" s="63"/>
      <c r="F47" s="56"/>
      <c r="G47" s="56"/>
      <c r="H47" s="64"/>
      <c r="I47" s="65"/>
      <c r="J47" s="163">
        <f t="shared" si="0"/>
        <v>0</v>
      </c>
      <c r="K47" s="164"/>
      <c r="L47" s="59">
        <f t="shared" si="1"/>
        <v>0</v>
      </c>
      <c r="M47" s="97"/>
    </row>
    <row r="48" spans="1:13" ht="39.950000000000003" customHeight="1" x14ac:dyDescent="0.2">
      <c r="A48" s="97"/>
      <c r="B48" s="52" t="s">
        <v>162</v>
      </c>
      <c r="C48" s="127"/>
      <c r="D48" s="62"/>
      <c r="E48" s="63"/>
      <c r="F48" s="56"/>
      <c r="G48" s="56"/>
      <c r="H48" s="64"/>
      <c r="I48" s="65"/>
      <c r="J48" s="163">
        <f t="shared" si="0"/>
        <v>0</v>
      </c>
      <c r="K48" s="164"/>
      <c r="L48" s="59">
        <f t="shared" si="1"/>
        <v>0</v>
      </c>
      <c r="M48" s="97"/>
    </row>
    <row r="49" spans="1:15" ht="39.950000000000003" customHeight="1" x14ac:dyDescent="0.2">
      <c r="A49" s="97"/>
      <c r="B49" s="52" t="s">
        <v>163</v>
      </c>
      <c r="C49" s="127"/>
      <c r="D49" s="62"/>
      <c r="E49" s="63"/>
      <c r="F49" s="56"/>
      <c r="G49" s="56"/>
      <c r="H49" s="64"/>
      <c r="I49" s="65"/>
      <c r="J49" s="163">
        <f t="shared" si="0"/>
        <v>0</v>
      </c>
      <c r="K49" s="164"/>
      <c r="L49" s="59">
        <f t="shared" si="1"/>
        <v>0</v>
      </c>
      <c r="M49" s="97"/>
    </row>
    <row r="50" spans="1:15" ht="39.950000000000003" customHeight="1" x14ac:dyDescent="0.2">
      <c r="A50" s="97"/>
      <c r="B50" s="52" t="s">
        <v>164</v>
      </c>
      <c r="C50" s="127"/>
      <c r="D50" s="62"/>
      <c r="E50" s="63"/>
      <c r="F50" s="56"/>
      <c r="G50" s="56"/>
      <c r="H50" s="64"/>
      <c r="I50" s="65"/>
      <c r="J50" s="163">
        <f t="shared" si="0"/>
        <v>0</v>
      </c>
      <c r="K50" s="164"/>
      <c r="L50" s="59">
        <f t="shared" si="1"/>
        <v>0</v>
      </c>
      <c r="M50" s="97"/>
      <c r="O50" s="162" t="str">
        <f>Cover!B6</f>
        <v>Agency Name</v>
      </c>
    </row>
    <row r="51" spans="1:15" ht="39.950000000000003" customHeight="1" x14ac:dyDescent="0.2">
      <c r="A51" s="97"/>
      <c r="B51" s="52" t="s">
        <v>165</v>
      </c>
      <c r="C51" s="127"/>
      <c r="D51" s="62"/>
      <c r="E51" s="63"/>
      <c r="F51" s="56"/>
      <c r="G51" s="56"/>
      <c r="H51" s="64"/>
      <c r="I51" s="65"/>
      <c r="J51" s="163">
        <f t="shared" si="0"/>
        <v>0</v>
      </c>
      <c r="K51" s="164"/>
      <c r="L51" s="59">
        <f t="shared" si="1"/>
        <v>0</v>
      </c>
      <c r="M51" s="97"/>
    </row>
    <row r="52" spans="1:15" ht="39.950000000000003" customHeight="1" x14ac:dyDescent="0.2">
      <c r="A52" s="97"/>
      <c r="B52" s="52" t="s">
        <v>166</v>
      </c>
      <c r="C52" s="127"/>
      <c r="D52" s="62"/>
      <c r="E52" s="63"/>
      <c r="F52" s="56"/>
      <c r="G52" s="56"/>
      <c r="H52" s="64"/>
      <c r="I52" s="65"/>
      <c r="J52" s="163">
        <f t="shared" si="0"/>
        <v>0</v>
      </c>
      <c r="K52" s="164"/>
      <c r="L52" s="59">
        <f t="shared" si="1"/>
        <v>0</v>
      </c>
      <c r="M52" s="97"/>
    </row>
    <row r="53" spans="1:15" ht="39.950000000000003" customHeight="1" x14ac:dyDescent="0.2">
      <c r="A53" s="97"/>
      <c r="B53" s="52" t="s">
        <v>167</v>
      </c>
      <c r="C53" s="127"/>
      <c r="D53" s="62"/>
      <c r="E53" s="63"/>
      <c r="F53" s="56"/>
      <c r="G53" s="56"/>
      <c r="H53" s="64"/>
      <c r="I53" s="65"/>
      <c r="J53" s="163">
        <f t="shared" si="0"/>
        <v>0</v>
      </c>
      <c r="K53" s="164"/>
      <c r="L53" s="59">
        <f t="shared" si="1"/>
        <v>0</v>
      </c>
      <c r="M53" s="97"/>
    </row>
    <row r="54" spans="1:15" ht="39.950000000000003" customHeight="1" x14ac:dyDescent="0.2">
      <c r="A54" s="97"/>
      <c r="B54" s="52" t="s">
        <v>168</v>
      </c>
      <c r="C54" s="127"/>
      <c r="D54" s="62"/>
      <c r="E54" s="63"/>
      <c r="F54" s="56"/>
      <c r="G54" s="56"/>
      <c r="H54" s="64"/>
      <c r="I54" s="65"/>
      <c r="J54" s="163">
        <f t="shared" si="0"/>
        <v>0</v>
      </c>
      <c r="K54" s="164"/>
      <c r="L54" s="59">
        <f t="shared" si="1"/>
        <v>0</v>
      </c>
      <c r="M54" s="97"/>
    </row>
    <row r="55" spans="1:15" ht="39.950000000000003" customHeight="1" x14ac:dyDescent="0.2">
      <c r="A55" s="97"/>
      <c r="B55" s="52" t="s">
        <v>169</v>
      </c>
      <c r="C55" s="127"/>
      <c r="D55" s="62"/>
      <c r="E55" s="63"/>
      <c r="F55" s="56"/>
      <c r="G55" s="56"/>
      <c r="H55" s="64"/>
      <c r="I55" s="65"/>
      <c r="J55" s="163">
        <f t="shared" si="0"/>
        <v>0</v>
      </c>
      <c r="K55" s="164"/>
      <c r="L55" s="59">
        <f t="shared" si="1"/>
        <v>0</v>
      </c>
      <c r="M55" s="97"/>
    </row>
    <row r="56" spans="1:15" ht="39.950000000000003" customHeight="1" x14ac:dyDescent="0.2">
      <c r="A56" s="97"/>
      <c r="B56" s="52" t="s">
        <v>170</v>
      </c>
      <c r="C56" s="127"/>
      <c r="D56" s="62"/>
      <c r="E56" s="63"/>
      <c r="F56" s="56"/>
      <c r="G56" s="56"/>
      <c r="H56" s="64"/>
      <c r="I56" s="65"/>
      <c r="J56" s="163">
        <f t="shared" si="0"/>
        <v>0</v>
      </c>
      <c r="K56" s="164"/>
      <c r="L56" s="59">
        <f t="shared" si="1"/>
        <v>0</v>
      </c>
      <c r="M56" s="97"/>
    </row>
    <row r="57" spans="1:15" ht="39.950000000000003" customHeight="1" x14ac:dyDescent="0.2">
      <c r="A57" s="97"/>
      <c r="B57" s="52" t="s">
        <v>171</v>
      </c>
      <c r="C57" s="127"/>
      <c r="D57" s="62"/>
      <c r="E57" s="63"/>
      <c r="F57" s="56"/>
      <c r="G57" s="56"/>
      <c r="H57" s="64"/>
      <c r="I57" s="65"/>
      <c r="J57" s="163">
        <f t="shared" si="0"/>
        <v>0</v>
      </c>
      <c r="K57" s="164"/>
      <c r="L57" s="59">
        <f t="shared" si="1"/>
        <v>0</v>
      </c>
      <c r="M57" s="97"/>
    </row>
    <row r="58" spans="1:15" ht="39.950000000000003" hidden="1" customHeight="1" x14ac:dyDescent="0.2">
      <c r="A58" s="97"/>
      <c r="B58" s="52" t="s">
        <v>172</v>
      </c>
      <c r="C58" s="53"/>
      <c r="D58" s="62"/>
      <c r="E58" s="63"/>
      <c r="F58" s="56"/>
      <c r="G58" s="56"/>
      <c r="H58" s="64"/>
      <c r="I58" s="65"/>
      <c r="J58" s="57">
        <f t="shared" si="0"/>
        <v>0</v>
      </c>
      <c r="K58" s="58"/>
      <c r="L58" s="59">
        <f t="shared" si="1"/>
        <v>0</v>
      </c>
      <c r="M58" s="97"/>
    </row>
    <row r="59" spans="1:15" ht="39.950000000000003" hidden="1" customHeight="1" x14ac:dyDescent="0.2">
      <c r="A59" s="97"/>
      <c r="B59" s="52" t="s">
        <v>173</v>
      </c>
      <c r="C59" s="53"/>
      <c r="D59" s="62"/>
      <c r="E59" s="63"/>
      <c r="F59" s="56"/>
      <c r="G59" s="56"/>
      <c r="H59" s="64"/>
      <c r="I59" s="65"/>
      <c r="J59" s="57">
        <f t="shared" si="0"/>
        <v>0</v>
      </c>
      <c r="K59" s="58"/>
      <c r="L59" s="59">
        <f t="shared" si="1"/>
        <v>0</v>
      </c>
      <c r="M59" s="97"/>
    </row>
    <row r="60" spans="1:15" ht="39.950000000000003" hidden="1" customHeight="1" x14ac:dyDescent="0.2">
      <c r="A60" s="97"/>
      <c r="B60" s="52" t="s">
        <v>174</v>
      </c>
      <c r="C60" s="53"/>
      <c r="D60" s="62"/>
      <c r="E60" s="63"/>
      <c r="F60" s="56"/>
      <c r="G60" s="56"/>
      <c r="H60" s="64"/>
      <c r="I60" s="65"/>
      <c r="J60" s="57">
        <f t="shared" si="0"/>
        <v>0</v>
      </c>
      <c r="K60" s="58"/>
      <c r="L60" s="59">
        <f t="shared" si="1"/>
        <v>0</v>
      </c>
      <c r="M60" s="97"/>
    </row>
    <row r="61" spans="1:15" ht="39.950000000000003" hidden="1" customHeight="1" x14ac:dyDescent="0.2">
      <c r="A61" s="97"/>
      <c r="B61" s="52" t="s">
        <v>175</v>
      </c>
      <c r="C61" s="53"/>
      <c r="D61" s="62"/>
      <c r="E61" s="63"/>
      <c r="F61" s="56"/>
      <c r="G61" s="56"/>
      <c r="H61" s="64"/>
      <c r="I61" s="65"/>
      <c r="J61" s="57">
        <f t="shared" si="0"/>
        <v>0</v>
      </c>
      <c r="K61" s="58"/>
      <c r="L61" s="59">
        <f t="shared" si="1"/>
        <v>0</v>
      </c>
      <c r="M61" s="97"/>
    </row>
    <row r="62" spans="1:15" ht="39.950000000000003" hidden="1" customHeight="1" x14ac:dyDescent="0.2">
      <c r="A62" s="97"/>
      <c r="B62" s="52" t="s">
        <v>176</v>
      </c>
      <c r="C62" s="53"/>
      <c r="D62" s="62"/>
      <c r="E62" s="63"/>
      <c r="F62" s="56"/>
      <c r="G62" s="56"/>
      <c r="H62" s="64"/>
      <c r="I62" s="65"/>
      <c r="J62" s="57">
        <f t="shared" si="0"/>
        <v>0</v>
      </c>
      <c r="K62" s="58"/>
      <c r="L62" s="59">
        <f t="shared" si="1"/>
        <v>0</v>
      </c>
      <c r="M62" s="97"/>
    </row>
    <row r="63" spans="1:15" ht="39.950000000000003" hidden="1" customHeight="1" x14ac:dyDescent="0.2">
      <c r="A63" s="97"/>
      <c r="B63" s="52" t="s">
        <v>177</v>
      </c>
      <c r="C63" s="53"/>
      <c r="D63" s="62"/>
      <c r="E63" s="63"/>
      <c r="F63" s="56"/>
      <c r="G63" s="56"/>
      <c r="H63" s="64"/>
      <c r="I63" s="65"/>
      <c r="J63" s="57">
        <f t="shared" si="0"/>
        <v>0</v>
      </c>
      <c r="K63" s="58"/>
      <c r="L63" s="59">
        <f t="shared" si="1"/>
        <v>0</v>
      </c>
      <c r="M63" s="97"/>
    </row>
    <row r="64" spans="1:15" ht="39.950000000000003" hidden="1" customHeight="1" x14ac:dyDescent="0.2">
      <c r="A64" s="97"/>
      <c r="B64" s="52" t="s">
        <v>178</v>
      </c>
      <c r="C64" s="53"/>
      <c r="D64" s="62"/>
      <c r="E64" s="63"/>
      <c r="F64" s="56"/>
      <c r="G64" s="56"/>
      <c r="H64" s="64"/>
      <c r="I64" s="65"/>
      <c r="J64" s="57">
        <f t="shared" si="0"/>
        <v>0</v>
      </c>
      <c r="K64" s="58"/>
      <c r="L64" s="59">
        <f t="shared" si="1"/>
        <v>0</v>
      </c>
      <c r="M64" s="97"/>
    </row>
    <row r="65" spans="1:13" ht="39.950000000000003" hidden="1" customHeight="1" x14ac:dyDescent="0.2">
      <c r="A65" s="97"/>
      <c r="B65" s="52" t="s">
        <v>179</v>
      </c>
      <c r="C65" s="53"/>
      <c r="D65" s="62"/>
      <c r="E65" s="63"/>
      <c r="F65" s="56"/>
      <c r="G65" s="56"/>
      <c r="H65" s="64"/>
      <c r="I65" s="65"/>
      <c r="J65" s="57">
        <f t="shared" si="0"/>
        <v>0</v>
      </c>
      <c r="K65" s="58"/>
      <c r="L65" s="59">
        <f t="shared" si="1"/>
        <v>0</v>
      </c>
      <c r="M65" s="97"/>
    </row>
    <row r="66" spans="1:13" ht="39.950000000000003" hidden="1" customHeight="1" x14ac:dyDescent="0.2">
      <c r="A66" s="97"/>
      <c r="B66" s="52" t="s">
        <v>180</v>
      </c>
      <c r="C66" s="53"/>
      <c r="D66" s="62"/>
      <c r="E66" s="63"/>
      <c r="F66" s="56"/>
      <c r="G66" s="56"/>
      <c r="H66" s="64"/>
      <c r="I66" s="65"/>
      <c r="J66" s="57">
        <f t="shared" si="0"/>
        <v>0</v>
      </c>
      <c r="K66" s="58"/>
      <c r="L66" s="59">
        <f t="shared" si="1"/>
        <v>0</v>
      </c>
      <c r="M66" s="97"/>
    </row>
    <row r="67" spans="1:13" ht="39.950000000000003" hidden="1" customHeight="1" x14ac:dyDescent="0.2">
      <c r="A67" s="97"/>
      <c r="B67" s="52" t="s">
        <v>181</v>
      </c>
      <c r="C67" s="53"/>
      <c r="D67" s="62"/>
      <c r="E67" s="63"/>
      <c r="F67" s="56"/>
      <c r="G67" s="56"/>
      <c r="H67" s="64"/>
      <c r="I67" s="65"/>
      <c r="J67" s="57">
        <f t="shared" si="0"/>
        <v>0</v>
      </c>
      <c r="K67" s="58"/>
      <c r="L67" s="59">
        <f t="shared" si="1"/>
        <v>0</v>
      </c>
      <c r="M67" s="97"/>
    </row>
    <row r="68" spans="1:13" ht="39.950000000000003" hidden="1" customHeight="1" x14ac:dyDescent="0.2">
      <c r="A68" s="97"/>
      <c r="B68" s="52" t="s">
        <v>182</v>
      </c>
      <c r="C68" s="53"/>
      <c r="D68" s="62"/>
      <c r="E68" s="63"/>
      <c r="F68" s="56"/>
      <c r="G68" s="56"/>
      <c r="H68" s="64"/>
      <c r="I68" s="65"/>
      <c r="J68" s="57">
        <f t="shared" si="0"/>
        <v>0</v>
      </c>
      <c r="K68" s="58"/>
      <c r="L68" s="59">
        <f t="shared" si="1"/>
        <v>0</v>
      </c>
      <c r="M68" s="97"/>
    </row>
    <row r="69" spans="1:13" ht="39.950000000000003" hidden="1" customHeight="1" x14ac:dyDescent="0.2">
      <c r="A69" s="97"/>
      <c r="B69" s="52" t="s">
        <v>183</v>
      </c>
      <c r="C69" s="53"/>
      <c r="D69" s="62"/>
      <c r="E69" s="63"/>
      <c r="F69" s="56"/>
      <c r="G69" s="56"/>
      <c r="H69" s="64"/>
      <c r="I69" s="65"/>
      <c r="J69" s="57">
        <f t="shared" si="0"/>
        <v>0</v>
      </c>
      <c r="K69" s="58"/>
      <c r="L69" s="59">
        <f t="shared" si="1"/>
        <v>0</v>
      </c>
      <c r="M69" s="97"/>
    </row>
    <row r="70" spans="1:13" ht="39.950000000000003" hidden="1" customHeight="1" x14ac:dyDescent="0.2">
      <c r="A70" s="97"/>
      <c r="B70" s="52" t="s">
        <v>184</v>
      </c>
      <c r="C70" s="53"/>
      <c r="D70" s="62"/>
      <c r="E70" s="63"/>
      <c r="F70" s="56"/>
      <c r="G70" s="56"/>
      <c r="H70" s="64"/>
      <c r="I70" s="65"/>
      <c r="J70" s="57">
        <f t="shared" si="0"/>
        <v>0</v>
      </c>
      <c r="K70" s="58"/>
      <c r="L70" s="59">
        <f t="shared" si="1"/>
        <v>0</v>
      </c>
      <c r="M70" s="97"/>
    </row>
    <row r="71" spans="1:13" ht="39.950000000000003" hidden="1" customHeight="1" x14ac:dyDescent="0.2">
      <c r="A71" s="97"/>
      <c r="B71" s="52" t="s">
        <v>185</v>
      </c>
      <c r="C71" s="53"/>
      <c r="D71" s="62"/>
      <c r="E71" s="63"/>
      <c r="F71" s="56"/>
      <c r="G71" s="56"/>
      <c r="H71" s="64"/>
      <c r="I71" s="65"/>
      <c r="J71" s="57">
        <f t="shared" si="0"/>
        <v>0</v>
      </c>
      <c r="K71" s="58"/>
      <c r="L71" s="59">
        <f t="shared" si="1"/>
        <v>0</v>
      </c>
      <c r="M71" s="97"/>
    </row>
    <row r="72" spans="1:13" ht="39.950000000000003" hidden="1" customHeight="1" x14ac:dyDescent="0.2">
      <c r="A72" s="97"/>
      <c r="B72" s="52" t="s">
        <v>186</v>
      </c>
      <c r="C72" s="53"/>
      <c r="D72" s="62"/>
      <c r="E72" s="63"/>
      <c r="F72" s="56"/>
      <c r="G72" s="56"/>
      <c r="H72" s="64"/>
      <c r="I72" s="65"/>
      <c r="J72" s="57">
        <f t="shared" si="0"/>
        <v>0</v>
      </c>
      <c r="K72" s="58"/>
      <c r="L72" s="59">
        <f t="shared" si="1"/>
        <v>0</v>
      </c>
      <c r="M72" s="97"/>
    </row>
    <row r="73" spans="1:13" ht="39.950000000000003" hidden="1" customHeight="1" x14ac:dyDescent="0.2">
      <c r="A73" s="97"/>
      <c r="B73" s="52" t="s">
        <v>187</v>
      </c>
      <c r="C73" s="53"/>
      <c r="D73" s="62"/>
      <c r="E73" s="63"/>
      <c r="F73" s="56"/>
      <c r="G73" s="56"/>
      <c r="H73" s="64"/>
      <c r="I73" s="65"/>
      <c r="J73" s="57">
        <f t="shared" ref="J73:J106" si="2">H73*I73</f>
        <v>0</v>
      </c>
      <c r="K73" s="58"/>
      <c r="L73" s="59">
        <f t="shared" ref="L73:L106" si="3">E73*K73</f>
        <v>0</v>
      </c>
      <c r="M73" s="97"/>
    </row>
    <row r="74" spans="1:13" ht="39.950000000000003" hidden="1" customHeight="1" x14ac:dyDescent="0.2">
      <c r="A74" s="97"/>
      <c r="B74" s="52" t="s">
        <v>188</v>
      </c>
      <c r="C74" s="53"/>
      <c r="D74" s="62"/>
      <c r="E74" s="63"/>
      <c r="F74" s="56"/>
      <c r="G74" s="56"/>
      <c r="H74" s="64"/>
      <c r="I74" s="65"/>
      <c r="J74" s="57">
        <f t="shared" si="2"/>
        <v>0</v>
      </c>
      <c r="K74" s="58"/>
      <c r="L74" s="59">
        <f t="shared" si="3"/>
        <v>0</v>
      </c>
      <c r="M74" s="97"/>
    </row>
    <row r="75" spans="1:13" ht="39.950000000000003" hidden="1" customHeight="1" x14ac:dyDescent="0.2">
      <c r="A75" s="97"/>
      <c r="B75" s="52" t="s">
        <v>189</v>
      </c>
      <c r="C75" s="53"/>
      <c r="D75" s="62"/>
      <c r="E75" s="63"/>
      <c r="F75" s="56"/>
      <c r="G75" s="56"/>
      <c r="H75" s="64"/>
      <c r="I75" s="65"/>
      <c r="J75" s="57">
        <f t="shared" si="2"/>
        <v>0</v>
      </c>
      <c r="K75" s="58"/>
      <c r="L75" s="59">
        <f t="shared" si="3"/>
        <v>0</v>
      </c>
      <c r="M75" s="97"/>
    </row>
    <row r="76" spans="1:13" ht="39.950000000000003" hidden="1" customHeight="1" x14ac:dyDescent="0.2">
      <c r="A76" s="97"/>
      <c r="B76" s="52" t="s">
        <v>190</v>
      </c>
      <c r="C76" s="53"/>
      <c r="D76" s="62"/>
      <c r="E76" s="63"/>
      <c r="F76" s="56"/>
      <c r="G76" s="56"/>
      <c r="H76" s="64"/>
      <c r="I76" s="65"/>
      <c r="J76" s="57">
        <f t="shared" si="2"/>
        <v>0</v>
      </c>
      <c r="K76" s="58"/>
      <c r="L76" s="59">
        <f t="shared" si="3"/>
        <v>0</v>
      </c>
      <c r="M76" s="97"/>
    </row>
    <row r="77" spans="1:13" ht="39.950000000000003" hidden="1" customHeight="1" x14ac:dyDescent="0.2">
      <c r="A77" s="97"/>
      <c r="B77" s="52" t="s">
        <v>191</v>
      </c>
      <c r="C77" s="53"/>
      <c r="D77" s="62"/>
      <c r="E77" s="63"/>
      <c r="F77" s="56"/>
      <c r="G77" s="56"/>
      <c r="H77" s="64"/>
      <c r="I77" s="65"/>
      <c r="J77" s="57">
        <f t="shared" si="2"/>
        <v>0</v>
      </c>
      <c r="K77" s="58"/>
      <c r="L77" s="59">
        <f t="shared" si="3"/>
        <v>0</v>
      </c>
      <c r="M77" s="97"/>
    </row>
    <row r="78" spans="1:13" ht="39.950000000000003" hidden="1" customHeight="1" x14ac:dyDescent="0.2">
      <c r="A78" s="97"/>
      <c r="B78" s="52" t="s">
        <v>192</v>
      </c>
      <c r="C78" s="53"/>
      <c r="D78" s="62"/>
      <c r="E78" s="63"/>
      <c r="F78" s="56"/>
      <c r="G78" s="56"/>
      <c r="H78" s="64"/>
      <c r="I78" s="65"/>
      <c r="J78" s="57">
        <f t="shared" si="2"/>
        <v>0</v>
      </c>
      <c r="K78" s="58"/>
      <c r="L78" s="59">
        <f t="shared" si="3"/>
        <v>0</v>
      </c>
      <c r="M78" s="97"/>
    </row>
    <row r="79" spans="1:13" ht="39.950000000000003" hidden="1" customHeight="1" x14ac:dyDescent="0.2">
      <c r="A79" s="97"/>
      <c r="B79" s="52" t="s">
        <v>193</v>
      </c>
      <c r="C79" s="53"/>
      <c r="D79" s="62"/>
      <c r="E79" s="63"/>
      <c r="F79" s="56"/>
      <c r="G79" s="56"/>
      <c r="H79" s="64"/>
      <c r="I79" s="65"/>
      <c r="J79" s="57">
        <f t="shared" si="2"/>
        <v>0</v>
      </c>
      <c r="K79" s="58"/>
      <c r="L79" s="59">
        <f t="shared" si="3"/>
        <v>0</v>
      </c>
      <c r="M79" s="97"/>
    </row>
    <row r="80" spans="1:13" ht="39.950000000000003" hidden="1" customHeight="1" x14ac:dyDescent="0.2">
      <c r="A80" s="97"/>
      <c r="B80" s="52" t="s">
        <v>194</v>
      </c>
      <c r="C80" s="53"/>
      <c r="D80" s="62"/>
      <c r="E80" s="63"/>
      <c r="F80" s="56"/>
      <c r="G80" s="56"/>
      <c r="H80" s="64"/>
      <c r="I80" s="65"/>
      <c r="J80" s="57">
        <f t="shared" si="2"/>
        <v>0</v>
      </c>
      <c r="K80" s="58"/>
      <c r="L80" s="59">
        <f t="shared" si="3"/>
        <v>0</v>
      </c>
      <c r="M80" s="97"/>
    </row>
    <row r="81" spans="1:13" ht="39.950000000000003" hidden="1" customHeight="1" x14ac:dyDescent="0.2">
      <c r="A81" s="97"/>
      <c r="B81" s="52" t="s">
        <v>195</v>
      </c>
      <c r="C81" s="53"/>
      <c r="D81" s="62"/>
      <c r="E81" s="63"/>
      <c r="F81" s="56"/>
      <c r="G81" s="56"/>
      <c r="H81" s="64"/>
      <c r="I81" s="65"/>
      <c r="J81" s="57">
        <f t="shared" si="2"/>
        <v>0</v>
      </c>
      <c r="K81" s="58"/>
      <c r="L81" s="59">
        <f t="shared" si="3"/>
        <v>0</v>
      </c>
      <c r="M81" s="97"/>
    </row>
    <row r="82" spans="1:13" ht="39.950000000000003" hidden="1" customHeight="1" x14ac:dyDescent="0.2">
      <c r="A82" s="97"/>
      <c r="B82" s="52" t="s">
        <v>196</v>
      </c>
      <c r="C82" s="53"/>
      <c r="D82" s="62"/>
      <c r="E82" s="63"/>
      <c r="F82" s="56"/>
      <c r="G82" s="56"/>
      <c r="H82" s="64"/>
      <c r="I82" s="65"/>
      <c r="J82" s="57">
        <f t="shared" si="2"/>
        <v>0</v>
      </c>
      <c r="K82" s="58"/>
      <c r="L82" s="59">
        <f t="shared" si="3"/>
        <v>0</v>
      </c>
      <c r="M82" s="97"/>
    </row>
    <row r="83" spans="1:13" ht="39.950000000000003" hidden="1" customHeight="1" x14ac:dyDescent="0.2">
      <c r="A83" s="97"/>
      <c r="B83" s="52" t="s">
        <v>197</v>
      </c>
      <c r="C83" s="53"/>
      <c r="D83" s="62"/>
      <c r="E83" s="63"/>
      <c r="F83" s="56"/>
      <c r="G83" s="56"/>
      <c r="H83" s="64"/>
      <c r="I83" s="65"/>
      <c r="J83" s="57">
        <f t="shared" si="2"/>
        <v>0</v>
      </c>
      <c r="K83" s="58"/>
      <c r="L83" s="59">
        <f t="shared" si="3"/>
        <v>0</v>
      </c>
      <c r="M83" s="97"/>
    </row>
    <row r="84" spans="1:13" ht="39.950000000000003" hidden="1" customHeight="1" x14ac:dyDescent="0.2">
      <c r="A84" s="97"/>
      <c r="B84" s="52" t="s">
        <v>198</v>
      </c>
      <c r="C84" s="53"/>
      <c r="D84" s="62"/>
      <c r="E84" s="63"/>
      <c r="F84" s="56"/>
      <c r="G84" s="56"/>
      <c r="H84" s="64"/>
      <c r="I84" s="65"/>
      <c r="J84" s="57">
        <f t="shared" si="2"/>
        <v>0</v>
      </c>
      <c r="K84" s="58"/>
      <c r="L84" s="59">
        <f t="shared" si="3"/>
        <v>0</v>
      </c>
      <c r="M84" s="97"/>
    </row>
    <row r="85" spans="1:13" ht="39.950000000000003" hidden="1" customHeight="1" x14ac:dyDescent="0.2">
      <c r="A85" s="97"/>
      <c r="B85" s="52" t="s">
        <v>199</v>
      </c>
      <c r="C85" s="53"/>
      <c r="D85" s="62"/>
      <c r="E85" s="63"/>
      <c r="F85" s="56"/>
      <c r="G85" s="56"/>
      <c r="H85" s="64"/>
      <c r="I85" s="65"/>
      <c r="J85" s="57">
        <f t="shared" si="2"/>
        <v>0</v>
      </c>
      <c r="K85" s="58"/>
      <c r="L85" s="59">
        <f t="shared" si="3"/>
        <v>0</v>
      </c>
      <c r="M85" s="97"/>
    </row>
    <row r="86" spans="1:13" ht="39.950000000000003" hidden="1" customHeight="1" x14ac:dyDescent="0.2">
      <c r="A86" s="97"/>
      <c r="B86" s="52" t="s">
        <v>200</v>
      </c>
      <c r="C86" s="53"/>
      <c r="D86" s="62"/>
      <c r="E86" s="63"/>
      <c r="F86" s="56"/>
      <c r="G86" s="56"/>
      <c r="H86" s="64"/>
      <c r="I86" s="65"/>
      <c r="J86" s="57">
        <f t="shared" si="2"/>
        <v>0</v>
      </c>
      <c r="K86" s="58"/>
      <c r="L86" s="59">
        <f t="shared" si="3"/>
        <v>0</v>
      </c>
      <c r="M86" s="97"/>
    </row>
    <row r="87" spans="1:13" ht="39.950000000000003" hidden="1" customHeight="1" x14ac:dyDescent="0.2">
      <c r="A87" s="97"/>
      <c r="B87" s="52" t="s">
        <v>201</v>
      </c>
      <c r="C87" s="53"/>
      <c r="D87" s="62"/>
      <c r="E87" s="63"/>
      <c r="F87" s="56"/>
      <c r="G87" s="56"/>
      <c r="H87" s="64"/>
      <c r="I87" s="65"/>
      <c r="J87" s="57">
        <f t="shared" si="2"/>
        <v>0</v>
      </c>
      <c r="K87" s="58"/>
      <c r="L87" s="59">
        <f t="shared" si="3"/>
        <v>0</v>
      </c>
      <c r="M87" s="97"/>
    </row>
    <row r="88" spans="1:13" ht="39.950000000000003" hidden="1" customHeight="1" x14ac:dyDescent="0.2">
      <c r="A88" s="97"/>
      <c r="B88" s="52" t="s">
        <v>202</v>
      </c>
      <c r="C88" s="53"/>
      <c r="D88" s="62"/>
      <c r="E88" s="63"/>
      <c r="F88" s="56"/>
      <c r="G88" s="56"/>
      <c r="H88" s="64"/>
      <c r="I88" s="65"/>
      <c r="J88" s="57">
        <f t="shared" si="2"/>
        <v>0</v>
      </c>
      <c r="K88" s="58"/>
      <c r="L88" s="59">
        <f t="shared" si="3"/>
        <v>0</v>
      </c>
      <c r="M88" s="97"/>
    </row>
    <row r="89" spans="1:13" ht="39.950000000000003" hidden="1" customHeight="1" x14ac:dyDescent="0.2">
      <c r="A89" s="97"/>
      <c r="B89" s="52" t="s">
        <v>203</v>
      </c>
      <c r="C89" s="53"/>
      <c r="D89" s="62"/>
      <c r="E89" s="63"/>
      <c r="F89" s="56"/>
      <c r="G89" s="56"/>
      <c r="H89" s="64"/>
      <c r="I89" s="65"/>
      <c r="J89" s="57">
        <f t="shared" si="2"/>
        <v>0</v>
      </c>
      <c r="K89" s="58"/>
      <c r="L89" s="59">
        <f t="shared" si="3"/>
        <v>0</v>
      </c>
      <c r="M89" s="97"/>
    </row>
    <row r="90" spans="1:13" ht="39.950000000000003" hidden="1" customHeight="1" x14ac:dyDescent="0.2">
      <c r="A90" s="97"/>
      <c r="B90" s="52" t="s">
        <v>204</v>
      </c>
      <c r="C90" s="53"/>
      <c r="D90" s="62"/>
      <c r="E90" s="63"/>
      <c r="F90" s="56"/>
      <c r="G90" s="56"/>
      <c r="H90" s="64"/>
      <c r="I90" s="65"/>
      <c r="J90" s="57">
        <f t="shared" si="2"/>
        <v>0</v>
      </c>
      <c r="K90" s="58"/>
      <c r="L90" s="59">
        <f t="shared" si="3"/>
        <v>0</v>
      </c>
      <c r="M90" s="97"/>
    </row>
    <row r="91" spans="1:13" ht="39.950000000000003" hidden="1" customHeight="1" x14ac:dyDescent="0.2">
      <c r="A91" s="97"/>
      <c r="B91" s="52" t="s">
        <v>205</v>
      </c>
      <c r="C91" s="53"/>
      <c r="D91" s="62"/>
      <c r="E91" s="63"/>
      <c r="F91" s="56"/>
      <c r="G91" s="56"/>
      <c r="H91" s="64"/>
      <c r="I91" s="65"/>
      <c r="J91" s="57">
        <f t="shared" si="2"/>
        <v>0</v>
      </c>
      <c r="K91" s="58"/>
      <c r="L91" s="59">
        <f t="shared" si="3"/>
        <v>0</v>
      </c>
      <c r="M91" s="97"/>
    </row>
    <row r="92" spans="1:13" ht="39.950000000000003" hidden="1" customHeight="1" x14ac:dyDescent="0.2">
      <c r="A92" s="97"/>
      <c r="B92" s="52" t="s">
        <v>206</v>
      </c>
      <c r="C92" s="53"/>
      <c r="D92" s="62"/>
      <c r="E92" s="63"/>
      <c r="F92" s="56"/>
      <c r="G92" s="56"/>
      <c r="H92" s="64"/>
      <c r="I92" s="65"/>
      <c r="J92" s="57">
        <f t="shared" si="2"/>
        <v>0</v>
      </c>
      <c r="K92" s="58"/>
      <c r="L92" s="59">
        <f t="shared" si="3"/>
        <v>0</v>
      </c>
      <c r="M92" s="97"/>
    </row>
    <row r="93" spans="1:13" ht="39.950000000000003" hidden="1" customHeight="1" x14ac:dyDescent="0.2">
      <c r="A93" s="97"/>
      <c r="B93" s="52" t="s">
        <v>207</v>
      </c>
      <c r="C93" s="53"/>
      <c r="D93" s="62"/>
      <c r="E93" s="63"/>
      <c r="F93" s="56"/>
      <c r="G93" s="56"/>
      <c r="H93" s="64"/>
      <c r="I93" s="65"/>
      <c r="J93" s="57">
        <f t="shared" si="2"/>
        <v>0</v>
      </c>
      <c r="K93" s="58"/>
      <c r="L93" s="59">
        <f t="shared" si="3"/>
        <v>0</v>
      </c>
      <c r="M93" s="97"/>
    </row>
    <row r="94" spans="1:13" ht="39.950000000000003" hidden="1" customHeight="1" x14ac:dyDescent="0.2">
      <c r="A94" s="97"/>
      <c r="B94" s="52" t="s">
        <v>208</v>
      </c>
      <c r="C94" s="53"/>
      <c r="D94" s="62"/>
      <c r="E94" s="63"/>
      <c r="F94" s="56"/>
      <c r="G94" s="56"/>
      <c r="H94" s="64"/>
      <c r="I94" s="65"/>
      <c r="J94" s="57">
        <f t="shared" si="2"/>
        <v>0</v>
      </c>
      <c r="K94" s="58"/>
      <c r="L94" s="59">
        <f t="shared" si="3"/>
        <v>0</v>
      </c>
      <c r="M94" s="97"/>
    </row>
    <row r="95" spans="1:13" ht="39.950000000000003" hidden="1" customHeight="1" x14ac:dyDescent="0.2">
      <c r="A95" s="97"/>
      <c r="B95" s="52" t="s">
        <v>209</v>
      </c>
      <c r="C95" s="53"/>
      <c r="D95" s="62"/>
      <c r="E95" s="63"/>
      <c r="F95" s="56"/>
      <c r="G95" s="56"/>
      <c r="H95" s="64"/>
      <c r="I95" s="65"/>
      <c r="J95" s="57">
        <f t="shared" si="2"/>
        <v>0</v>
      </c>
      <c r="K95" s="58"/>
      <c r="L95" s="59">
        <f t="shared" si="3"/>
        <v>0</v>
      </c>
      <c r="M95" s="97"/>
    </row>
    <row r="96" spans="1:13" ht="39.950000000000003" hidden="1" customHeight="1" x14ac:dyDescent="0.2">
      <c r="A96" s="97"/>
      <c r="B96" s="52" t="s">
        <v>210</v>
      </c>
      <c r="C96" s="53"/>
      <c r="D96" s="62"/>
      <c r="E96" s="63"/>
      <c r="F96" s="56"/>
      <c r="G96" s="56"/>
      <c r="H96" s="64"/>
      <c r="I96" s="65"/>
      <c r="J96" s="57">
        <f t="shared" si="2"/>
        <v>0</v>
      </c>
      <c r="K96" s="58"/>
      <c r="L96" s="59">
        <f t="shared" si="3"/>
        <v>0</v>
      </c>
      <c r="M96" s="97"/>
    </row>
    <row r="97" spans="1:13" ht="39.950000000000003" hidden="1" customHeight="1" x14ac:dyDescent="0.2">
      <c r="A97" s="97"/>
      <c r="B97" s="52" t="s">
        <v>211</v>
      </c>
      <c r="C97" s="53"/>
      <c r="D97" s="62"/>
      <c r="E97" s="63"/>
      <c r="F97" s="56"/>
      <c r="G97" s="56"/>
      <c r="H97" s="64"/>
      <c r="I97" s="65"/>
      <c r="J97" s="57">
        <f t="shared" si="2"/>
        <v>0</v>
      </c>
      <c r="K97" s="58"/>
      <c r="L97" s="59">
        <f t="shared" si="3"/>
        <v>0</v>
      </c>
      <c r="M97" s="97"/>
    </row>
    <row r="98" spans="1:13" ht="39.950000000000003" hidden="1" customHeight="1" x14ac:dyDescent="0.2">
      <c r="A98" s="97"/>
      <c r="B98" s="52" t="s">
        <v>212</v>
      </c>
      <c r="C98" s="53"/>
      <c r="D98" s="62"/>
      <c r="E98" s="63"/>
      <c r="F98" s="56"/>
      <c r="G98" s="56"/>
      <c r="H98" s="64"/>
      <c r="I98" s="65"/>
      <c r="J98" s="57">
        <f t="shared" si="2"/>
        <v>0</v>
      </c>
      <c r="K98" s="58"/>
      <c r="L98" s="59">
        <f t="shared" si="3"/>
        <v>0</v>
      </c>
      <c r="M98" s="97"/>
    </row>
    <row r="99" spans="1:13" ht="39.950000000000003" hidden="1" customHeight="1" x14ac:dyDescent="0.2">
      <c r="A99" s="97"/>
      <c r="B99" s="52" t="s">
        <v>213</v>
      </c>
      <c r="C99" s="53"/>
      <c r="D99" s="62"/>
      <c r="E99" s="63"/>
      <c r="F99" s="56"/>
      <c r="G99" s="56"/>
      <c r="H99" s="64"/>
      <c r="I99" s="65"/>
      <c r="J99" s="57">
        <f t="shared" si="2"/>
        <v>0</v>
      </c>
      <c r="K99" s="58"/>
      <c r="L99" s="59">
        <f t="shared" si="3"/>
        <v>0</v>
      </c>
      <c r="M99" s="97"/>
    </row>
    <row r="100" spans="1:13" ht="39.950000000000003" hidden="1" customHeight="1" x14ac:dyDescent="0.2">
      <c r="A100" s="97"/>
      <c r="B100" s="52" t="s">
        <v>214</v>
      </c>
      <c r="C100" s="53"/>
      <c r="D100" s="62"/>
      <c r="E100" s="63"/>
      <c r="F100" s="56"/>
      <c r="G100" s="56"/>
      <c r="H100" s="64"/>
      <c r="I100" s="65"/>
      <c r="J100" s="57">
        <f t="shared" si="2"/>
        <v>0</v>
      </c>
      <c r="K100" s="58"/>
      <c r="L100" s="59">
        <f t="shared" si="3"/>
        <v>0</v>
      </c>
      <c r="M100" s="97"/>
    </row>
    <row r="101" spans="1:13" ht="39.950000000000003" hidden="1" customHeight="1" x14ac:dyDescent="0.2">
      <c r="A101" s="97"/>
      <c r="B101" s="52" t="s">
        <v>215</v>
      </c>
      <c r="C101" s="53"/>
      <c r="D101" s="62"/>
      <c r="E101" s="63"/>
      <c r="F101" s="56"/>
      <c r="G101" s="56"/>
      <c r="H101" s="64"/>
      <c r="I101" s="65"/>
      <c r="J101" s="57">
        <f t="shared" si="2"/>
        <v>0</v>
      </c>
      <c r="K101" s="58"/>
      <c r="L101" s="59">
        <f t="shared" si="3"/>
        <v>0</v>
      </c>
      <c r="M101" s="97"/>
    </row>
    <row r="102" spans="1:13" ht="39.950000000000003" hidden="1" customHeight="1" x14ac:dyDescent="0.2">
      <c r="A102" s="97"/>
      <c r="B102" s="52" t="s">
        <v>216</v>
      </c>
      <c r="C102" s="53"/>
      <c r="D102" s="62"/>
      <c r="E102" s="63"/>
      <c r="F102" s="56"/>
      <c r="G102" s="56"/>
      <c r="H102" s="64"/>
      <c r="I102" s="65"/>
      <c r="J102" s="57">
        <f t="shared" si="2"/>
        <v>0</v>
      </c>
      <c r="K102" s="58"/>
      <c r="L102" s="59">
        <f t="shared" si="3"/>
        <v>0</v>
      </c>
      <c r="M102" s="97"/>
    </row>
    <row r="103" spans="1:13" ht="39.950000000000003" hidden="1" customHeight="1" x14ac:dyDescent="0.2">
      <c r="A103" s="97"/>
      <c r="B103" s="52" t="s">
        <v>217</v>
      </c>
      <c r="C103" s="53"/>
      <c r="D103" s="62"/>
      <c r="E103" s="63"/>
      <c r="F103" s="56"/>
      <c r="G103" s="56"/>
      <c r="H103" s="64"/>
      <c r="I103" s="65"/>
      <c r="J103" s="57">
        <f t="shared" si="2"/>
        <v>0</v>
      </c>
      <c r="K103" s="58"/>
      <c r="L103" s="59">
        <f t="shared" si="3"/>
        <v>0</v>
      </c>
      <c r="M103" s="97"/>
    </row>
    <row r="104" spans="1:13" ht="39.950000000000003" hidden="1" customHeight="1" x14ac:dyDescent="0.2">
      <c r="A104" s="97"/>
      <c r="B104" s="52" t="s">
        <v>218</v>
      </c>
      <c r="C104" s="53"/>
      <c r="D104" s="62"/>
      <c r="E104" s="63"/>
      <c r="F104" s="56"/>
      <c r="G104" s="56"/>
      <c r="H104" s="64"/>
      <c r="I104" s="65"/>
      <c r="J104" s="57">
        <f t="shared" si="2"/>
        <v>0</v>
      </c>
      <c r="K104" s="58"/>
      <c r="L104" s="59">
        <f t="shared" si="3"/>
        <v>0</v>
      </c>
      <c r="M104" s="97"/>
    </row>
    <row r="105" spans="1:13" ht="39.950000000000003" hidden="1" customHeight="1" x14ac:dyDescent="0.2">
      <c r="A105" s="97"/>
      <c r="B105" s="52" t="s">
        <v>219</v>
      </c>
      <c r="C105" s="53"/>
      <c r="D105" s="62"/>
      <c r="E105" s="63"/>
      <c r="F105" s="56"/>
      <c r="G105" s="56"/>
      <c r="H105" s="64"/>
      <c r="I105" s="65"/>
      <c r="J105" s="57">
        <f t="shared" si="2"/>
        <v>0</v>
      </c>
      <c r="K105" s="58"/>
      <c r="L105" s="59">
        <f t="shared" si="3"/>
        <v>0</v>
      </c>
      <c r="M105" s="97"/>
    </row>
    <row r="106" spans="1:13" ht="39.950000000000003" hidden="1" customHeight="1" x14ac:dyDescent="0.2">
      <c r="A106" s="97"/>
      <c r="B106" s="52" t="s">
        <v>220</v>
      </c>
      <c r="C106" s="53"/>
      <c r="D106" s="62"/>
      <c r="E106" s="63"/>
      <c r="F106" s="56"/>
      <c r="G106" s="56"/>
      <c r="H106" s="64"/>
      <c r="I106" s="65"/>
      <c r="J106" s="57">
        <f t="shared" si="2"/>
        <v>0</v>
      </c>
      <c r="K106" s="58"/>
      <c r="L106" s="59">
        <f t="shared" si="3"/>
        <v>0</v>
      </c>
      <c r="M106" s="97"/>
    </row>
    <row r="107" spans="1:13" x14ac:dyDescent="0.2">
      <c r="A107" s="97"/>
      <c r="B107" s="97"/>
      <c r="C107" s="97"/>
      <c r="D107" s="109"/>
      <c r="E107" s="110"/>
      <c r="F107" s="111"/>
      <c r="G107" s="111"/>
      <c r="H107" s="112"/>
      <c r="I107" s="112"/>
      <c r="J107" s="97"/>
      <c r="K107" s="113"/>
      <c r="L107" s="114"/>
      <c r="M107" s="97"/>
    </row>
  </sheetData>
  <sheetProtection algorithmName="SHA-512" hashValue="Ru8DDcTbXNOaHJzIdUkZ1z53mM51qzoyJ2tT0DNrjIkwxLJP7nao8S0GbvZf5UCn3BhgpBy5zsdfhQXgz1y0Ug==" saltValue="jBZ3T6TOxntgeUbnnlHodA==" spinCount="100000" sheet="1" formatRows="0" insertRows="0" deleteRows="0" selectLockedCells="1"/>
  <mergeCells count="17">
    <mergeCell ref="B1:L1"/>
    <mergeCell ref="B2:L2"/>
    <mergeCell ref="B3:L3"/>
    <mergeCell ref="B4:D4"/>
    <mergeCell ref="I4:K4"/>
    <mergeCell ref="B5:L5"/>
    <mergeCell ref="B6:B7"/>
    <mergeCell ref="C6:C7"/>
    <mergeCell ref="D6:D7"/>
    <mergeCell ref="E6:E7"/>
    <mergeCell ref="F6:F7"/>
    <mergeCell ref="H6:H7"/>
    <mergeCell ref="I6:I7"/>
    <mergeCell ref="J6:J7"/>
    <mergeCell ref="K6:K7"/>
    <mergeCell ref="L6:L7"/>
    <mergeCell ref="G6:G7"/>
  </mergeCells>
  <printOptions headings="1" gridLines="1"/>
  <pageMargins left="0.25" right="0.25" top="0.25" bottom="0.25" header="0.3" footer="0.3"/>
  <pageSetup paperSize="3" scale="65" fitToHeight="500" orientation="landscape" cellComments="asDisplayed" r:id="rId1"/>
  <headerFooter>
    <oddFooter>Page &amp;P of &amp;N</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200-000000000000}">
          <x14:formula1>
            <xm:f>'DROP-DOWNS'!$B$2:$B$20</xm:f>
          </x14:formula1>
          <xm:sqref>C58:C106</xm:sqref>
        </x14:dataValidation>
        <x14:dataValidation type="list" allowBlank="1" showInputMessage="1" showErrorMessage="1" xr:uid="{00000000-0002-0000-1200-000001000000}">
          <x14:formula1>
            <xm:f>'DROP-DOWNS'!$B$2:$B$21</xm:f>
          </x14:formula1>
          <xm:sqref>C8:C57</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D3BA1-D483-46DB-9877-0A7070919ECB}">
  <sheetPr codeName="Sheet22">
    <tabColor theme="3" tint="0.79998168889431442"/>
  </sheetPr>
  <dimension ref="A1:AN129"/>
  <sheetViews>
    <sheetView showGridLines="0" zoomScaleNormal="100" workbookViewId="0"/>
  </sheetViews>
  <sheetFormatPr defaultColWidth="12.85546875" defaultRowHeight="15" x14ac:dyDescent="0.25"/>
  <cols>
    <col min="1" max="4" width="12.85546875" style="51"/>
    <col min="5" max="5" width="12.85546875" style="138"/>
    <col min="6" max="6" width="12.85546875" style="136"/>
    <col min="7" max="11" width="12.85546875" style="133"/>
    <col min="12" max="12" width="12.85546875" style="134"/>
    <col min="13" max="14" width="12.85546875" style="135"/>
    <col min="15" max="15" width="12.85546875" style="134"/>
    <col min="16" max="16" width="12.85546875" style="136"/>
    <col min="17" max="18" width="12.85546875" style="51"/>
    <col min="19" max="19" width="12.85546875" style="185"/>
    <col min="20" max="20" width="0" style="51" hidden="1" customWidth="1"/>
    <col min="21" max="21" width="56.42578125" style="51" hidden="1" customWidth="1"/>
    <col min="22" max="22" width="16.7109375" style="51" hidden="1" customWidth="1"/>
    <col min="23" max="23" width="14.42578125" style="51" hidden="1" customWidth="1"/>
    <col min="24" max="27" width="0" style="51" hidden="1" customWidth="1"/>
    <col min="28" max="16384" width="12.85546875" style="51"/>
  </cols>
  <sheetData>
    <row r="1" spans="1:27" x14ac:dyDescent="0.25">
      <c r="A1" s="180"/>
      <c r="B1" s="180"/>
      <c r="C1" s="180"/>
      <c r="D1" s="180"/>
      <c r="E1" s="180"/>
      <c r="F1" s="180"/>
      <c r="G1" s="180"/>
      <c r="H1" s="180"/>
      <c r="I1" s="180"/>
      <c r="J1" s="180"/>
      <c r="K1" s="180"/>
      <c r="L1" s="180"/>
      <c r="M1" s="180"/>
      <c r="N1" s="180"/>
      <c r="O1" s="180"/>
      <c r="P1" s="180"/>
      <c r="Q1" s="180"/>
      <c r="R1" s="180"/>
      <c r="S1" s="180"/>
      <c r="T1" s="181"/>
      <c r="U1" s="181"/>
      <c r="V1" s="181"/>
      <c r="W1" s="181"/>
    </row>
    <row r="2" spans="1:27" ht="29.45" customHeight="1" x14ac:dyDescent="0.25">
      <c r="A2" s="180"/>
      <c r="B2" s="456" t="str">
        <f>Cover!B6</f>
        <v>Agency Name</v>
      </c>
      <c r="C2" s="457"/>
      <c r="D2" s="457"/>
      <c r="E2" s="457"/>
      <c r="F2" s="457"/>
      <c r="G2" s="457"/>
      <c r="H2" s="457"/>
      <c r="I2" s="457"/>
      <c r="J2" s="457"/>
      <c r="K2" s="457"/>
      <c r="L2" s="457"/>
      <c r="M2" s="457"/>
      <c r="N2" s="457"/>
      <c r="O2" s="457"/>
      <c r="P2" s="457"/>
      <c r="Q2" s="457"/>
      <c r="R2" s="458"/>
      <c r="S2" s="180"/>
      <c r="T2" s="181"/>
      <c r="U2" s="181"/>
      <c r="V2" s="181"/>
      <c r="W2" s="181"/>
    </row>
    <row r="3" spans="1:27" ht="29.45" customHeight="1" x14ac:dyDescent="0.25">
      <c r="A3" s="180"/>
      <c r="B3" s="459" t="s">
        <v>594</v>
      </c>
      <c r="C3" s="460"/>
      <c r="D3" s="460"/>
      <c r="E3" s="460"/>
      <c r="F3" s="460"/>
      <c r="G3" s="460"/>
      <c r="H3" s="460"/>
      <c r="I3" s="460"/>
      <c r="J3" s="460"/>
      <c r="K3" s="460"/>
      <c r="L3" s="460"/>
      <c r="M3" s="460"/>
      <c r="N3" s="460"/>
      <c r="O3" s="460"/>
      <c r="P3" s="460"/>
      <c r="Q3" s="460"/>
      <c r="R3" s="461"/>
      <c r="S3" s="180"/>
      <c r="T3" s="181"/>
      <c r="U3" s="181"/>
      <c r="V3" s="181"/>
      <c r="W3" s="181"/>
    </row>
    <row r="4" spans="1:27" ht="8.25" customHeight="1" x14ac:dyDescent="0.25">
      <c r="A4" s="180"/>
      <c r="B4" s="193"/>
      <c r="C4" s="193"/>
      <c r="D4" s="193"/>
      <c r="E4" s="193"/>
      <c r="F4" s="193"/>
      <c r="G4" s="193"/>
      <c r="H4" s="193"/>
      <c r="I4" s="193"/>
      <c r="J4" s="193"/>
      <c r="K4" s="193"/>
      <c r="L4" s="193"/>
      <c r="M4" s="193"/>
      <c r="N4" s="193"/>
      <c r="O4" s="193"/>
      <c r="P4" s="193"/>
      <c r="Q4" s="193"/>
      <c r="R4" s="193"/>
      <c r="S4" s="180"/>
      <c r="T4" s="181"/>
      <c r="U4" s="181"/>
      <c r="V4" s="181"/>
      <c r="W4" s="181"/>
    </row>
    <row r="5" spans="1:27" ht="30" customHeight="1" x14ac:dyDescent="0.25">
      <c r="A5" s="180"/>
      <c r="B5" s="470" t="s">
        <v>232</v>
      </c>
      <c r="C5" s="471"/>
      <c r="D5" s="472"/>
      <c r="E5" s="194">
        <f>Cover!C10</f>
        <v>0</v>
      </c>
      <c r="F5" s="193"/>
      <c r="G5" s="474" t="s">
        <v>558</v>
      </c>
      <c r="H5" s="521"/>
      <c r="I5" s="303">
        <f>0.2*E5</f>
        <v>0</v>
      </c>
      <c r="J5" s="193"/>
      <c r="K5" s="193"/>
      <c r="L5" s="193"/>
      <c r="M5" s="193"/>
      <c r="N5" s="193"/>
      <c r="O5" s="193"/>
      <c r="P5" s="193"/>
      <c r="Q5" s="193"/>
      <c r="R5" s="193"/>
      <c r="S5" s="180"/>
      <c r="T5" s="181"/>
      <c r="U5" s="181"/>
      <c r="V5" s="181"/>
      <c r="W5" s="181"/>
    </row>
    <row r="6" spans="1:27" ht="8.25" customHeight="1" x14ac:dyDescent="0.25">
      <c r="A6" s="180"/>
      <c r="B6" s="193"/>
      <c r="C6" s="193"/>
      <c r="D6" s="195"/>
      <c r="E6" s="193"/>
      <c r="F6" s="193"/>
      <c r="G6" s="193"/>
      <c r="H6" s="193"/>
      <c r="I6" s="193"/>
      <c r="J6" s="193"/>
      <c r="K6" s="193"/>
      <c r="L6" s="193"/>
      <c r="M6" s="193"/>
      <c r="N6" s="193"/>
      <c r="O6" s="193"/>
      <c r="P6" s="193"/>
      <c r="Q6" s="193"/>
      <c r="R6" s="193"/>
      <c r="S6" s="180"/>
      <c r="T6" s="181"/>
      <c r="U6" s="181"/>
      <c r="V6" s="181"/>
      <c r="W6" s="181"/>
    </row>
    <row r="7" spans="1:27" ht="30" customHeight="1" x14ac:dyDescent="0.25">
      <c r="A7" s="180"/>
      <c r="B7" s="470" t="s">
        <v>559</v>
      </c>
      <c r="C7" s="471"/>
      <c r="D7" s="472"/>
      <c r="E7" s="194">
        <f>Cover!C27</f>
        <v>0</v>
      </c>
      <c r="F7" s="193"/>
      <c r="G7" s="474" t="s">
        <v>372</v>
      </c>
      <c r="H7" s="521"/>
      <c r="I7" s="303">
        <f>IF(E7&gt;I5,E7,I5)</f>
        <v>0</v>
      </c>
      <c r="J7" s="193"/>
      <c r="K7" s="193"/>
      <c r="L7" s="193"/>
      <c r="M7" s="193"/>
      <c r="N7" s="193"/>
      <c r="O7" s="193"/>
      <c r="P7" s="193"/>
      <c r="Q7" s="193"/>
      <c r="R7" s="193"/>
      <c r="S7" s="180"/>
      <c r="T7" s="181"/>
      <c r="U7" s="181"/>
      <c r="V7" s="181"/>
      <c r="W7" s="181"/>
      <c r="Y7" s="302"/>
    </row>
    <row r="8" spans="1:27" ht="8.25" customHeight="1" x14ac:dyDescent="0.25">
      <c r="A8" s="180"/>
      <c r="B8" s="193"/>
      <c r="C8" s="193"/>
      <c r="D8" s="195"/>
      <c r="E8" s="193"/>
      <c r="F8" s="193"/>
      <c r="G8" s="193"/>
      <c r="H8" s="193"/>
      <c r="I8" s="193"/>
      <c r="J8" s="193"/>
      <c r="K8" s="193"/>
      <c r="L8" s="193"/>
      <c r="M8" s="193"/>
      <c r="N8" s="193"/>
      <c r="O8" s="193"/>
      <c r="P8" s="193"/>
      <c r="Q8" s="193"/>
      <c r="R8" s="193"/>
      <c r="S8" s="180"/>
      <c r="T8" s="181"/>
      <c r="U8" s="181"/>
      <c r="V8" s="181"/>
      <c r="W8" s="181"/>
    </row>
    <row r="9" spans="1:27" ht="9" customHeight="1" x14ac:dyDescent="0.25">
      <c r="A9" s="180"/>
      <c r="B9" s="193"/>
      <c r="C9" s="193"/>
      <c r="D9" s="193"/>
      <c r="E9" s="193"/>
      <c r="F9" s="193"/>
      <c r="G9" s="193"/>
      <c r="H9" s="193"/>
      <c r="I9" s="193"/>
      <c r="J9" s="193"/>
      <c r="K9" s="193"/>
      <c r="L9" s="193"/>
      <c r="M9" s="193"/>
      <c r="N9" s="193"/>
      <c r="O9" s="193"/>
      <c r="P9" s="193"/>
      <c r="Q9" s="193"/>
      <c r="R9" s="193"/>
      <c r="S9" s="180"/>
      <c r="T9" s="181"/>
      <c r="U9" s="181"/>
      <c r="V9" s="181"/>
      <c r="W9" s="181"/>
    </row>
    <row r="10" spans="1:27" ht="15.75" customHeight="1" x14ac:dyDescent="0.25">
      <c r="A10" s="180"/>
      <c r="B10" s="462" t="s">
        <v>44</v>
      </c>
      <c r="C10" s="463"/>
      <c r="D10" s="463"/>
      <c r="E10" s="463"/>
      <c r="F10" s="463"/>
      <c r="G10" s="463"/>
      <c r="H10" s="463"/>
      <c r="I10" s="463"/>
      <c r="J10" s="463"/>
      <c r="K10" s="463"/>
      <c r="L10" s="463"/>
      <c r="M10" s="463"/>
      <c r="N10" s="463"/>
      <c r="O10" s="463"/>
      <c r="P10" s="463"/>
      <c r="Q10" s="463"/>
      <c r="R10" s="464"/>
      <c r="S10" s="180"/>
      <c r="T10" s="181"/>
      <c r="U10" s="181"/>
      <c r="V10" s="182" t="s">
        <v>335</v>
      </c>
      <c r="W10" s="181"/>
    </row>
    <row r="11" spans="1:27" ht="39.950000000000003" customHeight="1" x14ac:dyDescent="0.25">
      <c r="A11" s="180"/>
      <c r="B11" s="468" t="s">
        <v>45</v>
      </c>
      <c r="C11" s="469"/>
      <c r="D11" s="468" t="s">
        <v>362</v>
      </c>
      <c r="E11" s="473"/>
      <c r="F11" s="473"/>
      <c r="G11" s="473"/>
      <c r="H11" s="473"/>
      <c r="I11" s="473"/>
      <c r="J11" s="473"/>
      <c r="K11" s="469"/>
      <c r="L11" s="197" t="s">
        <v>46</v>
      </c>
      <c r="M11" s="197" t="s">
        <v>47</v>
      </c>
      <c r="N11" s="197" t="s">
        <v>532</v>
      </c>
      <c r="O11" s="197" t="s">
        <v>4</v>
      </c>
      <c r="P11" s="197" t="s">
        <v>1</v>
      </c>
      <c r="Q11" s="197" t="s">
        <v>102</v>
      </c>
      <c r="R11" s="197" t="s">
        <v>103</v>
      </c>
      <c r="S11" s="180"/>
      <c r="T11" s="181"/>
      <c r="U11" s="181"/>
      <c r="V11" s="182"/>
      <c r="W11" s="181"/>
    </row>
    <row r="12" spans="1:27" s="83" customFormat="1" ht="39.950000000000003" customHeight="1" x14ac:dyDescent="0.25">
      <c r="A12" s="180"/>
      <c r="B12" s="477"/>
      <c r="C12" s="478"/>
      <c r="D12" s="414"/>
      <c r="E12" s="415"/>
      <c r="F12" s="415"/>
      <c r="G12" s="415"/>
      <c r="H12" s="415"/>
      <c r="I12" s="415"/>
      <c r="J12" s="415"/>
      <c r="K12" s="416"/>
      <c r="L12" s="139"/>
      <c r="M12" s="140"/>
      <c r="N12" s="266"/>
      <c r="O12" s="189"/>
      <c r="P12" s="141" t="str">
        <f>IF(N12="","",(L12/N12))</f>
        <v/>
      </c>
      <c r="Q12" s="142">
        <f>O12*R12</f>
        <v>0</v>
      </c>
      <c r="R12" s="143">
        <f>ROUND(L12*M12,2)</f>
        <v>0</v>
      </c>
      <c r="S12" s="180"/>
      <c r="T12" s="181"/>
      <c r="U12" s="181"/>
      <c r="V12" s="182">
        <f>Q12+R12</f>
        <v>0</v>
      </c>
      <c r="W12" s="181"/>
      <c r="AA12" s="128"/>
    </row>
    <row r="13" spans="1:27" s="83" customFormat="1" ht="39.950000000000003" customHeight="1" x14ac:dyDescent="0.25">
      <c r="A13" s="180"/>
      <c r="B13" s="397"/>
      <c r="C13" s="399"/>
      <c r="D13" s="414"/>
      <c r="E13" s="415"/>
      <c r="F13" s="415"/>
      <c r="G13" s="415"/>
      <c r="H13" s="415"/>
      <c r="I13" s="415"/>
      <c r="J13" s="415"/>
      <c r="K13" s="416"/>
      <c r="L13" s="139"/>
      <c r="M13" s="140"/>
      <c r="N13" s="266"/>
      <c r="O13" s="189"/>
      <c r="P13" s="141" t="str">
        <f>IF(N13="","",(L13/N13))</f>
        <v/>
      </c>
      <c r="Q13" s="142">
        <f>O13*R13</f>
        <v>0</v>
      </c>
      <c r="R13" s="143">
        <f t="shared" ref="R13:R15" si="0">ROUND(L13*M13,2)</f>
        <v>0</v>
      </c>
      <c r="S13" s="180"/>
      <c r="T13" s="181"/>
      <c r="U13" s="181"/>
      <c r="V13" s="182">
        <f>Q13+R13</f>
        <v>0</v>
      </c>
      <c r="W13" s="181"/>
      <c r="AA13" s="128"/>
    </row>
    <row r="14" spans="1:27" s="83" customFormat="1" ht="39.950000000000003" customHeight="1" x14ac:dyDescent="0.25">
      <c r="A14" s="180"/>
      <c r="B14" s="397"/>
      <c r="C14" s="399"/>
      <c r="D14" s="414"/>
      <c r="E14" s="415"/>
      <c r="F14" s="415"/>
      <c r="G14" s="415"/>
      <c r="H14" s="415"/>
      <c r="I14" s="415"/>
      <c r="J14" s="415"/>
      <c r="K14" s="416"/>
      <c r="L14" s="139"/>
      <c r="M14" s="140"/>
      <c r="N14" s="266"/>
      <c r="O14" s="189"/>
      <c r="P14" s="141" t="str">
        <f>IF(N14="","",(L14/N14))</f>
        <v/>
      </c>
      <c r="Q14" s="142">
        <f>O14*R14</f>
        <v>0</v>
      </c>
      <c r="R14" s="143">
        <f t="shared" si="0"/>
        <v>0</v>
      </c>
      <c r="S14" s="180"/>
      <c r="T14" s="181"/>
      <c r="U14" s="181"/>
      <c r="V14" s="182">
        <f>Q14+R14</f>
        <v>0</v>
      </c>
      <c r="W14" s="181"/>
      <c r="AA14" s="128"/>
    </row>
    <row r="15" spans="1:27" s="83" customFormat="1" ht="39.950000000000003" customHeight="1" x14ac:dyDescent="0.25">
      <c r="A15" s="180"/>
      <c r="B15" s="397"/>
      <c r="C15" s="399"/>
      <c r="D15" s="414"/>
      <c r="E15" s="415"/>
      <c r="F15" s="415"/>
      <c r="G15" s="415"/>
      <c r="H15" s="415"/>
      <c r="I15" s="415"/>
      <c r="J15" s="415"/>
      <c r="K15" s="416"/>
      <c r="L15" s="139"/>
      <c r="M15" s="140"/>
      <c r="N15" s="266"/>
      <c r="O15" s="189"/>
      <c r="P15" s="141" t="str">
        <f>IF(N15="","",(L15/N15))</f>
        <v/>
      </c>
      <c r="Q15" s="142">
        <f>O15*R15</f>
        <v>0</v>
      </c>
      <c r="R15" s="143">
        <f t="shared" si="0"/>
        <v>0</v>
      </c>
      <c r="S15" s="180"/>
      <c r="T15" s="181"/>
      <c r="U15" s="181"/>
      <c r="V15" s="182">
        <f>Q15+R15</f>
        <v>0</v>
      </c>
      <c r="W15" s="181"/>
      <c r="AA15" s="128"/>
    </row>
    <row r="16" spans="1:27" ht="18.600000000000001" customHeight="1" x14ac:dyDescent="0.25">
      <c r="A16" s="180"/>
      <c r="B16" s="411" t="s">
        <v>221</v>
      </c>
      <c r="C16" s="412"/>
      <c r="D16" s="412"/>
      <c r="E16" s="412"/>
      <c r="F16" s="412"/>
      <c r="G16" s="412"/>
      <c r="H16" s="412"/>
      <c r="I16" s="412"/>
      <c r="J16" s="412"/>
      <c r="K16" s="412"/>
      <c r="L16" s="412"/>
      <c r="M16" s="412"/>
      <c r="N16" s="412"/>
      <c r="O16" s="413"/>
      <c r="P16" s="144">
        <f>SUM(P12:P15)</f>
        <v>0</v>
      </c>
      <c r="Q16" s="145">
        <f>SUM(Q12:Q15)</f>
        <v>0</v>
      </c>
      <c r="R16" s="146">
        <f>ROUND(SUM(R12:R15),0)</f>
        <v>0</v>
      </c>
      <c r="S16" s="180"/>
      <c r="T16" s="181"/>
      <c r="U16" s="181">
        <f>R16+Q16</f>
        <v>0</v>
      </c>
      <c r="V16" s="182"/>
      <c r="W16" s="181"/>
      <c r="X16" s="129"/>
      <c r="Y16" s="129">
        <f>R16</f>
        <v>0</v>
      </c>
    </row>
    <row r="17" spans="1:27" ht="15.75" customHeight="1" x14ac:dyDescent="0.25">
      <c r="A17" s="180"/>
      <c r="B17" s="465" t="s">
        <v>49</v>
      </c>
      <c r="C17" s="466"/>
      <c r="D17" s="466"/>
      <c r="E17" s="466"/>
      <c r="F17" s="466"/>
      <c r="G17" s="466"/>
      <c r="H17" s="466"/>
      <c r="I17" s="466"/>
      <c r="J17" s="466"/>
      <c r="K17" s="466"/>
      <c r="L17" s="466"/>
      <c r="M17" s="466"/>
      <c r="N17" s="466"/>
      <c r="O17" s="466"/>
      <c r="P17" s="466"/>
      <c r="Q17" s="466"/>
      <c r="R17" s="467"/>
      <c r="S17" s="180"/>
      <c r="T17" s="181"/>
      <c r="U17" s="181"/>
      <c r="V17" s="182"/>
      <c r="W17" s="181"/>
    </row>
    <row r="18" spans="1:27" ht="39.950000000000003" customHeight="1" x14ac:dyDescent="0.25">
      <c r="A18" s="180"/>
      <c r="B18" s="424" t="s">
        <v>45</v>
      </c>
      <c r="C18" s="479"/>
      <c r="D18" s="424" t="s">
        <v>363</v>
      </c>
      <c r="E18" s="425"/>
      <c r="F18" s="425"/>
      <c r="G18" s="425"/>
      <c r="H18" s="425"/>
      <c r="I18" s="425"/>
      <c r="J18" s="425"/>
      <c r="K18" s="479"/>
      <c r="L18" s="285" t="s">
        <v>46</v>
      </c>
      <c r="M18" s="285" t="s">
        <v>47</v>
      </c>
      <c r="N18" s="197" t="s">
        <v>532</v>
      </c>
      <c r="O18" s="285" t="s">
        <v>4</v>
      </c>
      <c r="P18" s="285" t="s">
        <v>1</v>
      </c>
      <c r="Q18" s="285" t="s">
        <v>36</v>
      </c>
      <c r="R18" s="285" t="s">
        <v>103</v>
      </c>
      <c r="S18" s="180"/>
      <c r="T18" s="181"/>
      <c r="U18" s="181"/>
      <c r="V18" s="182"/>
      <c r="W18" s="181"/>
    </row>
    <row r="19" spans="1:27" s="83" customFormat="1" ht="39.950000000000003" customHeight="1" x14ac:dyDescent="0.25">
      <c r="A19" s="180"/>
      <c r="B19" s="397"/>
      <c r="C19" s="399"/>
      <c r="D19" s="414"/>
      <c r="E19" s="415"/>
      <c r="F19" s="415"/>
      <c r="G19" s="415"/>
      <c r="H19" s="415"/>
      <c r="I19" s="415"/>
      <c r="J19" s="415"/>
      <c r="K19" s="416"/>
      <c r="L19" s="139"/>
      <c r="M19" s="140"/>
      <c r="N19" s="266"/>
      <c r="O19" s="189"/>
      <c r="P19" s="141" t="str">
        <f t="shared" ref="P19:P43" si="1">IF(N19="","",(L19/N19))</f>
        <v/>
      </c>
      <c r="Q19" s="142">
        <f t="shared" ref="Q19:Q43" si="2">O19*R19</f>
        <v>0</v>
      </c>
      <c r="R19" s="143">
        <f t="shared" ref="R19:R43" si="3">ROUND(L19*M19,2)</f>
        <v>0</v>
      </c>
      <c r="S19" s="180"/>
      <c r="T19" s="181"/>
      <c r="U19" s="181"/>
      <c r="V19" s="182">
        <f t="shared" ref="V19:V43" si="4">Q19+R19</f>
        <v>0</v>
      </c>
      <c r="W19" s="181"/>
    </row>
    <row r="20" spans="1:27" s="83" customFormat="1" ht="39.950000000000003" customHeight="1" x14ac:dyDescent="0.25">
      <c r="A20" s="180"/>
      <c r="B20" s="397"/>
      <c r="C20" s="399"/>
      <c r="D20" s="414"/>
      <c r="E20" s="415"/>
      <c r="F20" s="415"/>
      <c r="G20" s="415"/>
      <c r="H20" s="415"/>
      <c r="I20" s="415"/>
      <c r="J20" s="415"/>
      <c r="K20" s="416"/>
      <c r="L20" s="139"/>
      <c r="M20" s="140"/>
      <c r="N20" s="266"/>
      <c r="O20" s="189"/>
      <c r="P20" s="141" t="str">
        <f t="shared" si="1"/>
        <v/>
      </c>
      <c r="Q20" s="142">
        <f t="shared" si="2"/>
        <v>0</v>
      </c>
      <c r="R20" s="143">
        <f t="shared" si="3"/>
        <v>0</v>
      </c>
      <c r="S20" s="180"/>
      <c r="T20" s="181"/>
      <c r="U20" s="181" t="s">
        <v>231</v>
      </c>
      <c r="V20" s="182">
        <f t="shared" si="4"/>
        <v>0</v>
      </c>
      <c r="W20" s="181"/>
      <c r="AA20" s="128"/>
    </row>
    <row r="21" spans="1:27" s="83" customFormat="1" ht="39.950000000000003" customHeight="1" x14ac:dyDescent="0.25">
      <c r="A21" s="180"/>
      <c r="B21" s="397"/>
      <c r="C21" s="399"/>
      <c r="D21" s="414"/>
      <c r="E21" s="415"/>
      <c r="F21" s="415"/>
      <c r="G21" s="415"/>
      <c r="H21" s="415"/>
      <c r="I21" s="415"/>
      <c r="J21" s="415"/>
      <c r="K21" s="416"/>
      <c r="L21" s="139"/>
      <c r="M21" s="140"/>
      <c r="N21" s="266"/>
      <c r="O21" s="189"/>
      <c r="P21" s="141" t="str">
        <f t="shared" si="1"/>
        <v/>
      </c>
      <c r="Q21" s="142">
        <f t="shared" si="2"/>
        <v>0</v>
      </c>
      <c r="R21" s="143">
        <f t="shared" si="3"/>
        <v>0</v>
      </c>
      <c r="S21" s="180"/>
      <c r="T21" s="181"/>
      <c r="U21" s="181"/>
      <c r="V21" s="182">
        <f t="shared" si="4"/>
        <v>0</v>
      </c>
      <c r="W21" s="181"/>
    </row>
    <row r="22" spans="1:27" s="83" customFormat="1" ht="39.950000000000003" customHeight="1" x14ac:dyDescent="0.25">
      <c r="A22" s="180"/>
      <c r="B22" s="397"/>
      <c r="C22" s="399"/>
      <c r="D22" s="414"/>
      <c r="E22" s="415"/>
      <c r="F22" s="415"/>
      <c r="G22" s="415"/>
      <c r="H22" s="415"/>
      <c r="I22" s="415"/>
      <c r="J22" s="415"/>
      <c r="K22" s="416"/>
      <c r="L22" s="139"/>
      <c r="M22" s="140"/>
      <c r="N22" s="266"/>
      <c r="O22" s="189"/>
      <c r="P22" s="141" t="str">
        <f t="shared" si="1"/>
        <v/>
      </c>
      <c r="Q22" s="142">
        <f t="shared" si="2"/>
        <v>0</v>
      </c>
      <c r="R22" s="143">
        <f t="shared" si="3"/>
        <v>0</v>
      </c>
      <c r="S22" s="180"/>
      <c r="T22" s="181"/>
      <c r="U22" s="181" t="s">
        <v>231</v>
      </c>
      <c r="V22" s="182">
        <f t="shared" si="4"/>
        <v>0</v>
      </c>
      <c r="W22" s="181"/>
      <c r="AA22" s="128"/>
    </row>
    <row r="23" spans="1:27" s="83" customFormat="1" ht="39.950000000000003" customHeight="1" x14ac:dyDescent="0.25">
      <c r="A23" s="180"/>
      <c r="B23" s="397"/>
      <c r="C23" s="399"/>
      <c r="D23" s="414"/>
      <c r="E23" s="415"/>
      <c r="F23" s="415"/>
      <c r="G23" s="415"/>
      <c r="H23" s="415"/>
      <c r="I23" s="415"/>
      <c r="J23" s="415"/>
      <c r="K23" s="416"/>
      <c r="L23" s="139"/>
      <c r="M23" s="140"/>
      <c r="N23" s="266"/>
      <c r="O23" s="189"/>
      <c r="P23" s="141" t="str">
        <f t="shared" si="1"/>
        <v/>
      </c>
      <c r="Q23" s="142">
        <f t="shared" si="2"/>
        <v>0</v>
      </c>
      <c r="R23" s="143">
        <f t="shared" si="3"/>
        <v>0</v>
      </c>
      <c r="S23" s="180"/>
      <c r="T23" s="181"/>
      <c r="U23" s="181"/>
      <c r="V23" s="182">
        <f t="shared" si="4"/>
        <v>0</v>
      </c>
      <c r="W23" s="181"/>
    </row>
    <row r="24" spans="1:27" s="83" customFormat="1" ht="39.950000000000003" customHeight="1" x14ac:dyDescent="0.25">
      <c r="A24" s="180"/>
      <c r="B24" s="397"/>
      <c r="C24" s="399"/>
      <c r="D24" s="414"/>
      <c r="E24" s="415"/>
      <c r="F24" s="415"/>
      <c r="G24" s="415"/>
      <c r="H24" s="415"/>
      <c r="I24" s="415"/>
      <c r="J24" s="415"/>
      <c r="K24" s="416"/>
      <c r="L24" s="139"/>
      <c r="M24" s="140"/>
      <c r="N24" s="266"/>
      <c r="O24" s="189"/>
      <c r="P24" s="141" t="str">
        <f t="shared" si="1"/>
        <v/>
      </c>
      <c r="Q24" s="142">
        <f t="shared" si="2"/>
        <v>0</v>
      </c>
      <c r="R24" s="143">
        <f t="shared" si="3"/>
        <v>0</v>
      </c>
      <c r="S24" s="180"/>
      <c r="T24" s="181"/>
      <c r="U24" s="181" t="s">
        <v>231</v>
      </c>
      <c r="V24" s="182">
        <f t="shared" si="4"/>
        <v>0</v>
      </c>
      <c r="W24" s="181"/>
      <c r="AA24" s="128"/>
    </row>
    <row r="25" spans="1:27" s="83" customFormat="1" ht="39.950000000000003" customHeight="1" x14ac:dyDescent="0.25">
      <c r="A25" s="180"/>
      <c r="B25" s="397"/>
      <c r="C25" s="399"/>
      <c r="D25" s="414"/>
      <c r="E25" s="415"/>
      <c r="F25" s="415"/>
      <c r="G25" s="415"/>
      <c r="H25" s="415"/>
      <c r="I25" s="415"/>
      <c r="J25" s="415"/>
      <c r="K25" s="416"/>
      <c r="L25" s="139"/>
      <c r="M25" s="140"/>
      <c r="N25" s="266"/>
      <c r="O25" s="189"/>
      <c r="P25" s="141" t="str">
        <f t="shared" si="1"/>
        <v/>
      </c>
      <c r="Q25" s="142">
        <f t="shared" si="2"/>
        <v>0</v>
      </c>
      <c r="R25" s="143">
        <f t="shared" si="3"/>
        <v>0</v>
      </c>
      <c r="S25" s="180"/>
      <c r="T25" s="181"/>
      <c r="U25" s="181"/>
      <c r="V25" s="182">
        <f t="shared" si="4"/>
        <v>0</v>
      </c>
      <c r="W25" s="181"/>
    </row>
    <row r="26" spans="1:27" s="83" customFormat="1" ht="39.950000000000003" customHeight="1" x14ac:dyDescent="0.25">
      <c r="A26" s="180"/>
      <c r="B26" s="397"/>
      <c r="C26" s="399"/>
      <c r="D26" s="414"/>
      <c r="E26" s="415"/>
      <c r="F26" s="415"/>
      <c r="G26" s="415"/>
      <c r="H26" s="415"/>
      <c r="I26" s="415"/>
      <c r="J26" s="415"/>
      <c r="K26" s="416"/>
      <c r="L26" s="139"/>
      <c r="M26" s="140"/>
      <c r="N26" s="266"/>
      <c r="O26" s="189"/>
      <c r="P26" s="141" t="str">
        <f t="shared" si="1"/>
        <v/>
      </c>
      <c r="Q26" s="142">
        <f t="shared" si="2"/>
        <v>0</v>
      </c>
      <c r="R26" s="143">
        <f t="shared" si="3"/>
        <v>0</v>
      </c>
      <c r="S26" s="180"/>
      <c r="T26" s="181"/>
      <c r="U26" s="181"/>
      <c r="V26" s="182">
        <f t="shared" si="4"/>
        <v>0</v>
      </c>
      <c r="W26" s="181"/>
    </row>
    <row r="27" spans="1:27" s="83" customFormat="1" ht="39.950000000000003" customHeight="1" x14ac:dyDescent="0.25">
      <c r="A27" s="180"/>
      <c r="B27" s="397"/>
      <c r="C27" s="399"/>
      <c r="D27" s="414"/>
      <c r="E27" s="415"/>
      <c r="F27" s="415"/>
      <c r="G27" s="415"/>
      <c r="H27" s="415"/>
      <c r="I27" s="415"/>
      <c r="J27" s="415"/>
      <c r="K27" s="416"/>
      <c r="L27" s="139"/>
      <c r="M27" s="140"/>
      <c r="N27" s="266"/>
      <c r="O27" s="189"/>
      <c r="P27" s="141" t="str">
        <f t="shared" si="1"/>
        <v/>
      </c>
      <c r="Q27" s="142">
        <f t="shared" si="2"/>
        <v>0</v>
      </c>
      <c r="R27" s="143">
        <f t="shared" si="3"/>
        <v>0</v>
      </c>
      <c r="S27" s="180"/>
      <c r="T27" s="181"/>
      <c r="U27" s="181" t="s">
        <v>231</v>
      </c>
      <c r="V27" s="182">
        <f t="shared" si="4"/>
        <v>0</v>
      </c>
      <c r="W27" s="181"/>
      <c r="AA27" s="128"/>
    </row>
    <row r="28" spans="1:27" s="83" customFormat="1" ht="39.950000000000003" customHeight="1" x14ac:dyDescent="0.25">
      <c r="A28" s="180"/>
      <c r="B28" s="397"/>
      <c r="C28" s="399"/>
      <c r="D28" s="414"/>
      <c r="E28" s="415"/>
      <c r="F28" s="415"/>
      <c r="G28" s="415"/>
      <c r="H28" s="415"/>
      <c r="I28" s="415"/>
      <c r="J28" s="415"/>
      <c r="K28" s="416"/>
      <c r="L28" s="139"/>
      <c r="M28" s="140"/>
      <c r="N28" s="266"/>
      <c r="O28" s="189"/>
      <c r="P28" s="141" t="str">
        <f t="shared" si="1"/>
        <v/>
      </c>
      <c r="Q28" s="142">
        <f t="shared" si="2"/>
        <v>0</v>
      </c>
      <c r="R28" s="143">
        <f t="shared" si="3"/>
        <v>0</v>
      </c>
      <c r="S28" s="180"/>
      <c r="T28" s="181"/>
      <c r="U28" s="181"/>
      <c r="V28" s="182">
        <f t="shared" si="4"/>
        <v>0</v>
      </c>
      <c r="W28" s="181"/>
    </row>
    <row r="29" spans="1:27" s="83" customFormat="1" ht="39.950000000000003" customHeight="1" x14ac:dyDescent="0.25">
      <c r="A29" s="180"/>
      <c r="B29" s="397"/>
      <c r="C29" s="399"/>
      <c r="D29" s="414"/>
      <c r="E29" s="415"/>
      <c r="F29" s="415"/>
      <c r="G29" s="415"/>
      <c r="H29" s="415"/>
      <c r="I29" s="415"/>
      <c r="J29" s="415"/>
      <c r="K29" s="416"/>
      <c r="L29" s="139"/>
      <c r="M29" s="140"/>
      <c r="N29" s="266"/>
      <c r="O29" s="189"/>
      <c r="P29" s="141" t="str">
        <f t="shared" si="1"/>
        <v/>
      </c>
      <c r="Q29" s="142">
        <f t="shared" si="2"/>
        <v>0</v>
      </c>
      <c r="R29" s="143">
        <f t="shared" si="3"/>
        <v>0</v>
      </c>
      <c r="S29" s="180"/>
      <c r="T29" s="181"/>
      <c r="U29" s="181" t="s">
        <v>231</v>
      </c>
      <c r="V29" s="182">
        <f t="shared" si="4"/>
        <v>0</v>
      </c>
      <c r="W29" s="181"/>
      <c r="AA29" s="128"/>
    </row>
    <row r="30" spans="1:27" s="83" customFormat="1" ht="39.950000000000003" customHeight="1" x14ac:dyDescent="0.25">
      <c r="A30" s="180"/>
      <c r="B30" s="397"/>
      <c r="C30" s="399"/>
      <c r="D30" s="414"/>
      <c r="E30" s="415"/>
      <c r="F30" s="415"/>
      <c r="G30" s="415"/>
      <c r="H30" s="415"/>
      <c r="I30" s="415"/>
      <c r="J30" s="415"/>
      <c r="K30" s="416"/>
      <c r="L30" s="139"/>
      <c r="M30" s="140"/>
      <c r="N30" s="266"/>
      <c r="O30" s="189"/>
      <c r="P30" s="141" t="str">
        <f t="shared" si="1"/>
        <v/>
      </c>
      <c r="Q30" s="142">
        <f t="shared" si="2"/>
        <v>0</v>
      </c>
      <c r="R30" s="143">
        <f t="shared" si="3"/>
        <v>0</v>
      </c>
      <c r="S30" s="180"/>
      <c r="T30" s="181"/>
      <c r="U30" s="181"/>
      <c r="V30" s="182">
        <f t="shared" si="4"/>
        <v>0</v>
      </c>
      <c r="W30" s="181"/>
    </row>
    <row r="31" spans="1:27" s="83" customFormat="1" ht="39.950000000000003" customHeight="1" x14ac:dyDescent="0.25">
      <c r="A31" s="180"/>
      <c r="B31" s="397"/>
      <c r="C31" s="399"/>
      <c r="D31" s="414"/>
      <c r="E31" s="415"/>
      <c r="F31" s="415"/>
      <c r="G31" s="415"/>
      <c r="H31" s="415"/>
      <c r="I31" s="415"/>
      <c r="J31" s="415"/>
      <c r="K31" s="416"/>
      <c r="L31" s="139"/>
      <c r="M31" s="140"/>
      <c r="N31" s="266"/>
      <c r="O31" s="189"/>
      <c r="P31" s="141" t="str">
        <f t="shared" si="1"/>
        <v/>
      </c>
      <c r="Q31" s="142">
        <f t="shared" si="2"/>
        <v>0</v>
      </c>
      <c r="R31" s="143">
        <f t="shared" si="3"/>
        <v>0</v>
      </c>
      <c r="S31" s="180"/>
      <c r="T31" s="181"/>
      <c r="U31" s="181" t="s">
        <v>231</v>
      </c>
      <c r="V31" s="182">
        <f t="shared" si="4"/>
        <v>0</v>
      </c>
      <c r="W31" s="181"/>
      <c r="AA31" s="128"/>
    </row>
    <row r="32" spans="1:27" s="83" customFormat="1" ht="39.950000000000003" customHeight="1" x14ac:dyDescent="0.25">
      <c r="A32" s="180"/>
      <c r="B32" s="397"/>
      <c r="C32" s="399"/>
      <c r="D32" s="414"/>
      <c r="E32" s="415"/>
      <c r="F32" s="415"/>
      <c r="G32" s="415"/>
      <c r="H32" s="415"/>
      <c r="I32" s="415"/>
      <c r="J32" s="415"/>
      <c r="K32" s="416"/>
      <c r="L32" s="139"/>
      <c r="M32" s="140"/>
      <c r="N32" s="266"/>
      <c r="O32" s="189"/>
      <c r="P32" s="141" t="str">
        <f t="shared" si="1"/>
        <v/>
      </c>
      <c r="Q32" s="142">
        <f t="shared" si="2"/>
        <v>0</v>
      </c>
      <c r="R32" s="143">
        <f t="shared" si="3"/>
        <v>0</v>
      </c>
      <c r="S32" s="180"/>
      <c r="T32" s="181"/>
      <c r="U32" s="181"/>
      <c r="V32" s="182">
        <f t="shared" si="4"/>
        <v>0</v>
      </c>
      <c r="W32" s="181"/>
    </row>
    <row r="33" spans="1:27" s="83" customFormat="1" ht="39.950000000000003" customHeight="1" x14ac:dyDescent="0.25">
      <c r="A33" s="180"/>
      <c r="B33" s="397"/>
      <c r="C33" s="399"/>
      <c r="D33" s="414"/>
      <c r="E33" s="415"/>
      <c r="F33" s="415"/>
      <c r="G33" s="415"/>
      <c r="H33" s="415"/>
      <c r="I33" s="415"/>
      <c r="J33" s="415"/>
      <c r="K33" s="416"/>
      <c r="L33" s="139"/>
      <c r="M33" s="140"/>
      <c r="N33" s="266"/>
      <c r="O33" s="189"/>
      <c r="P33" s="141" t="str">
        <f t="shared" si="1"/>
        <v/>
      </c>
      <c r="Q33" s="142">
        <f t="shared" si="2"/>
        <v>0</v>
      </c>
      <c r="R33" s="143">
        <f t="shared" si="3"/>
        <v>0</v>
      </c>
      <c r="S33" s="180"/>
      <c r="T33" s="181"/>
      <c r="U33" s="181"/>
      <c r="V33" s="182">
        <f t="shared" si="4"/>
        <v>0</v>
      </c>
      <c r="W33" s="181"/>
    </row>
    <row r="34" spans="1:27" s="83" customFormat="1" ht="39.950000000000003" hidden="1" customHeight="1" x14ac:dyDescent="0.25">
      <c r="A34" s="180"/>
      <c r="B34" s="397"/>
      <c r="C34" s="399"/>
      <c r="D34" s="414"/>
      <c r="E34" s="415"/>
      <c r="F34" s="415"/>
      <c r="G34" s="415"/>
      <c r="H34" s="415"/>
      <c r="I34" s="415"/>
      <c r="J34" s="415"/>
      <c r="K34" s="416"/>
      <c r="L34" s="139"/>
      <c r="M34" s="140"/>
      <c r="N34" s="265"/>
      <c r="O34" s="189"/>
      <c r="P34" s="141" t="str">
        <f t="shared" si="1"/>
        <v/>
      </c>
      <c r="Q34" s="142">
        <f t="shared" si="2"/>
        <v>0</v>
      </c>
      <c r="R34" s="143">
        <f t="shared" si="3"/>
        <v>0</v>
      </c>
      <c r="S34" s="180"/>
      <c r="T34" s="181"/>
      <c r="U34" s="181" t="s">
        <v>231</v>
      </c>
      <c r="V34" s="182">
        <f t="shared" si="4"/>
        <v>0</v>
      </c>
      <c r="W34" s="181"/>
      <c r="AA34" s="128"/>
    </row>
    <row r="35" spans="1:27" s="83" customFormat="1" ht="39.950000000000003" hidden="1" customHeight="1" x14ac:dyDescent="0.25">
      <c r="A35" s="180"/>
      <c r="B35" s="397"/>
      <c r="C35" s="399"/>
      <c r="D35" s="414"/>
      <c r="E35" s="415"/>
      <c r="F35" s="415"/>
      <c r="G35" s="415"/>
      <c r="H35" s="415"/>
      <c r="I35" s="415"/>
      <c r="J35" s="415"/>
      <c r="K35" s="416"/>
      <c r="L35" s="139"/>
      <c r="M35" s="140"/>
      <c r="N35" s="265"/>
      <c r="O35" s="189"/>
      <c r="P35" s="141" t="str">
        <f t="shared" si="1"/>
        <v/>
      </c>
      <c r="Q35" s="142">
        <f t="shared" si="2"/>
        <v>0</v>
      </c>
      <c r="R35" s="143">
        <f t="shared" si="3"/>
        <v>0</v>
      </c>
      <c r="S35" s="180"/>
      <c r="T35" s="181"/>
      <c r="U35" s="181"/>
      <c r="V35" s="182">
        <f t="shared" si="4"/>
        <v>0</v>
      </c>
      <c r="W35" s="181"/>
    </row>
    <row r="36" spans="1:27" s="83" customFormat="1" ht="39.950000000000003" hidden="1" customHeight="1" x14ac:dyDescent="0.25">
      <c r="A36" s="180"/>
      <c r="B36" s="397"/>
      <c r="C36" s="399"/>
      <c r="D36" s="414"/>
      <c r="E36" s="415"/>
      <c r="F36" s="415"/>
      <c r="G36" s="415"/>
      <c r="H36" s="415"/>
      <c r="I36" s="415"/>
      <c r="J36" s="415"/>
      <c r="K36" s="416"/>
      <c r="L36" s="139"/>
      <c r="M36" s="140"/>
      <c r="N36" s="265"/>
      <c r="O36" s="189"/>
      <c r="P36" s="141" t="str">
        <f t="shared" si="1"/>
        <v/>
      </c>
      <c r="Q36" s="142">
        <f t="shared" si="2"/>
        <v>0</v>
      </c>
      <c r="R36" s="143">
        <f t="shared" si="3"/>
        <v>0</v>
      </c>
      <c r="S36" s="180"/>
      <c r="T36" s="181"/>
      <c r="U36" s="181"/>
      <c r="V36" s="182">
        <f t="shared" si="4"/>
        <v>0</v>
      </c>
      <c r="W36" s="181"/>
    </row>
    <row r="37" spans="1:27" s="83" customFormat="1" ht="39.950000000000003" hidden="1" customHeight="1" x14ac:dyDescent="0.25">
      <c r="A37" s="180"/>
      <c r="B37" s="397"/>
      <c r="C37" s="399"/>
      <c r="D37" s="414"/>
      <c r="E37" s="415"/>
      <c r="F37" s="415"/>
      <c r="G37" s="415"/>
      <c r="H37" s="415"/>
      <c r="I37" s="415"/>
      <c r="J37" s="415"/>
      <c r="K37" s="416"/>
      <c r="L37" s="139"/>
      <c r="M37" s="140"/>
      <c r="N37" s="265"/>
      <c r="O37" s="189"/>
      <c r="P37" s="141" t="str">
        <f t="shared" si="1"/>
        <v/>
      </c>
      <c r="Q37" s="142">
        <f t="shared" si="2"/>
        <v>0</v>
      </c>
      <c r="R37" s="143">
        <f t="shared" si="3"/>
        <v>0</v>
      </c>
      <c r="S37" s="180"/>
      <c r="T37" s="181"/>
      <c r="U37" s="181" t="s">
        <v>231</v>
      </c>
      <c r="V37" s="182">
        <f t="shared" si="4"/>
        <v>0</v>
      </c>
      <c r="W37" s="181"/>
      <c r="AA37" s="128"/>
    </row>
    <row r="38" spans="1:27" s="83" customFormat="1" ht="39.950000000000003" hidden="1" customHeight="1" x14ac:dyDescent="0.25">
      <c r="A38" s="180"/>
      <c r="B38" s="397"/>
      <c r="C38" s="399"/>
      <c r="D38" s="414"/>
      <c r="E38" s="415"/>
      <c r="F38" s="415"/>
      <c r="G38" s="415"/>
      <c r="H38" s="415"/>
      <c r="I38" s="415"/>
      <c r="J38" s="415"/>
      <c r="K38" s="416"/>
      <c r="L38" s="139"/>
      <c r="M38" s="140"/>
      <c r="N38" s="265"/>
      <c r="O38" s="189"/>
      <c r="P38" s="141" t="str">
        <f t="shared" si="1"/>
        <v/>
      </c>
      <c r="Q38" s="142">
        <f t="shared" si="2"/>
        <v>0</v>
      </c>
      <c r="R38" s="143">
        <f t="shared" si="3"/>
        <v>0</v>
      </c>
      <c r="S38" s="180"/>
      <c r="T38" s="181"/>
      <c r="U38" s="181"/>
      <c r="V38" s="182">
        <f t="shared" si="4"/>
        <v>0</v>
      </c>
      <c r="W38" s="181"/>
    </row>
    <row r="39" spans="1:27" s="83" customFormat="1" ht="39.950000000000003" hidden="1" customHeight="1" x14ac:dyDescent="0.25">
      <c r="A39" s="180"/>
      <c r="B39" s="397"/>
      <c r="C39" s="399"/>
      <c r="D39" s="414"/>
      <c r="E39" s="415"/>
      <c r="F39" s="415"/>
      <c r="G39" s="415"/>
      <c r="H39" s="415"/>
      <c r="I39" s="415"/>
      <c r="J39" s="415"/>
      <c r="K39" s="416"/>
      <c r="L39" s="139"/>
      <c r="M39" s="140"/>
      <c r="N39" s="265"/>
      <c r="O39" s="189"/>
      <c r="P39" s="141" t="str">
        <f t="shared" si="1"/>
        <v/>
      </c>
      <c r="Q39" s="142">
        <f t="shared" si="2"/>
        <v>0</v>
      </c>
      <c r="R39" s="143">
        <f t="shared" si="3"/>
        <v>0</v>
      </c>
      <c r="S39" s="180"/>
      <c r="T39" s="181"/>
      <c r="U39" s="181" t="s">
        <v>231</v>
      </c>
      <c r="V39" s="182">
        <f t="shared" si="4"/>
        <v>0</v>
      </c>
      <c r="W39" s="181"/>
      <c r="AA39" s="128"/>
    </row>
    <row r="40" spans="1:27" s="83" customFormat="1" ht="39.950000000000003" hidden="1" customHeight="1" x14ac:dyDescent="0.25">
      <c r="A40" s="180"/>
      <c r="B40" s="397"/>
      <c r="C40" s="399"/>
      <c r="D40" s="414"/>
      <c r="E40" s="415"/>
      <c r="F40" s="415"/>
      <c r="G40" s="415"/>
      <c r="H40" s="415"/>
      <c r="I40" s="415"/>
      <c r="J40" s="415"/>
      <c r="K40" s="416"/>
      <c r="L40" s="139"/>
      <c r="M40" s="140"/>
      <c r="N40" s="265"/>
      <c r="O40" s="189"/>
      <c r="P40" s="141" t="str">
        <f t="shared" si="1"/>
        <v/>
      </c>
      <c r="Q40" s="142">
        <f t="shared" si="2"/>
        <v>0</v>
      </c>
      <c r="R40" s="143">
        <f t="shared" si="3"/>
        <v>0</v>
      </c>
      <c r="S40" s="180"/>
      <c r="T40" s="181"/>
      <c r="U40" s="181"/>
      <c r="V40" s="182">
        <f t="shared" si="4"/>
        <v>0</v>
      </c>
      <c r="W40" s="181"/>
    </row>
    <row r="41" spans="1:27" s="83" customFormat="1" ht="39.950000000000003" hidden="1" customHeight="1" x14ac:dyDescent="0.25">
      <c r="A41" s="180"/>
      <c r="B41" s="397"/>
      <c r="C41" s="399"/>
      <c r="D41" s="414"/>
      <c r="E41" s="415"/>
      <c r="F41" s="415"/>
      <c r="G41" s="415"/>
      <c r="H41" s="415"/>
      <c r="I41" s="415"/>
      <c r="J41" s="415"/>
      <c r="K41" s="416"/>
      <c r="L41" s="139"/>
      <c r="M41" s="140"/>
      <c r="N41" s="265"/>
      <c r="O41" s="189"/>
      <c r="P41" s="141" t="str">
        <f t="shared" si="1"/>
        <v/>
      </c>
      <c r="Q41" s="142">
        <f t="shared" si="2"/>
        <v>0</v>
      </c>
      <c r="R41" s="143">
        <f t="shared" si="3"/>
        <v>0</v>
      </c>
      <c r="S41" s="180"/>
      <c r="T41" s="181"/>
      <c r="U41" s="181" t="s">
        <v>231</v>
      </c>
      <c r="V41" s="182">
        <f t="shared" si="4"/>
        <v>0</v>
      </c>
      <c r="W41" s="181"/>
      <c r="AA41" s="128"/>
    </row>
    <row r="42" spans="1:27" s="83" customFormat="1" ht="39.950000000000003" hidden="1" customHeight="1" x14ac:dyDescent="0.25">
      <c r="A42" s="180"/>
      <c r="B42" s="397"/>
      <c r="C42" s="399"/>
      <c r="D42" s="414"/>
      <c r="E42" s="415"/>
      <c r="F42" s="415"/>
      <c r="G42" s="415"/>
      <c r="H42" s="415"/>
      <c r="I42" s="415"/>
      <c r="J42" s="415"/>
      <c r="K42" s="416"/>
      <c r="L42" s="139"/>
      <c r="M42" s="140"/>
      <c r="N42" s="265"/>
      <c r="O42" s="189"/>
      <c r="P42" s="141" t="str">
        <f t="shared" si="1"/>
        <v/>
      </c>
      <c r="Q42" s="142">
        <f t="shared" si="2"/>
        <v>0</v>
      </c>
      <c r="R42" s="143">
        <f t="shared" si="3"/>
        <v>0</v>
      </c>
      <c r="S42" s="180"/>
      <c r="T42" s="181"/>
      <c r="U42" s="181"/>
      <c r="V42" s="182">
        <f t="shared" si="4"/>
        <v>0</v>
      </c>
      <c r="W42" s="181"/>
    </row>
    <row r="43" spans="1:27" s="83" customFormat="1" ht="39.950000000000003" hidden="1" customHeight="1" x14ac:dyDescent="0.25">
      <c r="A43" s="180"/>
      <c r="B43" s="397"/>
      <c r="C43" s="399"/>
      <c r="D43" s="414"/>
      <c r="E43" s="415"/>
      <c r="F43" s="415"/>
      <c r="G43" s="415"/>
      <c r="H43" s="415"/>
      <c r="I43" s="415"/>
      <c r="J43" s="415"/>
      <c r="K43" s="416"/>
      <c r="L43" s="139"/>
      <c r="M43" s="140"/>
      <c r="N43" s="265"/>
      <c r="O43" s="189"/>
      <c r="P43" s="141" t="str">
        <f t="shared" si="1"/>
        <v/>
      </c>
      <c r="Q43" s="142">
        <f t="shared" si="2"/>
        <v>0</v>
      </c>
      <c r="R43" s="143">
        <f t="shared" si="3"/>
        <v>0</v>
      </c>
      <c r="S43" s="180"/>
      <c r="T43" s="181"/>
      <c r="U43" s="181" t="s">
        <v>231</v>
      </c>
      <c r="V43" s="182">
        <f t="shared" si="4"/>
        <v>0</v>
      </c>
      <c r="W43" s="181"/>
      <c r="AA43" s="128"/>
    </row>
    <row r="44" spans="1:27" ht="18.600000000000001" customHeight="1" x14ac:dyDescent="0.25">
      <c r="A44" s="180"/>
      <c r="B44" s="411" t="s">
        <v>221</v>
      </c>
      <c r="C44" s="412"/>
      <c r="D44" s="412"/>
      <c r="E44" s="412"/>
      <c r="F44" s="412"/>
      <c r="G44" s="412"/>
      <c r="H44" s="412"/>
      <c r="I44" s="412"/>
      <c r="J44" s="412"/>
      <c r="K44" s="412"/>
      <c r="L44" s="412"/>
      <c r="M44" s="412"/>
      <c r="N44" s="412"/>
      <c r="O44" s="413"/>
      <c r="P44" s="144">
        <f>SUM(P19:P43)</f>
        <v>0</v>
      </c>
      <c r="Q44" s="143">
        <f>SUM(Q19:Q43)</f>
        <v>0</v>
      </c>
      <c r="R44" s="143">
        <f>ROUND(SUM(R19:R43),0)</f>
        <v>0</v>
      </c>
      <c r="S44" s="180"/>
      <c r="T44" s="181"/>
      <c r="U44" s="181">
        <f>R44+Q44</f>
        <v>0</v>
      </c>
      <c r="V44" s="181"/>
      <c r="W44" s="181"/>
      <c r="X44" s="129"/>
      <c r="Y44" s="129">
        <f>R44</f>
        <v>0</v>
      </c>
    </row>
    <row r="45" spans="1:27" ht="15.75" customHeight="1" x14ac:dyDescent="0.25">
      <c r="A45" s="180"/>
      <c r="B45" s="384" t="s">
        <v>50</v>
      </c>
      <c r="C45" s="385"/>
      <c r="D45" s="385"/>
      <c r="E45" s="385"/>
      <c r="F45" s="385"/>
      <c r="G45" s="385"/>
      <c r="H45" s="385"/>
      <c r="I45" s="385"/>
      <c r="J45" s="385"/>
      <c r="K45" s="385"/>
      <c r="L45" s="385"/>
      <c r="M45" s="385"/>
      <c r="N45" s="385"/>
      <c r="O45" s="385"/>
      <c r="P45" s="385"/>
      <c r="Q45" s="385"/>
      <c r="R45" s="386"/>
      <c r="S45" s="180"/>
      <c r="T45" s="181"/>
      <c r="U45" s="181"/>
      <c r="V45" s="181"/>
      <c r="W45" s="181"/>
    </row>
    <row r="46" spans="1:27" ht="39.950000000000003" customHeight="1" x14ac:dyDescent="0.25">
      <c r="A46" s="180"/>
      <c r="B46" s="424" t="s">
        <v>45</v>
      </c>
      <c r="C46" s="479"/>
      <c r="D46" s="424" t="s">
        <v>364</v>
      </c>
      <c r="E46" s="425"/>
      <c r="F46" s="425"/>
      <c r="G46" s="425"/>
      <c r="H46" s="425"/>
      <c r="I46" s="425"/>
      <c r="J46" s="425"/>
      <c r="K46" s="479"/>
      <c r="L46" s="285" t="s">
        <v>46</v>
      </c>
      <c r="M46" s="285" t="s">
        <v>47</v>
      </c>
      <c r="N46" s="197" t="s">
        <v>532</v>
      </c>
      <c r="O46" s="285" t="s">
        <v>4</v>
      </c>
      <c r="P46" s="285" t="s">
        <v>1</v>
      </c>
      <c r="Q46" s="285" t="s">
        <v>36</v>
      </c>
      <c r="R46" s="285" t="s">
        <v>103</v>
      </c>
      <c r="S46" s="180"/>
      <c r="T46" s="181"/>
      <c r="U46" s="181"/>
      <c r="V46" s="182"/>
      <c r="W46" s="181"/>
    </row>
    <row r="47" spans="1:27" s="83" customFormat="1" ht="39.950000000000003" customHeight="1" x14ac:dyDescent="0.25">
      <c r="A47" s="180"/>
      <c r="B47" s="414"/>
      <c r="C47" s="416"/>
      <c r="D47" s="414"/>
      <c r="E47" s="415"/>
      <c r="F47" s="415"/>
      <c r="G47" s="415"/>
      <c r="H47" s="415"/>
      <c r="I47" s="415"/>
      <c r="J47" s="415"/>
      <c r="K47" s="416"/>
      <c r="L47" s="139"/>
      <c r="M47" s="140"/>
      <c r="N47" s="266"/>
      <c r="O47" s="189"/>
      <c r="P47" s="141" t="str">
        <f>IF(N47="","",(L47/N47))</f>
        <v/>
      </c>
      <c r="Q47" s="142">
        <f>O47*R47</f>
        <v>0</v>
      </c>
      <c r="R47" s="143">
        <f>ROUND(L47*M47,2)</f>
        <v>0</v>
      </c>
      <c r="S47" s="180"/>
      <c r="T47" s="181"/>
      <c r="U47" s="181"/>
      <c r="V47" s="182">
        <f>Q47+R47</f>
        <v>0</v>
      </c>
      <c r="W47" s="181"/>
    </row>
    <row r="48" spans="1:27" s="83" customFormat="1" ht="39.950000000000003" customHeight="1" x14ac:dyDescent="0.25">
      <c r="A48" s="180"/>
      <c r="B48" s="414"/>
      <c r="C48" s="416"/>
      <c r="D48" s="414"/>
      <c r="E48" s="415"/>
      <c r="F48" s="415"/>
      <c r="G48" s="415"/>
      <c r="H48" s="415"/>
      <c r="I48" s="415"/>
      <c r="J48" s="415"/>
      <c r="K48" s="416"/>
      <c r="L48" s="147"/>
      <c r="M48" s="148"/>
      <c r="N48" s="266"/>
      <c r="O48" s="189"/>
      <c r="P48" s="141" t="str">
        <f>IF(N48="","",(L48/N48))</f>
        <v/>
      </c>
      <c r="Q48" s="142">
        <f>O48*R48</f>
        <v>0</v>
      </c>
      <c r="R48" s="143">
        <f t="shared" ref="R48:R51" si="5">ROUND(L48*M48,2)</f>
        <v>0</v>
      </c>
      <c r="S48" s="180"/>
      <c r="T48" s="181"/>
      <c r="U48" s="181"/>
      <c r="V48" s="182">
        <f>Q48+R48</f>
        <v>0</v>
      </c>
      <c r="W48" s="181"/>
    </row>
    <row r="49" spans="1:25" s="83" customFormat="1" ht="39.950000000000003" hidden="1" customHeight="1" x14ac:dyDescent="0.25">
      <c r="A49" s="180"/>
      <c r="B49" s="414"/>
      <c r="C49" s="416"/>
      <c r="D49" s="414"/>
      <c r="E49" s="415"/>
      <c r="F49" s="415"/>
      <c r="G49" s="415"/>
      <c r="H49" s="415"/>
      <c r="I49" s="415"/>
      <c r="J49" s="415"/>
      <c r="K49" s="416"/>
      <c r="L49" s="147"/>
      <c r="M49" s="148"/>
      <c r="N49" s="265"/>
      <c r="O49" s="189"/>
      <c r="P49" s="141" t="str">
        <f>IF(N49="","",(L49/N49))</f>
        <v/>
      </c>
      <c r="Q49" s="142">
        <f>O49*R49</f>
        <v>0</v>
      </c>
      <c r="R49" s="143">
        <f t="shared" si="5"/>
        <v>0</v>
      </c>
      <c r="S49" s="180"/>
      <c r="T49" s="181"/>
      <c r="U49" s="181"/>
      <c r="V49" s="182">
        <f>Q49+R49</f>
        <v>0</v>
      </c>
      <c r="W49" s="181"/>
    </row>
    <row r="50" spans="1:25" s="83" customFormat="1" ht="39.950000000000003" hidden="1" customHeight="1" x14ac:dyDescent="0.25">
      <c r="A50" s="180"/>
      <c r="B50" s="414"/>
      <c r="C50" s="416"/>
      <c r="D50" s="414"/>
      <c r="E50" s="415"/>
      <c r="F50" s="415"/>
      <c r="G50" s="415"/>
      <c r="H50" s="415"/>
      <c r="I50" s="415"/>
      <c r="J50" s="415"/>
      <c r="K50" s="416"/>
      <c r="L50" s="147"/>
      <c r="M50" s="148"/>
      <c r="N50" s="265"/>
      <c r="O50" s="189"/>
      <c r="P50" s="141" t="str">
        <f>IF(N50="","",(L50/N50))</f>
        <v/>
      </c>
      <c r="Q50" s="142">
        <f>O50*R50</f>
        <v>0</v>
      </c>
      <c r="R50" s="143">
        <f t="shared" si="5"/>
        <v>0</v>
      </c>
      <c r="S50" s="180"/>
      <c r="T50" s="181"/>
      <c r="U50" s="181"/>
      <c r="V50" s="182">
        <f>Q50+R50</f>
        <v>0</v>
      </c>
      <c r="W50" s="181"/>
    </row>
    <row r="51" spans="1:25" s="83" customFormat="1" ht="39.950000000000003" hidden="1" customHeight="1" x14ac:dyDescent="0.25">
      <c r="A51" s="180"/>
      <c r="B51" s="414"/>
      <c r="C51" s="416"/>
      <c r="D51" s="414"/>
      <c r="E51" s="415"/>
      <c r="F51" s="415"/>
      <c r="G51" s="415"/>
      <c r="H51" s="415"/>
      <c r="I51" s="415"/>
      <c r="J51" s="415"/>
      <c r="K51" s="416"/>
      <c r="L51" s="147"/>
      <c r="M51" s="148"/>
      <c r="N51" s="265"/>
      <c r="O51" s="189"/>
      <c r="P51" s="141" t="str">
        <f>IF(N51="","",(L51/N51))</f>
        <v/>
      </c>
      <c r="Q51" s="142">
        <f>O51*R51</f>
        <v>0</v>
      </c>
      <c r="R51" s="143">
        <f t="shared" si="5"/>
        <v>0</v>
      </c>
      <c r="S51" s="180"/>
      <c r="T51" s="181"/>
      <c r="U51" s="181"/>
      <c r="V51" s="182">
        <f>Q51+R51</f>
        <v>0</v>
      </c>
      <c r="W51" s="181"/>
    </row>
    <row r="52" spans="1:25" ht="18.600000000000001" customHeight="1" x14ac:dyDescent="0.25">
      <c r="A52" s="180"/>
      <c r="B52" s="411" t="s">
        <v>221</v>
      </c>
      <c r="C52" s="412"/>
      <c r="D52" s="412"/>
      <c r="E52" s="412"/>
      <c r="F52" s="412"/>
      <c r="G52" s="412"/>
      <c r="H52" s="412"/>
      <c r="I52" s="412"/>
      <c r="J52" s="412"/>
      <c r="K52" s="412"/>
      <c r="L52" s="412"/>
      <c r="M52" s="412"/>
      <c r="N52" s="412"/>
      <c r="O52" s="413"/>
      <c r="P52" s="144">
        <f>SUM(P47:P51)</f>
        <v>0</v>
      </c>
      <c r="Q52" s="143">
        <f>SUM(Q47:Q51)</f>
        <v>0</v>
      </c>
      <c r="R52" s="143">
        <f>ROUND(SUM(R47:R51),0)</f>
        <v>0</v>
      </c>
      <c r="S52" s="180"/>
      <c r="T52" s="181"/>
      <c r="U52" s="181">
        <f>R52+Q52</f>
        <v>0</v>
      </c>
      <c r="V52" s="181"/>
      <c r="W52" s="181"/>
      <c r="X52" s="129"/>
      <c r="Y52" s="129">
        <f>R52</f>
        <v>0</v>
      </c>
    </row>
    <row r="53" spans="1:25" ht="15.75" customHeight="1" x14ac:dyDescent="0.25">
      <c r="A53" s="180"/>
      <c r="B53" s="384" t="s">
        <v>61</v>
      </c>
      <c r="C53" s="385"/>
      <c r="D53" s="385"/>
      <c r="E53" s="385"/>
      <c r="F53" s="385"/>
      <c r="G53" s="385"/>
      <c r="H53" s="385"/>
      <c r="I53" s="385"/>
      <c r="J53" s="385"/>
      <c r="K53" s="385"/>
      <c r="L53" s="385"/>
      <c r="M53" s="385"/>
      <c r="N53" s="385"/>
      <c r="O53" s="385"/>
      <c r="P53" s="385"/>
      <c r="Q53" s="385"/>
      <c r="R53" s="386"/>
      <c r="S53" s="180"/>
      <c r="T53" s="181"/>
      <c r="U53" s="181"/>
      <c r="V53" s="181"/>
      <c r="W53" s="181"/>
    </row>
    <row r="54" spans="1:25" ht="39.950000000000003" customHeight="1" x14ac:dyDescent="0.25">
      <c r="A54" s="180"/>
      <c r="B54" s="426" t="s">
        <v>70</v>
      </c>
      <c r="C54" s="426"/>
      <c r="D54" s="424" t="s">
        <v>69</v>
      </c>
      <c r="E54" s="425"/>
      <c r="F54" s="425"/>
      <c r="G54" s="425"/>
      <c r="H54" s="425"/>
      <c r="I54" s="425"/>
      <c r="J54" s="425"/>
      <c r="K54" s="425"/>
      <c r="L54" s="425"/>
      <c r="M54" s="425"/>
      <c r="N54" s="425"/>
      <c r="O54" s="425"/>
      <c r="P54" s="425"/>
      <c r="Q54" s="283"/>
      <c r="R54" s="285" t="s">
        <v>48</v>
      </c>
      <c r="S54" s="180"/>
      <c r="T54" s="181"/>
      <c r="U54" s="181"/>
      <c r="V54" s="181"/>
      <c r="W54" s="181"/>
    </row>
    <row r="55" spans="1:25" s="83" customFormat="1" ht="39.950000000000003" customHeight="1" x14ac:dyDescent="0.25">
      <c r="A55" s="180"/>
      <c r="B55" s="388"/>
      <c r="C55" s="388"/>
      <c r="D55" s="414"/>
      <c r="E55" s="415"/>
      <c r="F55" s="415"/>
      <c r="G55" s="415"/>
      <c r="H55" s="415"/>
      <c r="I55" s="415"/>
      <c r="J55" s="415"/>
      <c r="K55" s="415"/>
      <c r="L55" s="415"/>
      <c r="M55" s="415"/>
      <c r="N55" s="415"/>
      <c r="O55" s="415"/>
      <c r="P55" s="415"/>
      <c r="Q55" s="281"/>
      <c r="R55" s="149"/>
      <c r="S55" s="180"/>
      <c r="T55" s="181"/>
      <c r="U55" s="181"/>
      <c r="V55" s="181"/>
      <c r="W55" s="181"/>
    </row>
    <row r="56" spans="1:25" s="83" customFormat="1" ht="39.950000000000003" customHeight="1" x14ac:dyDescent="0.25">
      <c r="A56" s="180"/>
      <c r="B56" s="388"/>
      <c r="C56" s="388"/>
      <c r="D56" s="414"/>
      <c r="E56" s="415"/>
      <c r="F56" s="415"/>
      <c r="G56" s="415"/>
      <c r="H56" s="415"/>
      <c r="I56" s="415"/>
      <c r="J56" s="415"/>
      <c r="K56" s="415"/>
      <c r="L56" s="415"/>
      <c r="M56" s="415"/>
      <c r="N56" s="415"/>
      <c r="O56" s="415"/>
      <c r="P56" s="415"/>
      <c r="Q56" s="281"/>
      <c r="R56" s="149"/>
      <c r="S56" s="180"/>
      <c r="T56" s="181"/>
      <c r="U56" s="181"/>
      <c r="V56" s="181"/>
      <c r="W56" s="181"/>
    </row>
    <row r="57" spans="1:25" ht="18.600000000000001" customHeight="1" x14ac:dyDescent="0.25">
      <c r="A57" s="180"/>
      <c r="B57" s="381" t="s">
        <v>53</v>
      </c>
      <c r="C57" s="382"/>
      <c r="D57" s="382"/>
      <c r="E57" s="382"/>
      <c r="F57" s="382"/>
      <c r="G57" s="382"/>
      <c r="H57" s="382"/>
      <c r="I57" s="382"/>
      <c r="J57" s="382"/>
      <c r="K57" s="382"/>
      <c r="L57" s="382"/>
      <c r="M57" s="382"/>
      <c r="N57" s="382"/>
      <c r="O57" s="382"/>
      <c r="P57" s="382"/>
      <c r="Q57" s="383"/>
      <c r="R57" s="67">
        <f>ROUND(R55+R56,0)</f>
        <v>0</v>
      </c>
      <c r="S57" s="180"/>
      <c r="T57" s="181"/>
      <c r="U57" s="181"/>
      <c r="V57" s="181"/>
      <c r="W57" s="181"/>
      <c r="Y57" s="129">
        <f>R57</f>
        <v>0</v>
      </c>
    </row>
    <row r="58" spans="1:25" ht="15.75" customHeight="1" x14ac:dyDescent="0.25">
      <c r="A58" s="180"/>
      <c r="B58" s="384" t="s">
        <v>62</v>
      </c>
      <c r="C58" s="385"/>
      <c r="D58" s="385"/>
      <c r="E58" s="385"/>
      <c r="F58" s="385"/>
      <c r="G58" s="385"/>
      <c r="H58" s="385"/>
      <c r="I58" s="385"/>
      <c r="J58" s="385"/>
      <c r="K58" s="385"/>
      <c r="L58" s="385"/>
      <c r="M58" s="385"/>
      <c r="N58" s="385"/>
      <c r="O58" s="385"/>
      <c r="P58" s="385"/>
      <c r="Q58" s="385"/>
      <c r="R58" s="386"/>
      <c r="S58" s="180"/>
      <c r="T58" s="181"/>
      <c r="U58" s="181"/>
      <c r="V58" s="181"/>
      <c r="W58" s="181"/>
    </row>
    <row r="59" spans="1:25" ht="39.950000000000003" customHeight="1" x14ac:dyDescent="0.25">
      <c r="A59" s="180"/>
      <c r="B59" s="401"/>
      <c r="C59" s="402"/>
      <c r="D59" s="402" t="s">
        <v>51</v>
      </c>
      <c r="E59" s="402"/>
      <c r="F59" s="402"/>
      <c r="G59" s="402"/>
      <c r="H59" s="402"/>
      <c r="I59" s="402"/>
      <c r="J59" s="402"/>
      <c r="K59" s="402"/>
      <c r="L59" s="402"/>
      <c r="M59" s="402"/>
      <c r="N59" s="402"/>
      <c r="O59" s="402"/>
      <c r="P59" s="402"/>
      <c r="Q59" s="403"/>
      <c r="R59" s="285" t="s">
        <v>52</v>
      </c>
      <c r="S59" s="180"/>
      <c r="T59" s="181"/>
      <c r="U59" s="181"/>
      <c r="V59" s="181"/>
      <c r="W59" s="181"/>
    </row>
    <row r="60" spans="1:25" s="83" customFormat="1" ht="39.950000000000003" customHeight="1" x14ac:dyDescent="0.25">
      <c r="A60" s="180"/>
      <c r="B60" s="404" t="s">
        <v>71</v>
      </c>
      <c r="C60" s="404"/>
      <c r="D60" s="388"/>
      <c r="E60" s="388"/>
      <c r="F60" s="388"/>
      <c r="G60" s="388"/>
      <c r="H60" s="388"/>
      <c r="I60" s="388"/>
      <c r="J60" s="388"/>
      <c r="K60" s="388"/>
      <c r="L60" s="388"/>
      <c r="M60" s="388"/>
      <c r="N60" s="388"/>
      <c r="O60" s="388"/>
      <c r="P60" s="388"/>
      <c r="Q60" s="388"/>
      <c r="R60" s="200">
        <f>Q16</f>
        <v>0</v>
      </c>
      <c r="S60" s="180"/>
      <c r="T60" s="181"/>
      <c r="U60" s="181"/>
      <c r="V60" s="181"/>
      <c r="W60" s="181"/>
    </row>
    <row r="61" spans="1:25" s="83" customFormat="1" ht="39.950000000000003" customHeight="1" x14ac:dyDescent="0.25">
      <c r="A61" s="180"/>
      <c r="B61" s="282"/>
      <c r="C61" s="408" t="s">
        <v>263</v>
      </c>
      <c r="D61" s="409"/>
      <c r="E61" s="410"/>
      <c r="F61" s="405"/>
      <c r="G61" s="406"/>
      <c r="H61" s="406"/>
      <c r="I61" s="406"/>
      <c r="J61" s="406"/>
      <c r="K61" s="406"/>
      <c r="L61" s="406"/>
      <c r="M61" s="406"/>
      <c r="N61" s="406"/>
      <c r="O61" s="406"/>
      <c r="P61" s="406"/>
      <c r="Q61" s="407"/>
      <c r="R61" s="149"/>
      <c r="S61" s="180"/>
      <c r="T61" s="181"/>
      <c r="U61" s="181"/>
      <c r="V61" s="181"/>
      <c r="W61" s="181"/>
    </row>
    <row r="62" spans="1:25" s="83" customFormat="1" ht="39.950000000000003" customHeight="1" x14ac:dyDescent="0.25">
      <c r="A62" s="180"/>
      <c r="B62" s="408" t="s">
        <v>72</v>
      </c>
      <c r="C62" s="410"/>
      <c r="D62" s="414"/>
      <c r="E62" s="415"/>
      <c r="F62" s="415"/>
      <c r="G62" s="415"/>
      <c r="H62" s="415"/>
      <c r="I62" s="415"/>
      <c r="J62" s="415"/>
      <c r="K62" s="415"/>
      <c r="L62" s="415"/>
      <c r="M62" s="415"/>
      <c r="N62" s="415"/>
      <c r="O62" s="415"/>
      <c r="P62" s="415"/>
      <c r="Q62" s="416"/>
      <c r="R62" s="200">
        <f>Q44</f>
        <v>0</v>
      </c>
      <c r="S62" s="180"/>
      <c r="T62" s="181"/>
      <c r="U62" s="181"/>
      <c r="V62" s="181"/>
      <c r="W62" s="181"/>
    </row>
    <row r="63" spans="1:25" s="83" customFormat="1" ht="39.950000000000003" customHeight="1" x14ac:dyDescent="0.25">
      <c r="A63" s="180"/>
      <c r="B63" s="282"/>
      <c r="C63" s="408" t="s">
        <v>264</v>
      </c>
      <c r="D63" s="409"/>
      <c r="E63" s="410"/>
      <c r="F63" s="405"/>
      <c r="G63" s="406"/>
      <c r="H63" s="406"/>
      <c r="I63" s="406"/>
      <c r="J63" s="406"/>
      <c r="K63" s="406"/>
      <c r="L63" s="406"/>
      <c r="M63" s="406"/>
      <c r="N63" s="406"/>
      <c r="O63" s="406"/>
      <c r="P63" s="406"/>
      <c r="Q63" s="407"/>
      <c r="R63" s="149"/>
      <c r="S63" s="180"/>
      <c r="T63" s="181"/>
      <c r="U63" s="181"/>
      <c r="V63" s="181"/>
      <c r="W63" s="181"/>
    </row>
    <row r="64" spans="1:25" s="83" customFormat="1" ht="39.950000000000003" customHeight="1" x14ac:dyDescent="0.25">
      <c r="A64" s="180"/>
      <c r="B64" s="404" t="s">
        <v>73</v>
      </c>
      <c r="C64" s="404"/>
      <c r="D64" s="388"/>
      <c r="E64" s="388"/>
      <c r="F64" s="388"/>
      <c r="G64" s="388"/>
      <c r="H64" s="388"/>
      <c r="I64" s="388"/>
      <c r="J64" s="388"/>
      <c r="K64" s="388"/>
      <c r="L64" s="388"/>
      <c r="M64" s="388"/>
      <c r="N64" s="388"/>
      <c r="O64" s="388"/>
      <c r="P64" s="388"/>
      <c r="Q64" s="388"/>
      <c r="R64" s="200">
        <f>Q52</f>
        <v>0</v>
      </c>
      <c r="S64" s="180"/>
      <c r="T64" s="181"/>
      <c r="U64" s="181"/>
      <c r="V64" s="181"/>
      <c r="W64" s="181"/>
    </row>
    <row r="65" spans="1:40" s="83" customFormat="1" ht="39.950000000000003" customHeight="1" x14ac:dyDescent="0.25">
      <c r="A65" s="180"/>
      <c r="B65" s="282"/>
      <c r="C65" s="408" t="s">
        <v>265</v>
      </c>
      <c r="D65" s="409"/>
      <c r="E65" s="410"/>
      <c r="F65" s="405"/>
      <c r="G65" s="406"/>
      <c r="H65" s="406"/>
      <c r="I65" s="406"/>
      <c r="J65" s="406"/>
      <c r="K65" s="406"/>
      <c r="L65" s="406"/>
      <c r="M65" s="406"/>
      <c r="N65" s="406"/>
      <c r="O65" s="406"/>
      <c r="P65" s="406"/>
      <c r="Q65" s="407"/>
      <c r="R65" s="149"/>
      <c r="S65" s="180"/>
      <c r="T65" s="181"/>
      <c r="U65" s="181"/>
      <c r="V65" s="181"/>
      <c r="W65" s="181"/>
    </row>
    <row r="66" spans="1:40" ht="18.600000000000001" customHeight="1" x14ac:dyDescent="0.25">
      <c r="A66" s="180"/>
      <c r="B66" s="411" t="s">
        <v>55</v>
      </c>
      <c r="C66" s="412"/>
      <c r="D66" s="412"/>
      <c r="E66" s="412"/>
      <c r="F66" s="412"/>
      <c r="G66" s="412"/>
      <c r="H66" s="412"/>
      <c r="I66" s="412"/>
      <c r="J66" s="412"/>
      <c r="K66" s="412"/>
      <c r="L66" s="412"/>
      <c r="M66" s="412"/>
      <c r="N66" s="412"/>
      <c r="O66" s="412"/>
      <c r="P66" s="412"/>
      <c r="Q66" s="413"/>
      <c r="R66" s="201">
        <f>IF(Cover!C28="Yes", ROUNDUP(SUM(R60:R65),0),ROUND(SUM(R60:R65),0))</f>
        <v>0</v>
      </c>
      <c r="S66" s="180"/>
      <c r="T66" s="181"/>
      <c r="U66" s="181"/>
      <c r="V66" s="181"/>
      <c r="W66" s="181"/>
      <c r="Y66" s="129">
        <f>R66</f>
        <v>0</v>
      </c>
      <c r="Z66" s="83"/>
      <c r="AA66" s="83"/>
      <c r="AB66" s="83"/>
      <c r="AC66" s="83"/>
      <c r="AD66" s="83"/>
      <c r="AE66" s="83"/>
      <c r="AF66" s="83"/>
      <c r="AG66" s="83"/>
      <c r="AH66" s="83"/>
      <c r="AI66" s="83"/>
      <c r="AJ66" s="83"/>
      <c r="AK66" s="83"/>
      <c r="AL66" s="83"/>
      <c r="AM66" s="83"/>
      <c r="AN66" s="83"/>
    </row>
    <row r="67" spans="1:40" ht="15.75" customHeight="1" x14ac:dyDescent="0.25">
      <c r="A67" s="180"/>
      <c r="B67" s="465" t="s">
        <v>63</v>
      </c>
      <c r="C67" s="466"/>
      <c r="D67" s="466"/>
      <c r="E67" s="466"/>
      <c r="F67" s="466"/>
      <c r="G67" s="466"/>
      <c r="H67" s="466"/>
      <c r="I67" s="466"/>
      <c r="J67" s="466"/>
      <c r="K67" s="466"/>
      <c r="L67" s="466"/>
      <c r="M67" s="466"/>
      <c r="N67" s="466"/>
      <c r="O67" s="466"/>
      <c r="P67" s="466"/>
      <c r="Q67" s="466"/>
      <c r="R67" s="467"/>
      <c r="S67" s="180"/>
      <c r="T67" s="181"/>
      <c r="U67" s="181"/>
      <c r="V67" s="181"/>
      <c r="W67" s="181"/>
      <c r="Z67" s="83"/>
      <c r="AA67" s="83"/>
      <c r="AB67" s="83"/>
      <c r="AC67" s="83"/>
      <c r="AD67" s="83"/>
      <c r="AE67" s="83"/>
      <c r="AF67" s="83"/>
      <c r="AG67" s="83"/>
      <c r="AH67" s="83"/>
      <c r="AI67" s="83"/>
      <c r="AJ67" s="83"/>
      <c r="AK67" s="83"/>
      <c r="AL67" s="83"/>
      <c r="AM67" s="83"/>
      <c r="AN67" s="83"/>
    </row>
    <row r="68" spans="1:40" ht="39.950000000000003" customHeight="1" x14ac:dyDescent="0.25">
      <c r="A68" s="180"/>
      <c r="B68" s="483" t="s">
        <v>513</v>
      </c>
      <c r="C68" s="484"/>
      <c r="D68" s="427" t="s">
        <v>533</v>
      </c>
      <c r="E68" s="428"/>
      <c r="F68" s="428"/>
      <c r="G68" s="429"/>
      <c r="H68" s="428" t="s">
        <v>515</v>
      </c>
      <c r="I68" s="428"/>
      <c r="J68" s="428"/>
      <c r="K68" s="428"/>
      <c r="L68" s="428"/>
      <c r="M68" s="428"/>
      <c r="N68" s="428"/>
      <c r="O68" s="429"/>
      <c r="P68" s="69" t="s">
        <v>283</v>
      </c>
      <c r="Q68" s="123" t="s">
        <v>54</v>
      </c>
      <c r="R68" s="123" t="s">
        <v>48</v>
      </c>
      <c r="S68" s="180"/>
      <c r="T68" s="181"/>
      <c r="U68" s="181"/>
      <c r="V68" s="181" t="s">
        <v>536</v>
      </c>
      <c r="W68" s="181" t="s">
        <v>537</v>
      </c>
      <c r="Z68" s="83"/>
      <c r="AA68" s="83"/>
      <c r="AB68" s="83"/>
      <c r="AC68" s="83"/>
      <c r="AD68" s="83"/>
      <c r="AE68" s="83"/>
      <c r="AF68" s="83"/>
      <c r="AG68" s="83"/>
      <c r="AH68" s="83"/>
      <c r="AI68" s="83"/>
      <c r="AJ68" s="83"/>
      <c r="AK68" s="83"/>
      <c r="AL68" s="83"/>
      <c r="AM68" s="83"/>
      <c r="AN68" s="83"/>
    </row>
    <row r="69" spans="1:40" ht="39.950000000000003" customHeight="1" x14ac:dyDescent="0.25">
      <c r="A69" s="180"/>
      <c r="B69" s="485"/>
      <c r="C69" s="485"/>
      <c r="D69" s="487" t="str">
        <f>IF(B69="","Select Contractor or Sub Awardee in Column B","")</f>
        <v>Select Contractor or Sub Awardee in Column B</v>
      </c>
      <c r="E69" s="487"/>
      <c r="F69" s="487"/>
      <c r="G69" s="487"/>
      <c r="H69" s="400" t="str">
        <f>IF(B69="","Select Contractor or Sub Awardee in column B to continue",0)</f>
        <v>Select Contractor or Sub Awardee in column B to continue</v>
      </c>
      <c r="I69" s="400"/>
      <c r="J69" s="400"/>
      <c r="K69" s="400"/>
      <c r="L69" s="400"/>
      <c r="M69" s="400"/>
      <c r="N69" s="400"/>
      <c r="O69" s="400"/>
      <c r="P69" s="122"/>
      <c r="Q69" s="68"/>
      <c r="R69" s="124">
        <f>ROUND(Q69*P69,2)</f>
        <v>0</v>
      </c>
      <c r="S69" s="180"/>
      <c r="T69" s="181"/>
      <c r="U69" s="182" t="str">
        <f>IF(B69="","",IF(D69="","",R69))</f>
        <v/>
      </c>
      <c r="V69" s="182" t="str">
        <f>IF(B69="","",IF(D69="","",D69))</f>
        <v/>
      </c>
      <c r="W69" s="182">
        <f>IF(B69="Contractor",0,R69)</f>
        <v>0</v>
      </c>
    </row>
    <row r="70" spans="1:40" ht="39.950000000000003" customHeight="1" x14ac:dyDescent="0.25">
      <c r="A70" s="180"/>
      <c r="B70" s="485"/>
      <c r="C70" s="485"/>
      <c r="D70" s="487" t="str">
        <f>IF(B70="","Select Contractor or Sub Awardee in Column B","")</f>
        <v>Select Contractor or Sub Awardee in Column B</v>
      </c>
      <c r="E70" s="487"/>
      <c r="F70" s="487"/>
      <c r="G70" s="487"/>
      <c r="H70" s="400" t="str">
        <f>IF(B70="","Select Contractor or Sub Awardee in column B to continue",0)</f>
        <v>Select Contractor or Sub Awardee in column B to continue</v>
      </c>
      <c r="I70" s="400"/>
      <c r="J70" s="400"/>
      <c r="K70" s="400"/>
      <c r="L70" s="400"/>
      <c r="M70" s="400"/>
      <c r="N70" s="400"/>
      <c r="O70" s="400"/>
      <c r="P70" s="122"/>
      <c r="Q70" s="68"/>
      <c r="R70" s="124">
        <f t="shared" ref="R70:R72" si="6">ROUND(Q70*P70,2)</f>
        <v>0</v>
      </c>
      <c r="S70" s="180"/>
      <c r="T70" s="181"/>
      <c r="U70" s="182" t="str">
        <f>IF(B70="","",IF(D70="","",R70))</f>
        <v/>
      </c>
      <c r="V70" s="182" t="str">
        <f>IF(B70="","",IF(D70="","",D70))</f>
        <v/>
      </c>
      <c r="W70" s="182">
        <f>IF(B70="Contractor",0,R70)</f>
        <v>0</v>
      </c>
      <c r="X70" s="182"/>
    </row>
    <row r="71" spans="1:40" ht="39.950000000000003" customHeight="1" x14ac:dyDescent="0.25">
      <c r="A71" s="180"/>
      <c r="B71" s="395"/>
      <c r="C71" s="396"/>
      <c r="D71" s="487" t="str">
        <f>IF(B71="","Select Contractor or Sub Awardee in Column B","")</f>
        <v>Select Contractor or Sub Awardee in Column B</v>
      </c>
      <c r="E71" s="487"/>
      <c r="F71" s="487"/>
      <c r="G71" s="487"/>
      <c r="H71" s="400" t="str">
        <f>IF(B71="","Select Contractor or Sub Awardee in column B to continue",0)</f>
        <v>Select Contractor or Sub Awardee in column B to continue</v>
      </c>
      <c r="I71" s="400"/>
      <c r="J71" s="400"/>
      <c r="K71" s="400"/>
      <c r="L71" s="400"/>
      <c r="M71" s="400"/>
      <c r="N71" s="400"/>
      <c r="O71" s="400"/>
      <c r="P71" s="122"/>
      <c r="Q71" s="68"/>
      <c r="R71" s="124">
        <f t="shared" si="6"/>
        <v>0</v>
      </c>
      <c r="S71" s="180"/>
      <c r="T71" s="181"/>
      <c r="U71" s="182" t="str">
        <f>IF(B71="","",IF(D71="","",R71))</f>
        <v/>
      </c>
      <c r="V71" s="182" t="str">
        <f>IF(B71="","",IF(D71="","",D71))</f>
        <v/>
      </c>
      <c r="W71" s="182">
        <f>IF(B71="Contractor",0,R71)</f>
        <v>0</v>
      </c>
    </row>
    <row r="72" spans="1:40" ht="39.950000000000003" customHeight="1" x14ac:dyDescent="0.25">
      <c r="A72" s="180"/>
      <c r="B72" s="395"/>
      <c r="C72" s="396"/>
      <c r="D72" s="487" t="str">
        <f>IF(B72="","Select Contractor or Sub Awardee in Column B","")</f>
        <v>Select Contractor or Sub Awardee in Column B</v>
      </c>
      <c r="E72" s="487"/>
      <c r="F72" s="487"/>
      <c r="G72" s="487"/>
      <c r="H72" s="400" t="str">
        <f>IF(B72="","Select Contractor or Sub Awardee in column B to continue",0)</f>
        <v>Select Contractor or Sub Awardee in column B to continue</v>
      </c>
      <c r="I72" s="400"/>
      <c r="J72" s="400"/>
      <c r="K72" s="400"/>
      <c r="L72" s="400"/>
      <c r="M72" s="400"/>
      <c r="N72" s="400"/>
      <c r="O72" s="400"/>
      <c r="P72" s="122"/>
      <c r="Q72" s="68"/>
      <c r="R72" s="124">
        <f t="shared" si="6"/>
        <v>0</v>
      </c>
      <c r="S72" s="180"/>
      <c r="T72" s="181"/>
      <c r="U72" s="182" t="str">
        <f>IF(B72="","",IF(D72="","",R72))</f>
        <v/>
      </c>
      <c r="V72" s="182" t="str">
        <f>IF(B72="","",IF(D72="","",D72))</f>
        <v/>
      </c>
      <c r="W72" s="182">
        <f>IF(B72="Contractor",0,R72)</f>
        <v>0</v>
      </c>
    </row>
    <row r="73" spans="1:40" ht="18.600000000000001" customHeight="1" x14ac:dyDescent="0.25">
      <c r="A73" s="180"/>
      <c r="B73" s="480" t="s">
        <v>57</v>
      </c>
      <c r="C73" s="481"/>
      <c r="D73" s="481"/>
      <c r="E73" s="481"/>
      <c r="F73" s="481"/>
      <c r="G73" s="481"/>
      <c r="H73" s="481"/>
      <c r="I73" s="481"/>
      <c r="J73" s="481"/>
      <c r="K73" s="481"/>
      <c r="L73" s="481"/>
      <c r="M73" s="481"/>
      <c r="N73" s="481"/>
      <c r="O73" s="481"/>
      <c r="P73" s="481"/>
      <c r="Q73" s="482"/>
      <c r="R73" s="77">
        <f>ROUND(SUM(R69:R72),0)</f>
        <v>0</v>
      </c>
      <c r="S73" s="180"/>
      <c r="T73" s="181"/>
      <c r="U73" s="182">
        <f>SUM(U69:U72)</f>
        <v>0</v>
      </c>
      <c r="V73" s="181"/>
      <c r="W73" s="181"/>
      <c r="Y73" s="129">
        <f>R73</f>
        <v>0</v>
      </c>
    </row>
    <row r="74" spans="1:40" ht="15.75" customHeight="1" x14ac:dyDescent="0.25">
      <c r="A74" s="180"/>
      <c r="B74" s="465" t="s">
        <v>64</v>
      </c>
      <c r="C74" s="466"/>
      <c r="D74" s="466"/>
      <c r="E74" s="466"/>
      <c r="F74" s="466"/>
      <c r="G74" s="466"/>
      <c r="H74" s="466"/>
      <c r="I74" s="466"/>
      <c r="J74" s="466"/>
      <c r="K74" s="466"/>
      <c r="L74" s="466"/>
      <c r="M74" s="466"/>
      <c r="N74" s="466"/>
      <c r="O74" s="466"/>
      <c r="P74" s="466"/>
      <c r="Q74" s="466"/>
      <c r="R74" s="467"/>
      <c r="S74" s="180"/>
      <c r="T74" s="181"/>
      <c r="U74" s="181"/>
      <c r="V74" s="181"/>
      <c r="W74" s="181"/>
    </row>
    <row r="75" spans="1:40" ht="39.950000000000003" customHeight="1" x14ac:dyDescent="0.25">
      <c r="A75" s="180"/>
      <c r="B75" s="440" t="s">
        <v>341</v>
      </c>
      <c r="C75" s="441"/>
      <c r="D75" s="442"/>
      <c r="E75" s="440" t="s">
        <v>56</v>
      </c>
      <c r="F75" s="441"/>
      <c r="G75" s="441"/>
      <c r="H75" s="441"/>
      <c r="I75" s="441"/>
      <c r="J75" s="441"/>
      <c r="K75" s="441"/>
      <c r="L75" s="441"/>
      <c r="M75" s="441"/>
      <c r="N75" s="441"/>
      <c r="O75" s="441"/>
      <c r="P75" s="441"/>
      <c r="Q75" s="442"/>
      <c r="R75" s="285" t="s">
        <v>48</v>
      </c>
      <c r="S75" s="180"/>
      <c r="T75" s="181"/>
      <c r="U75" s="181"/>
      <c r="V75" s="181"/>
      <c r="W75" s="181"/>
    </row>
    <row r="76" spans="1:40" ht="39.950000000000003" customHeight="1" x14ac:dyDescent="0.25">
      <c r="A76" s="180"/>
      <c r="B76" s="387"/>
      <c r="C76" s="387"/>
      <c r="D76" s="387"/>
      <c r="E76" s="388" t="str">
        <f t="shared" ref="E76:E81" si="7">IF(B76="","Select Supply Category in Column B",0)</f>
        <v>Select Supply Category in Column B</v>
      </c>
      <c r="F76" s="388"/>
      <c r="G76" s="388"/>
      <c r="H76" s="388"/>
      <c r="I76" s="388"/>
      <c r="J76" s="388"/>
      <c r="K76" s="388"/>
      <c r="L76" s="388"/>
      <c r="M76" s="388"/>
      <c r="N76" s="388"/>
      <c r="O76" s="388"/>
      <c r="P76" s="388"/>
      <c r="Q76" s="388"/>
      <c r="R76" s="150"/>
      <c r="S76" s="180"/>
      <c r="T76" s="181"/>
      <c r="U76" s="181"/>
      <c r="V76" s="181"/>
      <c r="W76" s="181"/>
    </row>
    <row r="77" spans="1:40" ht="39.950000000000003" customHeight="1" x14ac:dyDescent="0.25">
      <c r="A77" s="180"/>
      <c r="B77" s="387"/>
      <c r="C77" s="387"/>
      <c r="D77" s="387"/>
      <c r="E77" s="388" t="str">
        <f t="shared" si="7"/>
        <v>Select Supply Category in Column B</v>
      </c>
      <c r="F77" s="388"/>
      <c r="G77" s="388"/>
      <c r="H77" s="388"/>
      <c r="I77" s="388"/>
      <c r="J77" s="388"/>
      <c r="K77" s="388"/>
      <c r="L77" s="388"/>
      <c r="M77" s="388"/>
      <c r="N77" s="388"/>
      <c r="O77" s="388"/>
      <c r="P77" s="388"/>
      <c r="Q77" s="388"/>
      <c r="R77" s="150"/>
      <c r="S77" s="180"/>
      <c r="T77" s="181"/>
      <c r="U77" s="181"/>
      <c r="V77" s="181"/>
      <c r="W77" s="181"/>
    </row>
    <row r="78" spans="1:40" ht="39.950000000000003" customHeight="1" x14ac:dyDescent="0.25">
      <c r="A78" s="180"/>
      <c r="B78" s="387"/>
      <c r="C78" s="387"/>
      <c r="D78" s="387"/>
      <c r="E78" s="388" t="str">
        <f t="shared" si="7"/>
        <v>Select Supply Category in Column B</v>
      </c>
      <c r="F78" s="388"/>
      <c r="G78" s="388"/>
      <c r="H78" s="388"/>
      <c r="I78" s="388"/>
      <c r="J78" s="388"/>
      <c r="K78" s="388"/>
      <c r="L78" s="388"/>
      <c r="M78" s="388"/>
      <c r="N78" s="388"/>
      <c r="O78" s="388"/>
      <c r="P78" s="388"/>
      <c r="Q78" s="388"/>
      <c r="R78" s="150"/>
      <c r="S78" s="180"/>
      <c r="T78" s="181"/>
      <c r="U78" s="181"/>
      <c r="V78" s="181"/>
      <c r="W78" s="181"/>
    </row>
    <row r="79" spans="1:40" ht="39.950000000000003" customHeight="1" x14ac:dyDescent="0.25">
      <c r="A79" s="180"/>
      <c r="B79" s="387"/>
      <c r="C79" s="387"/>
      <c r="D79" s="387"/>
      <c r="E79" s="388" t="str">
        <f t="shared" si="7"/>
        <v>Select Supply Category in Column B</v>
      </c>
      <c r="F79" s="388"/>
      <c r="G79" s="388"/>
      <c r="H79" s="388"/>
      <c r="I79" s="388"/>
      <c r="J79" s="388"/>
      <c r="K79" s="388"/>
      <c r="L79" s="388"/>
      <c r="M79" s="388"/>
      <c r="N79" s="388"/>
      <c r="O79" s="388"/>
      <c r="P79" s="388"/>
      <c r="Q79" s="388"/>
      <c r="R79" s="150"/>
      <c r="S79" s="180"/>
      <c r="T79" s="181"/>
      <c r="U79" s="181"/>
      <c r="V79" s="181"/>
      <c r="W79" s="181"/>
    </row>
    <row r="80" spans="1:40" ht="39.950000000000003" customHeight="1" x14ac:dyDescent="0.25">
      <c r="A80" s="180"/>
      <c r="B80" s="387"/>
      <c r="C80" s="387"/>
      <c r="D80" s="387"/>
      <c r="E80" s="388" t="str">
        <f t="shared" si="7"/>
        <v>Select Supply Category in Column B</v>
      </c>
      <c r="F80" s="388"/>
      <c r="G80" s="388"/>
      <c r="H80" s="388"/>
      <c r="I80" s="388"/>
      <c r="J80" s="388"/>
      <c r="K80" s="388"/>
      <c r="L80" s="388"/>
      <c r="M80" s="388"/>
      <c r="N80" s="388"/>
      <c r="O80" s="388"/>
      <c r="P80" s="388"/>
      <c r="Q80" s="388"/>
      <c r="R80" s="150"/>
      <c r="S80" s="180"/>
      <c r="T80" s="181"/>
      <c r="U80" s="181"/>
      <c r="V80" s="181"/>
      <c r="W80" s="181"/>
    </row>
    <row r="81" spans="1:25" ht="39.950000000000003" customHeight="1" x14ac:dyDescent="0.25">
      <c r="A81" s="180"/>
      <c r="B81" s="387"/>
      <c r="C81" s="387"/>
      <c r="D81" s="387"/>
      <c r="E81" s="388" t="str">
        <f t="shared" si="7"/>
        <v>Select Supply Category in Column B</v>
      </c>
      <c r="F81" s="388"/>
      <c r="G81" s="388"/>
      <c r="H81" s="388"/>
      <c r="I81" s="388"/>
      <c r="J81" s="388"/>
      <c r="K81" s="388"/>
      <c r="L81" s="388"/>
      <c r="M81" s="388"/>
      <c r="N81" s="388"/>
      <c r="O81" s="388"/>
      <c r="P81" s="388"/>
      <c r="Q81" s="388"/>
      <c r="R81" s="150"/>
      <c r="S81" s="180"/>
      <c r="T81" s="181"/>
      <c r="U81" s="181"/>
      <c r="V81" s="181"/>
      <c r="W81" s="181"/>
    </row>
    <row r="82" spans="1:25" ht="18" customHeight="1" x14ac:dyDescent="0.25">
      <c r="A82" s="180"/>
      <c r="B82" s="411" t="s">
        <v>58</v>
      </c>
      <c r="C82" s="412"/>
      <c r="D82" s="412"/>
      <c r="E82" s="412"/>
      <c r="F82" s="412"/>
      <c r="G82" s="412"/>
      <c r="H82" s="412"/>
      <c r="I82" s="412"/>
      <c r="J82" s="412"/>
      <c r="K82" s="412"/>
      <c r="L82" s="412"/>
      <c r="M82" s="412"/>
      <c r="N82" s="412"/>
      <c r="O82" s="412"/>
      <c r="P82" s="412"/>
      <c r="Q82" s="413"/>
      <c r="R82" s="151">
        <f>ROUND(SUM(R76:R81),0)</f>
        <v>0</v>
      </c>
      <c r="S82" s="180"/>
      <c r="T82" s="181"/>
      <c r="U82" s="181"/>
      <c r="V82" s="181"/>
      <c r="W82" s="181"/>
      <c r="Y82" s="129">
        <f>R82</f>
        <v>0</v>
      </c>
    </row>
    <row r="83" spans="1:25" ht="15.75" customHeight="1" x14ac:dyDescent="0.25">
      <c r="A83" s="180"/>
      <c r="B83" s="384" t="s">
        <v>65</v>
      </c>
      <c r="C83" s="385"/>
      <c r="D83" s="385"/>
      <c r="E83" s="385"/>
      <c r="F83" s="385"/>
      <c r="G83" s="385"/>
      <c r="H83" s="385"/>
      <c r="I83" s="385"/>
      <c r="J83" s="385"/>
      <c r="K83" s="385"/>
      <c r="L83" s="385"/>
      <c r="M83" s="385"/>
      <c r="N83" s="385"/>
      <c r="O83" s="385"/>
      <c r="P83" s="385"/>
      <c r="Q83" s="385"/>
      <c r="R83" s="386"/>
      <c r="S83" s="180"/>
      <c r="T83" s="181"/>
      <c r="U83" s="181"/>
      <c r="V83" s="181"/>
      <c r="W83" s="181"/>
    </row>
    <row r="84" spans="1:25" s="83" customFormat="1" ht="39.950000000000003" customHeight="1" x14ac:dyDescent="0.25">
      <c r="A84" s="180"/>
      <c r="B84" s="392" t="s">
        <v>341</v>
      </c>
      <c r="C84" s="393"/>
      <c r="D84" s="394"/>
      <c r="E84" s="486" t="s">
        <v>226</v>
      </c>
      <c r="F84" s="486"/>
      <c r="G84" s="486"/>
      <c r="H84" s="486" t="s">
        <v>227</v>
      </c>
      <c r="I84" s="486"/>
      <c r="J84" s="486"/>
      <c r="K84" s="486"/>
      <c r="L84" s="486"/>
      <c r="M84" s="486"/>
      <c r="N84" s="486"/>
      <c r="O84" s="486"/>
      <c r="P84" s="179" t="s">
        <v>360</v>
      </c>
      <c r="Q84" s="179" t="s">
        <v>115</v>
      </c>
      <c r="R84" s="74" t="s">
        <v>52</v>
      </c>
      <c r="S84" s="180"/>
      <c r="T84" s="181"/>
      <c r="U84" s="181"/>
      <c r="V84" s="181"/>
      <c r="W84" s="181"/>
    </row>
    <row r="85" spans="1:25" s="83" customFormat="1" ht="39.950000000000003" customHeight="1" x14ac:dyDescent="0.25">
      <c r="A85" s="180"/>
      <c r="B85" s="417"/>
      <c r="C85" s="418"/>
      <c r="D85" s="419"/>
      <c r="E85" s="389" t="str">
        <f t="shared" ref="E85:E91" si="8">IF(B85="","Select Category in Column B",0)</f>
        <v>Select Category in Column B</v>
      </c>
      <c r="F85" s="390"/>
      <c r="G85" s="391"/>
      <c r="H85" s="389" t="str">
        <f t="shared" ref="H85:H91" si="9">IF(B85="","Select Category in Column B",0)</f>
        <v>Select Category in Column B</v>
      </c>
      <c r="I85" s="390"/>
      <c r="J85" s="390"/>
      <c r="K85" s="390"/>
      <c r="L85" s="390"/>
      <c r="M85" s="390"/>
      <c r="N85" s="390"/>
      <c r="O85" s="391"/>
      <c r="P85" s="186"/>
      <c r="Q85" s="190"/>
      <c r="R85" s="77">
        <f>ROUND(Q85*P85,2)</f>
        <v>0</v>
      </c>
      <c r="S85" s="180"/>
      <c r="T85" s="181"/>
      <c r="U85" s="182">
        <f>IF(OR(B85='DROP-DOWNS'!$S$18,B85='DROP-DOWNS'!$S$19,B85='DROP-DOWNS'!$S$20,B85='DROP-DOWNS'!$S$21),R85,0)</f>
        <v>0</v>
      </c>
      <c r="V85" s="177"/>
      <c r="W85" s="181"/>
    </row>
    <row r="86" spans="1:25" s="83" customFormat="1" ht="39.950000000000003" customHeight="1" x14ac:dyDescent="0.25">
      <c r="A86" s="180"/>
      <c r="B86" s="417"/>
      <c r="C86" s="418"/>
      <c r="D86" s="419"/>
      <c r="E86" s="389" t="str">
        <f t="shared" si="8"/>
        <v>Select Category in Column B</v>
      </c>
      <c r="F86" s="390"/>
      <c r="G86" s="391"/>
      <c r="H86" s="389" t="str">
        <f t="shared" si="9"/>
        <v>Select Category in Column B</v>
      </c>
      <c r="I86" s="390"/>
      <c r="J86" s="390"/>
      <c r="K86" s="390"/>
      <c r="L86" s="390"/>
      <c r="M86" s="390"/>
      <c r="N86" s="390"/>
      <c r="O86" s="391"/>
      <c r="P86" s="186"/>
      <c r="Q86" s="190"/>
      <c r="R86" s="77">
        <f t="shared" ref="R86:R88" si="10">ROUND(Q86*P86,2)</f>
        <v>0</v>
      </c>
      <c r="S86" s="180"/>
      <c r="T86" s="181"/>
      <c r="U86" s="182">
        <f>IF(OR(B86='DROP-DOWNS'!$S$18,B86='DROP-DOWNS'!$S$19,B86='DROP-DOWNS'!$S$20,B86='DROP-DOWNS'!$S$21),R86,0)</f>
        <v>0</v>
      </c>
      <c r="V86" s="177"/>
      <c r="W86" s="181"/>
    </row>
    <row r="87" spans="1:25" s="83" customFormat="1" ht="39.950000000000003" customHeight="1" x14ac:dyDescent="0.25">
      <c r="A87" s="180"/>
      <c r="B87" s="417"/>
      <c r="C87" s="418"/>
      <c r="D87" s="419"/>
      <c r="E87" s="389" t="str">
        <f t="shared" si="8"/>
        <v>Select Category in Column B</v>
      </c>
      <c r="F87" s="390"/>
      <c r="G87" s="391"/>
      <c r="H87" s="389" t="str">
        <f t="shared" si="9"/>
        <v>Select Category in Column B</v>
      </c>
      <c r="I87" s="390"/>
      <c r="J87" s="390"/>
      <c r="K87" s="390"/>
      <c r="L87" s="390"/>
      <c r="M87" s="390"/>
      <c r="N87" s="390"/>
      <c r="O87" s="391"/>
      <c r="P87" s="165"/>
      <c r="Q87" s="190"/>
      <c r="R87" s="77">
        <f t="shared" si="10"/>
        <v>0</v>
      </c>
      <c r="S87" s="180"/>
      <c r="T87" s="181"/>
      <c r="U87" s="182">
        <f>IF(OR(B87='DROP-DOWNS'!$S$18,B87='DROP-DOWNS'!$S$19,B87='DROP-DOWNS'!$S$20,B87='DROP-DOWNS'!$S$21),R87,0)</f>
        <v>0</v>
      </c>
      <c r="V87" s="177"/>
      <c r="W87" s="181"/>
    </row>
    <row r="88" spans="1:25" s="83" customFormat="1" ht="39.950000000000003" customHeight="1" x14ac:dyDescent="0.25">
      <c r="A88" s="180"/>
      <c r="B88" s="417"/>
      <c r="C88" s="418"/>
      <c r="D88" s="419"/>
      <c r="E88" s="389" t="str">
        <f t="shared" si="8"/>
        <v>Select Category in Column B</v>
      </c>
      <c r="F88" s="390"/>
      <c r="G88" s="391"/>
      <c r="H88" s="389" t="str">
        <f t="shared" si="9"/>
        <v>Select Category in Column B</v>
      </c>
      <c r="I88" s="390"/>
      <c r="J88" s="390"/>
      <c r="K88" s="390"/>
      <c r="L88" s="390"/>
      <c r="M88" s="390"/>
      <c r="N88" s="390"/>
      <c r="O88" s="391"/>
      <c r="P88" s="165"/>
      <c r="Q88" s="190"/>
      <c r="R88" s="77">
        <f t="shared" si="10"/>
        <v>0</v>
      </c>
      <c r="S88" s="180"/>
      <c r="T88" s="181"/>
      <c r="U88" s="182">
        <f>IF(OR(B88='DROP-DOWNS'!$S$18,B88='DROP-DOWNS'!$S$19,B88='DROP-DOWNS'!$S$20,B88='DROP-DOWNS'!$S$21),R88,0)</f>
        <v>0</v>
      </c>
      <c r="V88" s="177"/>
      <c r="W88" s="181"/>
    </row>
    <row r="89" spans="1:25" s="83" customFormat="1" ht="39.950000000000003" hidden="1" customHeight="1" x14ac:dyDescent="0.25">
      <c r="A89" s="180"/>
      <c r="B89" s="417"/>
      <c r="C89" s="418"/>
      <c r="D89" s="419"/>
      <c r="E89" s="389" t="str">
        <f t="shared" si="8"/>
        <v>Select Category in Column B</v>
      </c>
      <c r="F89" s="390"/>
      <c r="G89" s="391"/>
      <c r="H89" s="389" t="str">
        <f t="shared" si="9"/>
        <v>Select Category in Column B</v>
      </c>
      <c r="I89" s="390"/>
      <c r="J89" s="390"/>
      <c r="K89" s="390"/>
      <c r="L89" s="390"/>
      <c r="M89" s="390"/>
      <c r="N89" s="390"/>
      <c r="O89" s="391"/>
      <c r="P89" s="186"/>
      <c r="Q89" s="190"/>
      <c r="R89" s="77">
        <f t="shared" ref="R89:R91" si="11">ROUND(Q89*P89,0)</f>
        <v>0</v>
      </c>
      <c r="S89" s="180"/>
      <c r="T89" s="181"/>
      <c r="U89" s="182">
        <f>IF(OR(B89='DROP-DOWNS'!S18,B89='DROP-DOWNS'!S19,B89='DROP-DOWNS'!S20,B89='DROP-DOWNS'!S21),R89,0)</f>
        <v>0</v>
      </c>
      <c r="V89" s="177"/>
      <c r="W89" s="181"/>
    </row>
    <row r="90" spans="1:25" s="83" customFormat="1" ht="39.950000000000003" hidden="1" customHeight="1" x14ac:dyDescent="0.25">
      <c r="A90" s="180"/>
      <c r="B90" s="417"/>
      <c r="C90" s="418"/>
      <c r="D90" s="419"/>
      <c r="E90" s="389" t="str">
        <f t="shared" si="8"/>
        <v>Select Category in Column B</v>
      </c>
      <c r="F90" s="390"/>
      <c r="G90" s="391"/>
      <c r="H90" s="389" t="str">
        <f t="shared" si="9"/>
        <v>Select Category in Column B</v>
      </c>
      <c r="I90" s="390"/>
      <c r="J90" s="390"/>
      <c r="K90" s="390"/>
      <c r="L90" s="390"/>
      <c r="M90" s="390"/>
      <c r="N90" s="390"/>
      <c r="O90" s="391"/>
      <c r="P90" s="165"/>
      <c r="Q90" s="190"/>
      <c r="R90" s="77">
        <f t="shared" si="11"/>
        <v>0</v>
      </c>
      <c r="S90" s="180"/>
      <c r="T90" s="181"/>
      <c r="U90" s="182">
        <f>IF(OR(B90='DROP-DOWNS'!S18,B90='DROP-DOWNS'!S19,B90='DROP-DOWNS'!S20,B90='DROP-DOWNS'!S21),R90,0)</f>
        <v>0</v>
      </c>
      <c r="V90" s="177"/>
      <c r="W90" s="181"/>
    </row>
    <row r="91" spans="1:25" s="83" customFormat="1" ht="39.950000000000003" hidden="1" customHeight="1" x14ac:dyDescent="0.25">
      <c r="A91" s="180"/>
      <c r="B91" s="417"/>
      <c r="C91" s="418"/>
      <c r="D91" s="419" t="str">
        <f>IF(B91="","Select Travel Category in Column B.",0)</f>
        <v>Select Travel Category in Column B.</v>
      </c>
      <c r="E91" s="389" t="str">
        <f t="shared" si="8"/>
        <v>Select Category in Column B</v>
      </c>
      <c r="F91" s="390"/>
      <c r="G91" s="391"/>
      <c r="H91" s="389" t="str">
        <f t="shared" si="9"/>
        <v>Select Category in Column B</v>
      </c>
      <c r="I91" s="390"/>
      <c r="J91" s="390"/>
      <c r="K91" s="390"/>
      <c r="L91" s="390"/>
      <c r="M91" s="390"/>
      <c r="N91" s="390"/>
      <c r="O91" s="391"/>
      <c r="P91" s="165"/>
      <c r="Q91" s="190"/>
      <c r="R91" s="77">
        <f t="shared" si="11"/>
        <v>0</v>
      </c>
      <c r="S91" s="180"/>
      <c r="T91" s="181"/>
      <c r="U91" s="182">
        <f>IF(OR(B91='DROP-DOWNS'!S18,B91='DROP-DOWNS'!S19,B91='DROP-DOWNS'!S20,B91='DROP-DOWNS'!S21),R91,0)</f>
        <v>0</v>
      </c>
      <c r="V91" s="177"/>
      <c r="W91" s="181"/>
    </row>
    <row r="92" spans="1:25" ht="18" customHeight="1" x14ac:dyDescent="0.25">
      <c r="A92" s="180"/>
      <c r="B92" s="411" t="s">
        <v>59</v>
      </c>
      <c r="C92" s="412"/>
      <c r="D92" s="412"/>
      <c r="E92" s="412"/>
      <c r="F92" s="412"/>
      <c r="G92" s="412"/>
      <c r="H92" s="412"/>
      <c r="I92" s="412"/>
      <c r="J92" s="412"/>
      <c r="K92" s="412"/>
      <c r="L92" s="412"/>
      <c r="M92" s="412"/>
      <c r="N92" s="412"/>
      <c r="O92" s="412"/>
      <c r="P92" s="412"/>
      <c r="Q92" s="413"/>
      <c r="R92" s="151">
        <f>ROUND(SUM(R85:R91),0)</f>
        <v>0</v>
      </c>
      <c r="S92" s="180"/>
      <c r="T92" s="181"/>
      <c r="U92" s="152">
        <f>SUM(U85:U91)</f>
        <v>0</v>
      </c>
      <c r="V92" s="177"/>
      <c r="W92" s="181"/>
      <c r="Y92" s="129">
        <f>R92</f>
        <v>0</v>
      </c>
    </row>
    <row r="93" spans="1:25" ht="15.75" customHeight="1" x14ac:dyDescent="0.25">
      <c r="A93" s="180"/>
      <c r="B93" s="384" t="s">
        <v>66</v>
      </c>
      <c r="C93" s="385"/>
      <c r="D93" s="385"/>
      <c r="E93" s="385"/>
      <c r="F93" s="385"/>
      <c r="G93" s="385"/>
      <c r="H93" s="385"/>
      <c r="I93" s="385"/>
      <c r="J93" s="385"/>
      <c r="K93" s="385"/>
      <c r="L93" s="385"/>
      <c r="M93" s="385"/>
      <c r="N93" s="385"/>
      <c r="O93" s="385"/>
      <c r="P93" s="385"/>
      <c r="Q93" s="385"/>
      <c r="R93" s="386"/>
      <c r="S93" s="180"/>
      <c r="T93" s="181"/>
      <c r="U93" s="181"/>
      <c r="V93" s="178"/>
      <c r="W93" s="181"/>
    </row>
    <row r="94" spans="1:25" ht="39.950000000000003" customHeight="1" x14ac:dyDescent="0.25">
      <c r="A94" s="180"/>
      <c r="B94" s="437" t="s">
        <v>74</v>
      </c>
      <c r="C94" s="438"/>
      <c r="D94" s="439"/>
      <c r="E94" s="437" t="s">
        <v>361</v>
      </c>
      <c r="F94" s="438"/>
      <c r="G94" s="438"/>
      <c r="H94" s="438"/>
      <c r="I94" s="438"/>
      <c r="J94" s="438"/>
      <c r="K94" s="438"/>
      <c r="L94" s="438"/>
      <c r="M94" s="438"/>
      <c r="N94" s="438"/>
      <c r="O94" s="438"/>
      <c r="P94" s="438"/>
      <c r="Q94" s="438"/>
      <c r="R94" s="439"/>
      <c r="S94" s="180"/>
      <c r="T94" s="181"/>
      <c r="U94" s="181"/>
      <c r="V94" s="178"/>
      <c r="W94" s="181"/>
    </row>
    <row r="95" spans="1:25" ht="39.950000000000003" customHeight="1" x14ac:dyDescent="0.25">
      <c r="A95" s="180"/>
      <c r="B95" s="387"/>
      <c r="C95" s="387"/>
      <c r="D95" s="387"/>
      <c r="E95" s="388" t="str">
        <f t="shared" ref="E95:E100" si="12">IF(B95="","Select Category in Column B",0)</f>
        <v>Select Category in Column B</v>
      </c>
      <c r="F95" s="388"/>
      <c r="G95" s="388"/>
      <c r="H95" s="388"/>
      <c r="I95" s="388"/>
      <c r="J95" s="388"/>
      <c r="K95" s="388"/>
      <c r="L95" s="388"/>
      <c r="M95" s="388"/>
      <c r="N95" s="388"/>
      <c r="O95" s="388"/>
      <c r="P95" s="388"/>
      <c r="Q95" s="388"/>
      <c r="R95" s="150"/>
      <c r="S95" s="180"/>
      <c r="T95" s="181"/>
      <c r="U95" s="181"/>
      <c r="V95" s="177"/>
      <c r="W95" s="181"/>
    </row>
    <row r="96" spans="1:25" ht="39.950000000000003" customHeight="1" x14ac:dyDescent="0.25">
      <c r="A96" s="180"/>
      <c r="B96" s="387"/>
      <c r="C96" s="387"/>
      <c r="D96" s="387"/>
      <c r="E96" s="388" t="str">
        <f t="shared" si="12"/>
        <v>Select Category in Column B</v>
      </c>
      <c r="F96" s="388"/>
      <c r="G96" s="388"/>
      <c r="H96" s="388"/>
      <c r="I96" s="388"/>
      <c r="J96" s="388"/>
      <c r="K96" s="388"/>
      <c r="L96" s="388"/>
      <c r="M96" s="388"/>
      <c r="N96" s="388"/>
      <c r="O96" s="388"/>
      <c r="P96" s="388"/>
      <c r="Q96" s="388"/>
      <c r="R96" s="150"/>
      <c r="S96" s="180"/>
      <c r="T96" s="181"/>
      <c r="U96" s="181"/>
      <c r="V96" s="177"/>
      <c r="W96" s="181"/>
    </row>
    <row r="97" spans="1:25" ht="39.950000000000003" customHeight="1" x14ac:dyDescent="0.25">
      <c r="A97" s="180"/>
      <c r="B97" s="387"/>
      <c r="C97" s="387"/>
      <c r="D97" s="387"/>
      <c r="E97" s="388" t="str">
        <f t="shared" si="12"/>
        <v>Select Category in Column B</v>
      </c>
      <c r="F97" s="388"/>
      <c r="G97" s="388"/>
      <c r="H97" s="388"/>
      <c r="I97" s="388"/>
      <c r="J97" s="388"/>
      <c r="K97" s="388"/>
      <c r="L97" s="388"/>
      <c r="M97" s="388"/>
      <c r="N97" s="388"/>
      <c r="O97" s="388"/>
      <c r="P97" s="388"/>
      <c r="Q97" s="388"/>
      <c r="R97" s="150"/>
      <c r="S97" s="180"/>
      <c r="T97" s="181"/>
      <c r="U97" s="181"/>
      <c r="V97" s="178"/>
      <c r="W97" s="181"/>
    </row>
    <row r="98" spans="1:25" ht="39.950000000000003" customHeight="1" x14ac:dyDescent="0.25">
      <c r="A98" s="180"/>
      <c r="B98" s="387"/>
      <c r="C98" s="387"/>
      <c r="D98" s="387"/>
      <c r="E98" s="388" t="str">
        <f t="shared" si="12"/>
        <v>Select Category in Column B</v>
      </c>
      <c r="F98" s="388"/>
      <c r="G98" s="388"/>
      <c r="H98" s="388"/>
      <c r="I98" s="388"/>
      <c r="J98" s="388"/>
      <c r="K98" s="388"/>
      <c r="L98" s="388"/>
      <c r="M98" s="388"/>
      <c r="N98" s="388"/>
      <c r="O98" s="388"/>
      <c r="P98" s="388"/>
      <c r="Q98" s="388"/>
      <c r="R98" s="150"/>
      <c r="S98" s="180"/>
      <c r="T98" s="181"/>
      <c r="U98" s="181"/>
      <c r="V98" s="181"/>
      <c r="W98" s="181"/>
    </row>
    <row r="99" spans="1:25" ht="39.950000000000003" customHeight="1" x14ac:dyDescent="0.25">
      <c r="A99" s="180"/>
      <c r="B99" s="387"/>
      <c r="C99" s="387"/>
      <c r="D99" s="387"/>
      <c r="E99" s="388" t="str">
        <f t="shared" si="12"/>
        <v>Select Category in Column B</v>
      </c>
      <c r="F99" s="388"/>
      <c r="G99" s="388"/>
      <c r="H99" s="388"/>
      <c r="I99" s="388"/>
      <c r="J99" s="388"/>
      <c r="K99" s="388"/>
      <c r="L99" s="388"/>
      <c r="M99" s="388"/>
      <c r="N99" s="388"/>
      <c r="O99" s="388"/>
      <c r="P99" s="388"/>
      <c r="Q99" s="388"/>
      <c r="R99" s="150"/>
      <c r="S99" s="180"/>
      <c r="T99" s="181"/>
      <c r="U99" s="181"/>
      <c r="V99" s="181"/>
      <c r="W99" s="181"/>
    </row>
    <row r="100" spans="1:25" ht="39.950000000000003" customHeight="1" x14ac:dyDescent="0.25">
      <c r="A100" s="180"/>
      <c r="B100" s="387"/>
      <c r="C100" s="387"/>
      <c r="D100" s="387"/>
      <c r="E100" s="388" t="str">
        <f t="shared" si="12"/>
        <v>Select Category in Column B</v>
      </c>
      <c r="F100" s="388"/>
      <c r="G100" s="388"/>
      <c r="H100" s="388"/>
      <c r="I100" s="388"/>
      <c r="J100" s="388"/>
      <c r="K100" s="388"/>
      <c r="L100" s="388"/>
      <c r="M100" s="388"/>
      <c r="N100" s="388"/>
      <c r="O100" s="388"/>
      <c r="P100" s="388"/>
      <c r="Q100" s="388"/>
      <c r="R100" s="150"/>
      <c r="S100" s="180"/>
      <c r="T100" s="181"/>
      <c r="U100" s="181"/>
      <c r="V100" s="181"/>
      <c r="W100" s="181"/>
    </row>
    <row r="101" spans="1:25" ht="19.350000000000001" customHeight="1" x14ac:dyDescent="0.25">
      <c r="A101" s="180"/>
      <c r="B101" s="411" t="s">
        <v>75</v>
      </c>
      <c r="C101" s="412"/>
      <c r="D101" s="412"/>
      <c r="E101" s="412"/>
      <c r="F101" s="412"/>
      <c r="G101" s="412"/>
      <c r="H101" s="412"/>
      <c r="I101" s="412"/>
      <c r="J101" s="412"/>
      <c r="K101" s="412"/>
      <c r="L101" s="412"/>
      <c r="M101" s="412"/>
      <c r="N101" s="412"/>
      <c r="O101" s="412"/>
      <c r="P101" s="412"/>
      <c r="Q101" s="413"/>
      <c r="R101" s="151">
        <f>ROUND(SUM(R95:R100),0)</f>
        <v>0</v>
      </c>
      <c r="S101" s="180"/>
      <c r="T101" s="181"/>
      <c r="U101" s="181"/>
      <c r="V101" s="181"/>
      <c r="W101" s="181"/>
      <c r="Y101" s="129">
        <f>R101</f>
        <v>0</v>
      </c>
    </row>
    <row r="102" spans="1:25" ht="15.75" customHeight="1" x14ac:dyDescent="0.25">
      <c r="A102" s="180"/>
      <c r="B102" s="422" t="s">
        <v>67</v>
      </c>
      <c r="C102" s="423"/>
      <c r="D102" s="423"/>
      <c r="E102" s="423"/>
      <c r="F102" s="423"/>
      <c r="G102" s="423"/>
      <c r="H102" s="423"/>
      <c r="I102" s="423"/>
      <c r="J102" s="423"/>
      <c r="K102" s="423"/>
      <c r="L102" s="423"/>
      <c r="M102" s="423"/>
      <c r="N102" s="423"/>
      <c r="O102" s="423"/>
      <c r="P102" s="423"/>
      <c r="Q102" s="423"/>
      <c r="R102" s="386"/>
      <c r="S102" s="180"/>
      <c r="T102" s="181"/>
      <c r="U102" s="181"/>
      <c r="V102" s="181"/>
      <c r="W102" s="181"/>
      <c r="X102" s="181"/>
    </row>
    <row r="103" spans="1:25" ht="15.75" customHeight="1" x14ac:dyDescent="0.25">
      <c r="A103" s="180"/>
      <c r="B103" s="250"/>
      <c r="C103" s="251"/>
      <c r="D103" s="251"/>
      <c r="E103" s="251"/>
      <c r="F103" s="251"/>
      <c r="G103" s="251"/>
      <c r="H103" s="251"/>
      <c r="I103" s="251"/>
      <c r="J103" s="251"/>
      <c r="K103" s="251"/>
      <c r="L103" s="251"/>
      <c r="M103" s="251"/>
      <c r="N103" s="251"/>
      <c r="O103" s="251"/>
      <c r="P103" s="251"/>
      <c r="Q103" s="252"/>
      <c r="R103" s="253"/>
      <c r="S103" s="180"/>
      <c r="T103" s="181"/>
      <c r="U103" s="181"/>
      <c r="V103" s="181"/>
      <c r="W103" s="181"/>
      <c r="X103" s="181"/>
    </row>
    <row r="104" spans="1:25" ht="15.6" customHeight="1" x14ac:dyDescent="0.25">
      <c r="A104" s="180"/>
      <c r="B104" s="254"/>
      <c r="C104" s="450" t="s">
        <v>256</v>
      </c>
      <c r="D104" s="450"/>
      <c r="E104" s="450"/>
      <c r="F104" s="450"/>
      <c r="G104" s="450"/>
      <c r="H104" s="292"/>
      <c r="I104" s="451" t="s">
        <v>284</v>
      </c>
      <c r="J104" s="452"/>
      <c r="K104" s="452"/>
      <c r="L104" s="452"/>
      <c r="M104" s="452"/>
      <c r="N104" s="289"/>
      <c r="O104" s="453"/>
      <c r="P104" s="454"/>
      <c r="Q104" s="255"/>
      <c r="R104" s="256"/>
      <c r="S104" s="180"/>
      <c r="T104" s="181"/>
      <c r="U104" s="184">
        <f>O104</f>
        <v>0</v>
      </c>
      <c r="V104" s="181"/>
      <c r="W104" s="181"/>
      <c r="X104" s="181"/>
    </row>
    <row r="105" spans="1:25" ht="14.1" hidden="1" customHeight="1" x14ac:dyDescent="0.25">
      <c r="A105" s="180"/>
      <c r="B105" s="254"/>
      <c r="C105" s="251"/>
      <c r="D105" s="251"/>
      <c r="E105" s="251"/>
      <c r="F105" s="251"/>
      <c r="G105" s="251"/>
      <c r="H105" s="292"/>
      <c r="I105" s="455" t="s">
        <v>112</v>
      </c>
      <c r="J105" s="435"/>
      <c r="K105" s="435"/>
      <c r="L105" s="435"/>
      <c r="M105" s="435"/>
      <c r="N105" s="291"/>
      <c r="O105" s="443">
        <f>(R101+R92+R82+R73+R66+R57+R52+R44+R16)-F129</f>
        <v>0</v>
      </c>
      <c r="P105" s="421"/>
      <c r="Q105" s="255"/>
      <c r="R105" s="256"/>
      <c r="S105" s="180"/>
      <c r="T105" s="181"/>
      <c r="U105" s="181"/>
      <c r="V105" s="181"/>
      <c r="W105" s="181"/>
      <c r="X105" s="181"/>
    </row>
    <row r="106" spans="1:25" ht="14.1" hidden="1" customHeight="1" x14ac:dyDescent="0.25">
      <c r="A106" s="180"/>
      <c r="B106" s="254" t="s">
        <v>113</v>
      </c>
      <c r="C106" s="257"/>
      <c r="D106" s="257"/>
      <c r="E106" s="257"/>
      <c r="F106" s="257"/>
      <c r="G106" s="258"/>
      <c r="H106" s="292"/>
      <c r="I106" s="290"/>
      <c r="J106" s="291"/>
      <c r="K106" s="291"/>
      <c r="L106" s="291"/>
      <c r="M106" s="291"/>
      <c r="N106" s="291"/>
      <c r="O106" s="420">
        <f>(O104+1)*O105</f>
        <v>0</v>
      </c>
      <c r="P106" s="421"/>
      <c r="Q106" s="255"/>
      <c r="R106" s="256"/>
      <c r="S106" s="180"/>
      <c r="T106" s="181"/>
      <c r="U106" s="181"/>
      <c r="V106" s="181"/>
      <c r="W106" s="181"/>
      <c r="X106" s="181"/>
    </row>
    <row r="107" spans="1:25" ht="15.75" customHeight="1" x14ac:dyDescent="0.25">
      <c r="A107" s="180"/>
      <c r="B107" s="254"/>
      <c r="C107" s="450" t="s">
        <v>249</v>
      </c>
      <c r="D107" s="450"/>
      <c r="E107" s="450"/>
      <c r="F107" s="450"/>
      <c r="G107" s="259">
        <f>F123</f>
        <v>0</v>
      </c>
      <c r="H107" s="292"/>
      <c r="I107" s="251"/>
      <c r="J107" s="251"/>
      <c r="K107" s="251"/>
      <c r="L107" s="251"/>
      <c r="M107" s="251"/>
      <c r="N107" s="251"/>
      <c r="O107" s="251"/>
      <c r="P107" s="251"/>
      <c r="Q107" s="255"/>
      <c r="R107" s="256"/>
      <c r="S107" s="180"/>
      <c r="T107" s="181"/>
      <c r="U107" s="181"/>
      <c r="V107" s="181"/>
      <c r="W107" s="181"/>
      <c r="X107" s="181"/>
    </row>
    <row r="108" spans="1:25" ht="15.75" customHeight="1" x14ac:dyDescent="0.25">
      <c r="A108" s="180"/>
      <c r="B108" s="254"/>
      <c r="C108" s="450" t="s">
        <v>517</v>
      </c>
      <c r="D108" s="450"/>
      <c r="E108" s="450"/>
      <c r="F108" s="450"/>
      <c r="G108" s="259">
        <f>F124+F125+F126+F127</f>
        <v>0</v>
      </c>
      <c r="H108" s="292"/>
      <c r="I108" s="260"/>
      <c r="J108" s="260"/>
      <c r="K108" s="260"/>
      <c r="L108" s="260"/>
      <c r="M108" s="260"/>
      <c r="N108" s="260"/>
      <c r="O108" s="260"/>
      <c r="P108" s="260"/>
      <c r="Q108" s="255"/>
      <c r="R108" s="256"/>
      <c r="S108" s="180"/>
      <c r="T108" s="181"/>
      <c r="U108" s="181"/>
      <c r="V108" s="181"/>
      <c r="W108" s="181"/>
      <c r="X108" s="181"/>
    </row>
    <row r="109" spans="1:25" ht="15.75" customHeight="1" x14ac:dyDescent="0.25">
      <c r="A109" s="180"/>
      <c r="B109" s="254"/>
      <c r="C109" s="450" t="s">
        <v>250</v>
      </c>
      <c r="D109" s="450"/>
      <c r="E109" s="450"/>
      <c r="F109" s="450"/>
      <c r="G109" s="259">
        <f>R115</f>
        <v>0</v>
      </c>
      <c r="H109" s="292"/>
      <c r="I109" s="451" t="s">
        <v>111</v>
      </c>
      <c r="J109" s="452"/>
      <c r="K109" s="452"/>
      <c r="L109" s="452"/>
      <c r="M109" s="452"/>
      <c r="N109" s="289"/>
      <c r="O109" s="430">
        <f>'GRANT SUMMARY'!J100</f>
        <v>0</v>
      </c>
      <c r="P109" s="431"/>
      <c r="Q109" s="255"/>
      <c r="R109" s="256"/>
      <c r="S109" s="180"/>
      <c r="T109" s="181"/>
      <c r="U109" s="181"/>
      <c r="V109" s="181"/>
      <c r="W109" s="181"/>
      <c r="X109" s="181"/>
    </row>
    <row r="110" spans="1:25" ht="16.5" customHeight="1" x14ac:dyDescent="0.25">
      <c r="A110" s="180"/>
      <c r="B110" s="254"/>
      <c r="C110" s="292"/>
      <c r="D110" s="435"/>
      <c r="E110" s="435"/>
      <c r="F110" s="435"/>
      <c r="G110" s="292"/>
      <c r="H110" s="292"/>
      <c r="I110" s="292"/>
      <c r="J110" s="292"/>
      <c r="K110" s="292"/>
      <c r="L110" s="292"/>
      <c r="M110" s="436"/>
      <c r="N110" s="436"/>
      <c r="O110" s="436"/>
      <c r="P110" s="436"/>
      <c r="Q110" s="436"/>
      <c r="R110" s="261" t="s">
        <v>52</v>
      </c>
      <c r="S110" s="180"/>
      <c r="T110" s="181"/>
      <c r="U110" s="181"/>
      <c r="V110" s="181"/>
      <c r="W110" s="181"/>
      <c r="X110" s="181"/>
    </row>
    <row r="111" spans="1:25" x14ac:dyDescent="0.25">
      <c r="A111" s="180"/>
      <c r="B111" s="286"/>
      <c r="C111" s="412"/>
      <c r="D111" s="412"/>
      <c r="E111" s="412"/>
      <c r="F111" s="287"/>
      <c r="G111" s="287"/>
      <c r="H111" s="287"/>
      <c r="I111" s="412" t="s">
        <v>257</v>
      </c>
      <c r="J111" s="412"/>
      <c r="K111" s="412"/>
      <c r="L111" s="412"/>
      <c r="M111" s="412"/>
      <c r="N111" s="412"/>
      <c r="O111" s="412"/>
      <c r="P111" s="412"/>
      <c r="Q111" s="413"/>
      <c r="R111" s="153">
        <v>0</v>
      </c>
      <c r="S111" s="180"/>
      <c r="T111" s="181"/>
      <c r="U111" s="181"/>
      <c r="V111" s="181"/>
      <c r="W111" s="181"/>
      <c r="X111" s="181"/>
      <c r="Y111" s="129">
        <f>R111</f>
        <v>0</v>
      </c>
    </row>
    <row r="112" spans="1:25" ht="15.75" customHeight="1" x14ac:dyDescent="0.25">
      <c r="A112" s="180"/>
      <c r="B112" s="422" t="s">
        <v>68</v>
      </c>
      <c r="C112" s="423"/>
      <c r="D112" s="423"/>
      <c r="E112" s="423"/>
      <c r="F112" s="423"/>
      <c r="G112" s="423"/>
      <c r="H112" s="423"/>
      <c r="I112" s="423"/>
      <c r="J112" s="423"/>
      <c r="K112" s="423"/>
      <c r="L112" s="423"/>
      <c r="M112" s="423"/>
      <c r="N112" s="423"/>
      <c r="O112" s="423"/>
      <c r="P112" s="423"/>
      <c r="Q112" s="423"/>
      <c r="R112" s="284"/>
      <c r="S112" s="180"/>
      <c r="T112" s="181"/>
      <c r="U112" s="181"/>
      <c r="V112" s="181"/>
      <c r="W112" s="181"/>
    </row>
    <row r="113" spans="1:25" s="83" customFormat="1" ht="39.950000000000003" customHeight="1" x14ac:dyDescent="0.25">
      <c r="A113" s="180"/>
      <c r="B113" s="444" t="s">
        <v>76</v>
      </c>
      <c r="C113" s="445"/>
      <c r="D113" s="445"/>
      <c r="E113" s="445"/>
      <c r="F113" s="445"/>
      <c r="G113" s="445"/>
      <c r="H113" s="445"/>
      <c r="I113" s="445"/>
      <c r="J113" s="445"/>
      <c r="K113" s="445"/>
      <c r="L113" s="445"/>
      <c r="M113" s="445"/>
      <c r="N113" s="445"/>
      <c r="O113" s="445"/>
      <c r="P113" s="445"/>
      <c r="Q113" s="446"/>
      <c r="R113" s="288" t="s">
        <v>52</v>
      </c>
      <c r="S113" s="180"/>
      <c r="T113" s="181"/>
      <c r="U113" s="181"/>
      <c r="V113" s="181"/>
      <c r="W113" s="181"/>
    </row>
    <row r="114" spans="1:25" ht="30" customHeight="1" x14ac:dyDescent="0.25">
      <c r="A114" s="180"/>
      <c r="B114" s="447"/>
      <c r="C114" s="448"/>
      <c r="D114" s="448"/>
      <c r="E114" s="448"/>
      <c r="F114" s="448"/>
      <c r="G114" s="448"/>
      <c r="H114" s="448"/>
      <c r="I114" s="448"/>
      <c r="J114" s="448"/>
      <c r="K114" s="448"/>
      <c r="L114" s="448"/>
      <c r="M114" s="448"/>
      <c r="N114" s="448"/>
      <c r="O114" s="448"/>
      <c r="P114" s="448"/>
      <c r="Q114" s="449"/>
      <c r="R114" s="154"/>
      <c r="S114" s="180"/>
      <c r="T114" s="181"/>
      <c r="U114" s="181"/>
      <c r="V114" s="181"/>
      <c r="W114" s="181"/>
    </row>
    <row r="115" spans="1:25" ht="18.600000000000001" customHeight="1" x14ac:dyDescent="0.25">
      <c r="A115" s="180"/>
      <c r="B115" s="411" t="s">
        <v>77</v>
      </c>
      <c r="C115" s="412"/>
      <c r="D115" s="412"/>
      <c r="E115" s="412"/>
      <c r="F115" s="412"/>
      <c r="G115" s="412"/>
      <c r="H115" s="412"/>
      <c r="I115" s="412"/>
      <c r="J115" s="412"/>
      <c r="K115" s="412"/>
      <c r="L115" s="412"/>
      <c r="M115" s="412"/>
      <c r="N115" s="412"/>
      <c r="O115" s="412"/>
      <c r="P115" s="412"/>
      <c r="Q115" s="413"/>
      <c r="R115" s="151">
        <f>ROUND(R114,0)</f>
        <v>0</v>
      </c>
      <c r="S115" s="180"/>
      <c r="T115" s="181"/>
      <c r="U115" s="181"/>
      <c r="V115" s="181"/>
      <c r="W115" s="181"/>
      <c r="Y115" s="129">
        <f>R115</f>
        <v>0</v>
      </c>
    </row>
    <row r="116" spans="1:25" ht="18.600000000000001" customHeight="1" x14ac:dyDescent="0.25">
      <c r="A116" s="180"/>
      <c r="B116" s="298"/>
      <c r="C116" s="299"/>
      <c r="D116" s="299"/>
      <c r="E116" s="299"/>
      <c r="F116" s="299"/>
      <c r="G116" s="299"/>
      <c r="H116" s="299"/>
      <c r="I116" s="299"/>
      <c r="J116" s="299"/>
      <c r="K116" s="299"/>
      <c r="L116" s="299"/>
      <c r="M116" s="299"/>
      <c r="N116" s="299"/>
      <c r="O116" s="299"/>
      <c r="P116" s="299"/>
      <c r="Q116" s="299"/>
      <c r="R116" s="284"/>
      <c r="S116" s="180"/>
      <c r="T116" s="181"/>
      <c r="U116" s="181"/>
      <c r="V116" s="181"/>
      <c r="W116" s="181"/>
      <c r="Y116" s="129"/>
    </row>
    <row r="117" spans="1:25" ht="34.5" customHeight="1" x14ac:dyDescent="0.25">
      <c r="A117" s="180"/>
      <c r="B117" s="432" t="s">
        <v>334</v>
      </c>
      <c r="C117" s="433"/>
      <c r="D117" s="433"/>
      <c r="E117" s="433"/>
      <c r="F117" s="433"/>
      <c r="G117" s="433"/>
      <c r="H117" s="433"/>
      <c r="I117" s="433"/>
      <c r="J117" s="433"/>
      <c r="K117" s="433"/>
      <c r="L117" s="433"/>
      <c r="M117" s="433"/>
      <c r="N117" s="433"/>
      <c r="O117" s="433"/>
      <c r="P117" s="433"/>
      <c r="Q117" s="434"/>
      <c r="R117" s="146">
        <f>SUM(R115+R111+R101+R92+R82+R73+R66+R57+R52+R44+R16)</f>
        <v>0</v>
      </c>
      <c r="S117" s="180"/>
      <c r="T117" s="181"/>
      <c r="U117" s="155"/>
      <c r="V117" s="156"/>
      <c r="W117" s="181"/>
    </row>
    <row r="118" spans="1:25" ht="34.5" customHeight="1" x14ac:dyDescent="0.25">
      <c r="A118" s="180"/>
      <c r="B118" s="432" t="s">
        <v>241</v>
      </c>
      <c r="C118" s="433"/>
      <c r="D118" s="433"/>
      <c r="E118" s="433"/>
      <c r="F118" s="433"/>
      <c r="G118" s="433"/>
      <c r="H118" s="433"/>
      <c r="I118" s="433"/>
      <c r="J118" s="433"/>
      <c r="K118" s="433"/>
      <c r="L118" s="433"/>
      <c r="M118" s="433"/>
      <c r="N118" s="433"/>
      <c r="O118" s="433"/>
      <c r="P118" s="433"/>
      <c r="Q118" s="434"/>
      <c r="R118" s="146">
        <f>R117-I7</f>
        <v>0</v>
      </c>
      <c r="S118" s="180"/>
      <c r="T118" s="181"/>
      <c r="U118" s="155"/>
      <c r="V118" s="156"/>
      <c r="W118" s="181"/>
    </row>
    <row r="119" spans="1:25" ht="15" customHeight="1" x14ac:dyDescent="0.25">
      <c r="A119" s="180"/>
      <c r="B119" s="180"/>
      <c r="C119" s="180"/>
      <c r="D119" s="180"/>
      <c r="E119" s="180"/>
      <c r="F119" s="180"/>
      <c r="G119" s="180"/>
      <c r="H119" s="180"/>
      <c r="I119" s="180"/>
      <c r="J119" s="180"/>
      <c r="K119" s="180"/>
      <c r="L119" s="180"/>
      <c r="M119" s="180"/>
      <c r="N119" s="180"/>
      <c r="O119" s="180"/>
      <c r="P119" s="180"/>
      <c r="Q119" s="180"/>
      <c r="R119" s="180"/>
      <c r="S119" s="180"/>
      <c r="T119" s="181"/>
      <c r="U119" s="155" t="s">
        <v>114</v>
      </c>
      <c r="V119" s="156">
        <f>U92+R101+R60+R64+R52+R16</f>
        <v>0</v>
      </c>
      <c r="W119" s="181"/>
    </row>
    <row r="120" spans="1:25" x14ac:dyDescent="0.2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row>
    <row r="121" spans="1:25" hidden="1" x14ac:dyDescent="0.25"/>
    <row r="122" spans="1:25" hidden="1" x14ac:dyDescent="0.25">
      <c r="C122" s="130" t="s">
        <v>255</v>
      </c>
      <c r="D122" s="130"/>
      <c r="E122" s="131"/>
      <c r="F122" s="132"/>
    </row>
    <row r="123" spans="1:25" hidden="1" x14ac:dyDescent="0.25">
      <c r="C123" s="130" t="s">
        <v>249</v>
      </c>
      <c r="D123" s="130"/>
      <c r="E123" s="131"/>
      <c r="F123" s="137">
        <f>R57</f>
        <v>0</v>
      </c>
    </row>
    <row r="124" spans="1:25" hidden="1" x14ac:dyDescent="0.25">
      <c r="C124" s="130" t="s">
        <v>251</v>
      </c>
      <c r="D124" s="130"/>
      <c r="E124" s="131">
        <f>W69</f>
        <v>0</v>
      </c>
      <c r="F124" s="132">
        <f>IF(E124&gt;25000,(E124-25000),0)</f>
        <v>0</v>
      </c>
    </row>
    <row r="125" spans="1:25" hidden="1" x14ac:dyDescent="0.25">
      <c r="C125" s="130" t="s">
        <v>252</v>
      </c>
      <c r="D125" s="130"/>
      <c r="E125" s="131">
        <f>W70</f>
        <v>0</v>
      </c>
      <c r="F125" s="132">
        <f>IF(E125&gt;25000,(E125-25000),0)</f>
        <v>0</v>
      </c>
    </row>
    <row r="126" spans="1:25" hidden="1" x14ac:dyDescent="0.25">
      <c r="C126" s="130" t="s">
        <v>253</v>
      </c>
      <c r="D126" s="130"/>
      <c r="E126" s="131">
        <f>W71</f>
        <v>0</v>
      </c>
      <c r="F126" s="132">
        <f>IF(E126&gt;25000,(E126-25000),0)</f>
        <v>0</v>
      </c>
    </row>
    <row r="127" spans="1:25" hidden="1" x14ac:dyDescent="0.25">
      <c r="C127" s="130" t="s">
        <v>254</v>
      </c>
      <c r="D127" s="130"/>
      <c r="E127" s="131">
        <f>W72</f>
        <v>0</v>
      </c>
      <c r="F127" s="132">
        <f>IF(E127&gt;25000,(E127-25000),0)</f>
        <v>0</v>
      </c>
    </row>
    <row r="128" spans="1:25" hidden="1" x14ac:dyDescent="0.25">
      <c r="C128" s="130" t="s">
        <v>250</v>
      </c>
      <c r="D128" s="130"/>
      <c r="E128" s="131"/>
      <c r="F128" s="137">
        <f>R115</f>
        <v>0</v>
      </c>
    </row>
    <row r="129" spans="6:6" hidden="1" x14ac:dyDescent="0.25">
      <c r="F129" s="81">
        <f>SUM(F123:F128)</f>
        <v>0</v>
      </c>
    </row>
  </sheetData>
  <sheetProtection algorithmName="SHA-512" hashValue="+1bsCm1Iohuu6o1+mN92CWcMeUsQOCAgDlGq90glQpym6/6JP6BYsiWW6giqsuPXW0ZTuRaTV1BWnCtzDG76rA==" saltValue="Nnp5RvUIs6X2aOiSw+s3fw==" spinCount="100000" sheet="1" formatCells="0" formatRows="0" insertRows="0" selectLockedCells="1"/>
  <mergeCells count="207">
    <mergeCell ref="B117:Q117"/>
    <mergeCell ref="B118:Q118"/>
    <mergeCell ref="G5:H5"/>
    <mergeCell ref="G7:H7"/>
    <mergeCell ref="C111:E111"/>
    <mergeCell ref="I111:Q111"/>
    <mergeCell ref="B112:Q112"/>
    <mergeCell ref="B113:Q113"/>
    <mergeCell ref="B114:Q114"/>
    <mergeCell ref="B115:Q115"/>
    <mergeCell ref="C107:F107"/>
    <mergeCell ref="C108:F108"/>
    <mergeCell ref="C109:F109"/>
    <mergeCell ref="I109:M109"/>
    <mergeCell ref="O109:P109"/>
    <mergeCell ref="D110:F110"/>
    <mergeCell ref="M110:Q110"/>
    <mergeCell ref="C104:G104"/>
    <mergeCell ref="I104:M104"/>
    <mergeCell ref="O104:P104"/>
    <mergeCell ref="I105:M105"/>
    <mergeCell ref="O105:P105"/>
    <mergeCell ref="O106:P106"/>
    <mergeCell ref="B99:D99"/>
    <mergeCell ref="E99:Q99"/>
    <mergeCell ref="B100:D100"/>
    <mergeCell ref="E100:Q100"/>
    <mergeCell ref="B101:Q101"/>
    <mergeCell ref="B102:R102"/>
    <mergeCell ref="B96:D96"/>
    <mergeCell ref="E96:Q96"/>
    <mergeCell ref="B97:D97"/>
    <mergeCell ref="E97:Q97"/>
    <mergeCell ref="B98:D98"/>
    <mergeCell ref="E98:Q98"/>
    <mergeCell ref="B92:Q92"/>
    <mergeCell ref="B93:R93"/>
    <mergeCell ref="B94:D94"/>
    <mergeCell ref="E94:R94"/>
    <mergeCell ref="B95:D95"/>
    <mergeCell ref="E95:Q95"/>
    <mergeCell ref="B90:D90"/>
    <mergeCell ref="E90:G90"/>
    <mergeCell ref="H90:O90"/>
    <mergeCell ref="B91:D91"/>
    <mergeCell ref="E91:G91"/>
    <mergeCell ref="H91:O91"/>
    <mergeCell ref="B88:D88"/>
    <mergeCell ref="E88:G88"/>
    <mergeCell ref="H88:O88"/>
    <mergeCell ref="B89:D89"/>
    <mergeCell ref="E89:G89"/>
    <mergeCell ref="H89:O89"/>
    <mergeCell ref="B86:D86"/>
    <mergeCell ref="E86:G86"/>
    <mergeCell ref="H86:O86"/>
    <mergeCell ref="B87:D87"/>
    <mergeCell ref="E87:G87"/>
    <mergeCell ref="H87:O87"/>
    <mergeCell ref="B82:Q82"/>
    <mergeCell ref="B83:R83"/>
    <mergeCell ref="B84:D84"/>
    <mergeCell ref="E84:G84"/>
    <mergeCell ref="H84:O84"/>
    <mergeCell ref="B85:D85"/>
    <mergeCell ref="E85:G85"/>
    <mergeCell ref="H85:O85"/>
    <mergeCell ref="B79:D79"/>
    <mergeCell ref="E79:Q79"/>
    <mergeCell ref="B80:D80"/>
    <mergeCell ref="E80:Q80"/>
    <mergeCell ref="B81:D81"/>
    <mergeCell ref="E81:Q81"/>
    <mergeCell ref="B76:D76"/>
    <mergeCell ref="E76:Q76"/>
    <mergeCell ref="B77:D77"/>
    <mergeCell ref="E77:Q77"/>
    <mergeCell ref="B78:D78"/>
    <mergeCell ref="E78:Q78"/>
    <mergeCell ref="B72:C72"/>
    <mergeCell ref="D72:G72"/>
    <mergeCell ref="H72:O72"/>
    <mergeCell ref="B73:Q73"/>
    <mergeCell ref="B74:R74"/>
    <mergeCell ref="B75:D75"/>
    <mergeCell ref="E75:Q75"/>
    <mergeCell ref="B70:C70"/>
    <mergeCell ref="D70:G70"/>
    <mergeCell ref="H70:O70"/>
    <mergeCell ref="B71:C71"/>
    <mergeCell ref="D71:G71"/>
    <mergeCell ref="H71:O71"/>
    <mergeCell ref="B66:Q66"/>
    <mergeCell ref="B67:R67"/>
    <mergeCell ref="B68:C68"/>
    <mergeCell ref="D68:G68"/>
    <mergeCell ref="H68:O68"/>
    <mergeCell ref="B69:C69"/>
    <mergeCell ref="D69:G69"/>
    <mergeCell ref="H69:O69"/>
    <mergeCell ref="C63:E63"/>
    <mergeCell ref="F63:Q63"/>
    <mergeCell ref="B64:C64"/>
    <mergeCell ref="D64:Q64"/>
    <mergeCell ref="C65:E65"/>
    <mergeCell ref="F65:Q65"/>
    <mergeCell ref="B60:C60"/>
    <mergeCell ref="D60:Q60"/>
    <mergeCell ref="C61:E61"/>
    <mergeCell ref="F61:Q61"/>
    <mergeCell ref="B62:C62"/>
    <mergeCell ref="D62:Q62"/>
    <mergeCell ref="B56:C56"/>
    <mergeCell ref="D56:P56"/>
    <mergeCell ref="B57:Q57"/>
    <mergeCell ref="B58:R58"/>
    <mergeCell ref="B59:C59"/>
    <mergeCell ref="D59:Q59"/>
    <mergeCell ref="B52:O52"/>
    <mergeCell ref="B53:R53"/>
    <mergeCell ref="B54:C54"/>
    <mergeCell ref="D54:P54"/>
    <mergeCell ref="B55:C55"/>
    <mergeCell ref="D55:P55"/>
    <mergeCell ref="B49:C49"/>
    <mergeCell ref="D49:K49"/>
    <mergeCell ref="B50:C50"/>
    <mergeCell ref="D50:K50"/>
    <mergeCell ref="B51:C51"/>
    <mergeCell ref="D51:K51"/>
    <mergeCell ref="B46:C46"/>
    <mergeCell ref="D46:K46"/>
    <mergeCell ref="B47:C47"/>
    <mergeCell ref="D47:K47"/>
    <mergeCell ref="B48:C48"/>
    <mergeCell ref="D48:K48"/>
    <mergeCell ref="B42:C42"/>
    <mergeCell ref="D42:K42"/>
    <mergeCell ref="B43:C43"/>
    <mergeCell ref="D43:K43"/>
    <mergeCell ref="B44:O44"/>
    <mergeCell ref="B45:R45"/>
    <mergeCell ref="B39:C39"/>
    <mergeCell ref="D39:K39"/>
    <mergeCell ref="B40:C40"/>
    <mergeCell ref="D40:K40"/>
    <mergeCell ref="B41:C41"/>
    <mergeCell ref="D41:K41"/>
    <mergeCell ref="B36:C36"/>
    <mergeCell ref="D36:K36"/>
    <mergeCell ref="B37:C37"/>
    <mergeCell ref="D37:K37"/>
    <mergeCell ref="B38:C38"/>
    <mergeCell ref="D38:K38"/>
    <mergeCell ref="B33:C33"/>
    <mergeCell ref="D33:K33"/>
    <mergeCell ref="B34:C34"/>
    <mergeCell ref="D34:K34"/>
    <mergeCell ref="B35:C35"/>
    <mergeCell ref="D35:K35"/>
    <mergeCell ref="B30:C30"/>
    <mergeCell ref="D30:K30"/>
    <mergeCell ref="B31:C31"/>
    <mergeCell ref="D31:K31"/>
    <mergeCell ref="B32:C32"/>
    <mergeCell ref="D32:K32"/>
    <mergeCell ref="B27:C27"/>
    <mergeCell ref="D27:K27"/>
    <mergeCell ref="B28:C28"/>
    <mergeCell ref="D28:K28"/>
    <mergeCell ref="B29:C29"/>
    <mergeCell ref="D29:K29"/>
    <mergeCell ref="B24:C24"/>
    <mergeCell ref="D24:K24"/>
    <mergeCell ref="B25:C25"/>
    <mergeCell ref="D25:K25"/>
    <mergeCell ref="B26:C26"/>
    <mergeCell ref="D26:K26"/>
    <mergeCell ref="B21:C21"/>
    <mergeCell ref="D21:K21"/>
    <mergeCell ref="B22:C22"/>
    <mergeCell ref="D22:K22"/>
    <mergeCell ref="B23:C23"/>
    <mergeCell ref="D23:K23"/>
    <mergeCell ref="B18:C18"/>
    <mergeCell ref="D18:K18"/>
    <mergeCell ref="B19:C19"/>
    <mergeCell ref="D19:K19"/>
    <mergeCell ref="B20:C20"/>
    <mergeCell ref="D20:K20"/>
    <mergeCell ref="B14:C14"/>
    <mergeCell ref="D14:K14"/>
    <mergeCell ref="B15:C15"/>
    <mergeCell ref="D15:K15"/>
    <mergeCell ref="B16:O16"/>
    <mergeCell ref="B17:R17"/>
    <mergeCell ref="B10:R10"/>
    <mergeCell ref="B11:C11"/>
    <mergeCell ref="D11:K11"/>
    <mergeCell ref="B12:C12"/>
    <mergeCell ref="D12:K12"/>
    <mergeCell ref="B13:C13"/>
    <mergeCell ref="D13:K13"/>
    <mergeCell ref="B2:R2"/>
    <mergeCell ref="B3:R3"/>
    <mergeCell ref="B5:D5"/>
    <mergeCell ref="B7:D7"/>
  </mergeCells>
  <conditionalFormatting sqref="R118">
    <cfRule type="cellIs" dxfId="17" priority="3" operator="lessThan">
      <formula>0</formula>
    </cfRule>
  </conditionalFormatting>
  <conditionalFormatting sqref="R117">
    <cfRule type="cellIs" dxfId="16" priority="1" operator="lessThan">
      <formula>$I$7</formula>
    </cfRule>
  </conditionalFormatting>
  <printOptions headings="1" gridLines="1"/>
  <pageMargins left="0.25" right="0.25" top="0.25" bottom="0.25" header="0.3" footer="0.3"/>
  <pageSetup paperSize="3" scale="65" fitToHeight="50" orientation="landscape" cellComments="asDisplayed"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2" id="{900F4A26-698E-4D49-906D-E3A08A807D70}">
            <xm:f>'GRANT SUMMARY'!$J$100&lt;0</xm:f>
            <x14:dxf>
              <fill>
                <patternFill>
                  <bgColor rgb="FFFF0000"/>
                </patternFill>
              </fill>
            </x14:dxf>
          </x14:cfRule>
          <xm:sqref>R111</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5FBAABA-55D8-4DA6-8B42-9AF7A9524793}">
          <x14:formula1>
            <xm:f>Cover!$C$21:$C$25</xm:f>
          </x14:formula1>
          <xm:sqref>N47:N51 N19:N43 N12:N15</xm:sqref>
        </x14:dataValidation>
        <x14:dataValidation type="list" allowBlank="1" showInputMessage="1" showErrorMessage="1" xr:uid="{4B801C70-DA0B-4584-8E0A-74564DCC62AC}">
          <x14:formula1>
            <xm:f>'DROP-DOWNS'!$S$2:$S$6</xm:f>
          </x14:formula1>
          <xm:sqref>B76:C81</xm:sqref>
        </x14:dataValidation>
        <x14:dataValidation type="list" allowBlank="1" showInputMessage="1" showErrorMessage="1" xr:uid="{F66DF2F7-A2D6-45DC-AEDA-08E8D04D6D27}">
          <x14:formula1>
            <xm:f>'DROP-DOWNS'!$S$12:$S$21</xm:f>
          </x14:formula1>
          <xm:sqref>B85:C87 B89:C91 B88:D88</xm:sqref>
        </x14:dataValidation>
        <x14:dataValidation type="list" allowBlank="1" showInputMessage="1" showErrorMessage="1" xr:uid="{9A120399-F9B5-4337-A4AF-32A0AF96AB6A}">
          <x14:formula1>
            <xm:f>'DROP-DOWNS'!$J$2:$J$3</xm:f>
          </x14:formula1>
          <xm:sqref>B69:C72</xm:sqref>
        </x14:dataValidation>
        <x14:dataValidation type="list" allowBlank="1" showInputMessage="1" showErrorMessage="1" xr:uid="{12AE5989-9771-4026-82A3-8DC91E0C6388}">
          <x14:formula1>
            <xm:f>'DROP-DOWNS'!$V$2:$V$8</xm:f>
          </x14:formula1>
          <xm:sqref>B95:D100</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23B49-1A1F-429A-B417-97DD595353A5}">
  <sheetPr codeName="Sheet27">
    <tabColor theme="3" tint="0.79998168889431442"/>
  </sheetPr>
  <dimension ref="A1:AN129"/>
  <sheetViews>
    <sheetView showGridLines="0" topLeftCell="A99" zoomScale="90" zoomScaleNormal="90" workbookViewId="0">
      <selection activeCell="S116" sqref="S116"/>
    </sheetView>
  </sheetViews>
  <sheetFormatPr defaultColWidth="9.140625" defaultRowHeight="15" x14ac:dyDescent="0.25"/>
  <cols>
    <col min="1" max="1" width="3.42578125" style="51" customWidth="1"/>
    <col min="2" max="2" width="8.140625" style="51" customWidth="1"/>
    <col min="3" max="3" width="8.42578125" style="51" customWidth="1"/>
    <col min="4" max="4" width="11.85546875" style="51" customWidth="1"/>
    <col min="5" max="5" width="11.85546875" style="138" customWidth="1"/>
    <col min="6" max="6" width="11.85546875" style="136" customWidth="1"/>
    <col min="7" max="8" width="11.85546875" style="133" customWidth="1"/>
    <col min="9" max="9" width="12.85546875" style="133" customWidth="1"/>
    <col min="10" max="10" width="11.85546875" style="133" customWidth="1"/>
    <col min="11" max="11" width="6.42578125" style="133" customWidth="1"/>
    <col min="12" max="12" width="9.5703125" style="134" customWidth="1"/>
    <col min="13" max="14" width="9.5703125" style="135" customWidth="1"/>
    <col min="15" max="15" width="9.5703125" style="134" customWidth="1"/>
    <col min="16" max="16" width="9.5703125" style="136" customWidth="1"/>
    <col min="17" max="17" width="9.5703125" style="51" customWidth="1"/>
    <col min="18" max="18" width="14" style="51" customWidth="1"/>
    <col min="19" max="19" width="3.42578125" style="185" customWidth="1"/>
    <col min="20" max="20" width="4.28515625" style="51" customWidth="1"/>
    <col min="21" max="21" width="15.7109375" style="51" hidden="1" customWidth="1"/>
    <col min="22" max="22" width="27.5703125" style="51" hidden="1" customWidth="1"/>
    <col min="23" max="23" width="17.28515625" style="51" hidden="1" customWidth="1"/>
    <col min="24" max="24" width="9.140625" style="51" hidden="1" customWidth="1"/>
    <col min="25" max="25" width="10.5703125" style="51" hidden="1" customWidth="1"/>
    <col min="26" max="26" width="9.140625" style="51" customWidth="1"/>
    <col min="27" max="27" width="10.5703125" style="51" bestFit="1" customWidth="1"/>
    <col min="28" max="16384" width="9.140625" style="51"/>
  </cols>
  <sheetData>
    <row r="1" spans="1:27" x14ac:dyDescent="0.25">
      <c r="A1" s="180"/>
      <c r="B1" s="180"/>
      <c r="C1" s="180"/>
      <c r="D1" s="180"/>
      <c r="E1" s="180"/>
      <c r="F1" s="180"/>
      <c r="G1" s="180"/>
      <c r="H1" s="180"/>
      <c r="I1" s="180"/>
      <c r="J1" s="180"/>
      <c r="K1" s="180"/>
      <c r="L1" s="180"/>
      <c r="M1" s="180"/>
      <c r="N1" s="180"/>
      <c r="O1" s="180"/>
      <c r="P1" s="180"/>
      <c r="Q1" s="180"/>
      <c r="R1" s="180"/>
      <c r="S1" s="180"/>
      <c r="T1" s="181"/>
      <c r="U1" s="181"/>
      <c r="V1" s="181"/>
      <c r="W1" s="181"/>
    </row>
    <row r="2" spans="1:27" ht="29.45" customHeight="1" x14ac:dyDescent="0.25">
      <c r="A2" s="180"/>
      <c r="B2" s="488" t="s">
        <v>536</v>
      </c>
      <c r="C2" s="489"/>
      <c r="D2" s="489"/>
      <c r="E2" s="489"/>
      <c r="F2" s="489"/>
      <c r="G2" s="489"/>
      <c r="H2" s="489"/>
      <c r="I2" s="489"/>
      <c r="J2" s="489"/>
      <c r="K2" s="489"/>
      <c r="L2" s="489"/>
      <c r="M2" s="489"/>
      <c r="N2" s="489"/>
      <c r="O2" s="489"/>
      <c r="P2" s="489"/>
      <c r="Q2" s="489"/>
      <c r="R2" s="490"/>
      <c r="S2" s="180"/>
      <c r="T2" s="181"/>
      <c r="U2" s="181"/>
      <c r="V2" s="181"/>
      <c r="W2" s="181"/>
    </row>
    <row r="3" spans="1:27" ht="29.45" customHeight="1" x14ac:dyDescent="0.25">
      <c r="A3" s="180"/>
      <c r="B3" s="459" t="s">
        <v>535</v>
      </c>
      <c r="C3" s="460"/>
      <c r="D3" s="460"/>
      <c r="E3" s="460"/>
      <c r="F3" s="460"/>
      <c r="G3" s="460"/>
      <c r="H3" s="460"/>
      <c r="I3" s="460"/>
      <c r="J3" s="460"/>
      <c r="K3" s="460"/>
      <c r="L3" s="460"/>
      <c r="M3" s="460"/>
      <c r="N3" s="460"/>
      <c r="O3" s="460"/>
      <c r="P3" s="460"/>
      <c r="Q3" s="460"/>
      <c r="R3" s="461"/>
      <c r="S3" s="180"/>
      <c r="T3" s="181"/>
      <c r="U3" s="181"/>
      <c r="V3" s="181"/>
      <c r="W3" s="181"/>
    </row>
    <row r="4" spans="1:27" ht="8.25" customHeight="1" x14ac:dyDescent="0.25">
      <c r="A4" s="180"/>
      <c r="B4" s="193"/>
      <c r="C4" s="193"/>
      <c r="D4" s="193"/>
      <c r="E4" s="193"/>
      <c r="F4" s="193"/>
      <c r="G4" s="193"/>
      <c r="H4" s="193"/>
      <c r="I4" s="193"/>
      <c r="J4" s="193"/>
      <c r="K4" s="193"/>
      <c r="L4" s="193"/>
      <c r="M4" s="193"/>
      <c r="N4" s="193"/>
      <c r="O4" s="193"/>
      <c r="P4" s="193"/>
      <c r="Q4" s="193"/>
      <c r="R4" s="193"/>
      <c r="S4" s="180"/>
      <c r="T4" s="181"/>
      <c r="U4" s="181"/>
      <c r="V4" s="181"/>
      <c r="W4" s="181"/>
    </row>
    <row r="5" spans="1:27" ht="30" customHeight="1" x14ac:dyDescent="0.25">
      <c r="A5" s="180"/>
      <c r="B5" s="491" t="s">
        <v>230</v>
      </c>
      <c r="C5" s="492"/>
      <c r="D5" s="493"/>
      <c r="E5" s="192" t="s">
        <v>537</v>
      </c>
      <c r="F5" s="193"/>
      <c r="G5" s="193"/>
      <c r="H5" s="193"/>
      <c r="I5" s="193"/>
      <c r="J5" s="193"/>
      <c r="K5" s="193"/>
      <c r="L5" s="193"/>
      <c r="M5" s="193"/>
      <c r="N5" s="193"/>
      <c r="O5" s="193"/>
      <c r="P5" s="193"/>
      <c r="Q5" s="193"/>
      <c r="R5" s="193"/>
      <c r="S5" s="180"/>
      <c r="T5" s="181"/>
      <c r="U5" s="181"/>
      <c r="V5" s="181"/>
      <c r="W5" s="181"/>
    </row>
    <row r="6" spans="1:27" ht="8.25" customHeight="1" x14ac:dyDescent="0.25">
      <c r="A6" s="180"/>
      <c r="B6" s="193"/>
      <c r="C6" s="193"/>
      <c r="D6" s="195"/>
      <c r="E6" s="193"/>
      <c r="F6" s="193"/>
      <c r="G6" s="193"/>
      <c r="H6" s="193"/>
      <c r="I6" s="193"/>
      <c r="J6" s="193"/>
      <c r="K6" s="193"/>
      <c r="L6" s="193"/>
      <c r="M6" s="193"/>
      <c r="N6" s="193"/>
      <c r="O6" s="193"/>
      <c r="P6" s="193"/>
      <c r="Q6" s="193"/>
      <c r="R6" s="193"/>
      <c r="S6" s="180"/>
      <c r="T6" s="181"/>
      <c r="U6" s="181"/>
      <c r="V6" s="181"/>
      <c r="W6" s="181"/>
    </row>
    <row r="7" spans="1:27" ht="30" customHeight="1" x14ac:dyDescent="0.25">
      <c r="A7" s="180"/>
      <c r="B7" s="494" t="s">
        <v>516</v>
      </c>
      <c r="C7" s="385"/>
      <c r="D7" s="386"/>
      <c r="E7" s="191"/>
      <c r="F7" s="193"/>
      <c r="G7" s="193"/>
      <c r="H7" s="193"/>
      <c r="I7" s="193"/>
      <c r="J7" s="193"/>
      <c r="K7" s="193"/>
      <c r="L7" s="193"/>
      <c r="M7" s="193"/>
      <c r="N7" s="193"/>
      <c r="O7" s="193"/>
      <c r="P7" s="193"/>
      <c r="Q7" s="193"/>
      <c r="R7" s="193"/>
      <c r="S7" s="180"/>
      <c r="T7" s="181"/>
      <c r="U7" s="181"/>
      <c r="V7" s="181"/>
      <c r="W7" s="181"/>
    </row>
    <row r="8" spans="1:27" ht="8.25" customHeight="1" x14ac:dyDescent="0.25">
      <c r="A8" s="180"/>
      <c r="B8" s="193"/>
      <c r="C8" s="193"/>
      <c r="D8" s="195"/>
      <c r="E8" s="193"/>
      <c r="F8" s="193"/>
      <c r="G8" s="193"/>
      <c r="H8" s="193"/>
      <c r="I8" s="193"/>
      <c r="J8" s="193"/>
      <c r="K8" s="193"/>
      <c r="L8" s="193"/>
      <c r="M8" s="193"/>
      <c r="N8" s="193"/>
      <c r="O8" s="193"/>
      <c r="P8" s="193"/>
      <c r="Q8" s="193"/>
      <c r="R8" s="193"/>
      <c r="S8" s="180"/>
      <c r="T8" s="181"/>
      <c r="U8" s="181"/>
      <c r="V8" s="181"/>
      <c r="W8" s="181"/>
    </row>
    <row r="9" spans="1:27" ht="9" customHeight="1" x14ac:dyDescent="0.25">
      <c r="A9" s="180"/>
      <c r="B9" s="193"/>
      <c r="C9" s="193"/>
      <c r="D9" s="193"/>
      <c r="E9" s="193"/>
      <c r="F9" s="193"/>
      <c r="G9" s="193"/>
      <c r="H9" s="193"/>
      <c r="I9" s="193"/>
      <c r="J9" s="193"/>
      <c r="K9" s="193"/>
      <c r="L9" s="193"/>
      <c r="M9" s="193"/>
      <c r="N9" s="193"/>
      <c r="O9" s="193"/>
      <c r="P9" s="193"/>
      <c r="Q9" s="193"/>
      <c r="R9" s="193"/>
      <c r="S9" s="180"/>
      <c r="T9" s="181"/>
      <c r="U9" s="181"/>
      <c r="V9" s="181"/>
      <c r="W9" s="181"/>
    </row>
    <row r="10" spans="1:27" ht="15.75" customHeight="1" x14ac:dyDescent="0.25">
      <c r="A10" s="180"/>
      <c r="B10" s="462" t="s">
        <v>44</v>
      </c>
      <c r="C10" s="463"/>
      <c r="D10" s="463"/>
      <c r="E10" s="463"/>
      <c r="F10" s="463"/>
      <c r="G10" s="463"/>
      <c r="H10" s="463"/>
      <c r="I10" s="463"/>
      <c r="J10" s="463"/>
      <c r="K10" s="463"/>
      <c r="L10" s="463"/>
      <c r="M10" s="463"/>
      <c r="N10" s="463"/>
      <c r="O10" s="463"/>
      <c r="P10" s="463"/>
      <c r="Q10" s="463"/>
      <c r="R10" s="464"/>
      <c r="S10" s="180"/>
      <c r="T10" s="181"/>
      <c r="U10" s="181"/>
      <c r="V10" s="182" t="s">
        <v>335</v>
      </c>
      <c r="W10" s="181"/>
    </row>
    <row r="11" spans="1:27" ht="39.950000000000003" customHeight="1" x14ac:dyDescent="0.25">
      <c r="A11" s="180"/>
      <c r="B11" s="468" t="s">
        <v>45</v>
      </c>
      <c r="C11" s="469"/>
      <c r="D11" s="468" t="s">
        <v>362</v>
      </c>
      <c r="E11" s="473"/>
      <c r="F11" s="473"/>
      <c r="G11" s="473"/>
      <c r="H11" s="473"/>
      <c r="I11" s="473"/>
      <c r="J11" s="473"/>
      <c r="K11" s="469"/>
      <c r="L11" s="197" t="s">
        <v>46</v>
      </c>
      <c r="M11" s="197" t="s">
        <v>47</v>
      </c>
      <c r="N11" s="197" t="s">
        <v>532</v>
      </c>
      <c r="O11" s="197" t="s">
        <v>4</v>
      </c>
      <c r="P11" s="197" t="s">
        <v>1</v>
      </c>
      <c r="Q11" s="197" t="s">
        <v>102</v>
      </c>
      <c r="R11" s="197" t="s">
        <v>103</v>
      </c>
      <c r="S11" s="180"/>
      <c r="T11" s="181"/>
      <c r="U11" s="181"/>
      <c r="V11" s="182"/>
      <c r="W11" s="181"/>
    </row>
    <row r="12" spans="1:27" s="83" customFormat="1" ht="39.950000000000003" customHeight="1" x14ac:dyDescent="0.25">
      <c r="A12" s="180"/>
      <c r="B12" s="477"/>
      <c r="C12" s="478"/>
      <c r="D12" s="414"/>
      <c r="E12" s="415"/>
      <c r="F12" s="415"/>
      <c r="G12" s="415"/>
      <c r="H12" s="415"/>
      <c r="I12" s="415"/>
      <c r="J12" s="415"/>
      <c r="K12" s="416"/>
      <c r="L12" s="139"/>
      <c r="M12" s="140"/>
      <c r="N12" s="266"/>
      <c r="O12" s="189"/>
      <c r="P12" s="141" t="str">
        <f>IF(N12="","",(L12/N12))</f>
        <v/>
      </c>
      <c r="Q12" s="142">
        <f>O12*R12</f>
        <v>0</v>
      </c>
      <c r="R12" s="143">
        <f>ROUND(L12*M12,2)</f>
        <v>0</v>
      </c>
      <c r="S12" s="180"/>
      <c r="T12" s="181"/>
      <c r="U12" s="181"/>
      <c r="V12" s="182">
        <f>Q12+R12</f>
        <v>0</v>
      </c>
      <c r="W12" s="181"/>
      <c r="AA12" s="128"/>
    </row>
    <row r="13" spans="1:27" s="83" customFormat="1" ht="39.950000000000003" customHeight="1" x14ac:dyDescent="0.25">
      <c r="A13" s="180"/>
      <c r="B13" s="397"/>
      <c r="C13" s="399"/>
      <c r="D13" s="414"/>
      <c r="E13" s="415"/>
      <c r="F13" s="415"/>
      <c r="G13" s="415"/>
      <c r="H13" s="415"/>
      <c r="I13" s="415"/>
      <c r="J13" s="415"/>
      <c r="K13" s="416"/>
      <c r="L13" s="139"/>
      <c r="M13" s="140"/>
      <c r="N13" s="266"/>
      <c r="O13" s="189"/>
      <c r="P13" s="141" t="str">
        <f>IF(N13="","",(L13/N13))</f>
        <v/>
      </c>
      <c r="Q13" s="142">
        <f>O13*R13</f>
        <v>0</v>
      </c>
      <c r="R13" s="143">
        <f t="shared" ref="R13:R15" si="0">ROUND(L13*M13,2)</f>
        <v>0</v>
      </c>
      <c r="S13" s="180"/>
      <c r="T13" s="181"/>
      <c r="U13" s="181"/>
      <c r="V13" s="182">
        <f>Q13+R13</f>
        <v>0</v>
      </c>
      <c r="W13" s="181"/>
      <c r="AA13" s="128"/>
    </row>
    <row r="14" spans="1:27" s="83" customFormat="1" ht="39.950000000000003" customHeight="1" x14ac:dyDescent="0.25">
      <c r="A14" s="180"/>
      <c r="B14" s="397"/>
      <c r="C14" s="399"/>
      <c r="D14" s="414"/>
      <c r="E14" s="415"/>
      <c r="F14" s="415"/>
      <c r="G14" s="415"/>
      <c r="H14" s="415"/>
      <c r="I14" s="415"/>
      <c r="J14" s="415"/>
      <c r="K14" s="416"/>
      <c r="L14" s="139"/>
      <c r="M14" s="140"/>
      <c r="N14" s="266"/>
      <c r="O14" s="189"/>
      <c r="P14" s="141" t="str">
        <f>IF(N14="","",(L14/N14))</f>
        <v/>
      </c>
      <c r="Q14" s="142">
        <f>O14*R14</f>
        <v>0</v>
      </c>
      <c r="R14" s="143">
        <f t="shared" si="0"/>
        <v>0</v>
      </c>
      <c r="S14" s="180"/>
      <c r="T14" s="181"/>
      <c r="U14" s="181"/>
      <c r="V14" s="182">
        <f>Q14+R14</f>
        <v>0</v>
      </c>
      <c r="W14" s="181"/>
      <c r="AA14" s="128"/>
    </row>
    <row r="15" spans="1:27" s="83" customFormat="1" ht="39.950000000000003" customHeight="1" x14ac:dyDescent="0.25">
      <c r="A15" s="180"/>
      <c r="B15" s="397"/>
      <c r="C15" s="399"/>
      <c r="D15" s="414"/>
      <c r="E15" s="415"/>
      <c r="F15" s="415"/>
      <c r="G15" s="415"/>
      <c r="H15" s="415"/>
      <c r="I15" s="415"/>
      <c r="J15" s="415"/>
      <c r="K15" s="416"/>
      <c r="L15" s="139"/>
      <c r="M15" s="140"/>
      <c r="N15" s="266"/>
      <c r="O15" s="189"/>
      <c r="P15" s="141" t="str">
        <f>IF(N15="","",(L15/N15))</f>
        <v/>
      </c>
      <c r="Q15" s="142">
        <f>O15*R15</f>
        <v>0</v>
      </c>
      <c r="R15" s="143">
        <f t="shared" si="0"/>
        <v>0</v>
      </c>
      <c r="S15" s="180"/>
      <c r="T15" s="181"/>
      <c r="U15" s="181"/>
      <c r="V15" s="182">
        <f>Q15+R15</f>
        <v>0</v>
      </c>
      <c r="W15" s="181"/>
      <c r="AA15" s="128"/>
    </row>
    <row r="16" spans="1:27" ht="18.600000000000001" customHeight="1" x14ac:dyDescent="0.25">
      <c r="A16" s="180"/>
      <c r="B16" s="411" t="s">
        <v>221</v>
      </c>
      <c r="C16" s="412"/>
      <c r="D16" s="412"/>
      <c r="E16" s="412"/>
      <c r="F16" s="412"/>
      <c r="G16" s="412"/>
      <c r="H16" s="412"/>
      <c r="I16" s="412"/>
      <c r="J16" s="412"/>
      <c r="K16" s="412"/>
      <c r="L16" s="412"/>
      <c r="M16" s="412"/>
      <c r="N16" s="412"/>
      <c r="O16" s="413"/>
      <c r="P16" s="144">
        <f>SUM(P12:P15)</f>
        <v>0</v>
      </c>
      <c r="Q16" s="145">
        <f>SUM(Q12:Q15)</f>
        <v>0</v>
      </c>
      <c r="R16" s="146">
        <f>ROUND(SUM(R12:R15),0)</f>
        <v>0</v>
      </c>
      <c r="S16" s="180"/>
      <c r="T16" s="181"/>
      <c r="U16" s="181">
        <f>R16+Q16</f>
        <v>0</v>
      </c>
      <c r="V16" s="182"/>
      <c r="W16" s="181"/>
      <c r="X16" s="129"/>
      <c r="Y16" s="129">
        <f>R16</f>
        <v>0</v>
      </c>
    </row>
    <row r="17" spans="1:27" ht="15.75" customHeight="1" x14ac:dyDescent="0.25">
      <c r="A17" s="180"/>
      <c r="B17" s="465" t="s">
        <v>49</v>
      </c>
      <c r="C17" s="466"/>
      <c r="D17" s="466"/>
      <c r="E17" s="466"/>
      <c r="F17" s="466"/>
      <c r="G17" s="466"/>
      <c r="H17" s="466"/>
      <c r="I17" s="466"/>
      <c r="J17" s="466"/>
      <c r="K17" s="466"/>
      <c r="L17" s="466"/>
      <c r="M17" s="466"/>
      <c r="N17" s="466"/>
      <c r="O17" s="466"/>
      <c r="P17" s="466"/>
      <c r="Q17" s="466"/>
      <c r="R17" s="467"/>
      <c r="S17" s="180"/>
      <c r="T17" s="181"/>
      <c r="U17" s="181"/>
      <c r="V17" s="182"/>
      <c r="W17" s="181"/>
    </row>
    <row r="18" spans="1:27" ht="39.950000000000003" customHeight="1" x14ac:dyDescent="0.25">
      <c r="A18" s="180"/>
      <c r="B18" s="424" t="s">
        <v>45</v>
      </c>
      <c r="C18" s="479"/>
      <c r="D18" s="424" t="s">
        <v>363</v>
      </c>
      <c r="E18" s="425"/>
      <c r="F18" s="425"/>
      <c r="G18" s="425"/>
      <c r="H18" s="425"/>
      <c r="I18" s="425"/>
      <c r="J18" s="425"/>
      <c r="K18" s="479"/>
      <c r="L18" s="285" t="s">
        <v>46</v>
      </c>
      <c r="M18" s="285" t="s">
        <v>47</v>
      </c>
      <c r="N18" s="197" t="s">
        <v>532</v>
      </c>
      <c r="O18" s="285" t="s">
        <v>4</v>
      </c>
      <c r="P18" s="285" t="s">
        <v>1</v>
      </c>
      <c r="Q18" s="285" t="s">
        <v>36</v>
      </c>
      <c r="R18" s="285" t="s">
        <v>103</v>
      </c>
      <c r="S18" s="180"/>
      <c r="T18" s="181"/>
      <c r="U18" s="181"/>
      <c r="V18" s="182"/>
      <c r="W18" s="181"/>
    </row>
    <row r="19" spans="1:27" s="83" customFormat="1" ht="39.950000000000003" customHeight="1" x14ac:dyDescent="0.25">
      <c r="A19" s="180"/>
      <c r="B19" s="397"/>
      <c r="C19" s="399"/>
      <c r="D19" s="414"/>
      <c r="E19" s="415"/>
      <c r="F19" s="415"/>
      <c r="G19" s="415"/>
      <c r="H19" s="415"/>
      <c r="I19" s="415"/>
      <c r="J19" s="415"/>
      <c r="K19" s="416"/>
      <c r="L19" s="139"/>
      <c r="M19" s="140"/>
      <c r="N19" s="266"/>
      <c r="O19" s="189"/>
      <c r="P19" s="141" t="str">
        <f t="shared" ref="P19:P43" si="1">IF(N19="","",(L19/N19))</f>
        <v/>
      </c>
      <c r="Q19" s="142">
        <f t="shared" ref="Q19:Q43" si="2">O19*R19</f>
        <v>0</v>
      </c>
      <c r="R19" s="143">
        <f t="shared" ref="R19:R43" si="3">ROUND(L19*M19,2)</f>
        <v>0</v>
      </c>
      <c r="S19" s="180"/>
      <c r="T19" s="181"/>
      <c r="U19" s="181"/>
      <c r="V19" s="182">
        <f t="shared" ref="V19:V43" si="4">Q19+R19</f>
        <v>0</v>
      </c>
      <c r="W19" s="181"/>
    </row>
    <row r="20" spans="1:27" s="83" customFormat="1" ht="39.950000000000003" customHeight="1" x14ac:dyDescent="0.25">
      <c r="A20" s="180"/>
      <c r="B20" s="397"/>
      <c r="C20" s="399"/>
      <c r="D20" s="414"/>
      <c r="E20" s="415"/>
      <c r="F20" s="415"/>
      <c r="G20" s="415"/>
      <c r="H20" s="415"/>
      <c r="I20" s="415"/>
      <c r="J20" s="415"/>
      <c r="K20" s="416"/>
      <c r="L20" s="139"/>
      <c r="M20" s="140"/>
      <c r="N20" s="266"/>
      <c r="O20" s="189"/>
      <c r="P20" s="141" t="str">
        <f t="shared" si="1"/>
        <v/>
      </c>
      <c r="Q20" s="142">
        <f t="shared" si="2"/>
        <v>0</v>
      </c>
      <c r="R20" s="143">
        <f t="shared" si="3"/>
        <v>0</v>
      </c>
      <c r="S20" s="180"/>
      <c r="T20" s="181"/>
      <c r="U20" s="181" t="s">
        <v>231</v>
      </c>
      <c r="V20" s="182">
        <f t="shared" si="4"/>
        <v>0</v>
      </c>
      <c r="W20" s="181"/>
      <c r="AA20" s="128"/>
    </row>
    <row r="21" spans="1:27" s="83" customFormat="1" ht="39.950000000000003" customHeight="1" x14ac:dyDescent="0.25">
      <c r="A21" s="180"/>
      <c r="B21" s="397"/>
      <c r="C21" s="399"/>
      <c r="D21" s="414"/>
      <c r="E21" s="415"/>
      <c r="F21" s="415"/>
      <c r="G21" s="415"/>
      <c r="H21" s="415"/>
      <c r="I21" s="415"/>
      <c r="J21" s="415"/>
      <c r="K21" s="416"/>
      <c r="L21" s="139"/>
      <c r="M21" s="140"/>
      <c r="N21" s="266"/>
      <c r="O21" s="189"/>
      <c r="P21" s="141" t="str">
        <f t="shared" si="1"/>
        <v/>
      </c>
      <c r="Q21" s="142">
        <f t="shared" si="2"/>
        <v>0</v>
      </c>
      <c r="R21" s="143">
        <f t="shared" si="3"/>
        <v>0</v>
      </c>
      <c r="S21" s="180"/>
      <c r="T21" s="181"/>
      <c r="U21" s="181"/>
      <c r="V21" s="182">
        <f t="shared" si="4"/>
        <v>0</v>
      </c>
      <c r="W21" s="181"/>
    </row>
    <row r="22" spans="1:27" s="83" customFormat="1" ht="39.950000000000003" customHeight="1" x14ac:dyDescent="0.25">
      <c r="A22" s="180"/>
      <c r="B22" s="397"/>
      <c r="C22" s="399"/>
      <c r="D22" s="414"/>
      <c r="E22" s="415"/>
      <c r="F22" s="415"/>
      <c r="G22" s="415"/>
      <c r="H22" s="415"/>
      <c r="I22" s="415"/>
      <c r="J22" s="415"/>
      <c r="K22" s="416"/>
      <c r="L22" s="139"/>
      <c r="M22" s="140"/>
      <c r="N22" s="266"/>
      <c r="O22" s="189"/>
      <c r="P22" s="141" t="str">
        <f t="shared" si="1"/>
        <v/>
      </c>
      <c r="Q22" s="142">
        <f t="shared" si="2"/>
        <v>0</v>
      </c>
      <c r="R22" s="143">
        <f t="shared" si="3"/>
        <v>0</v>
      </c>
      <c r="S22" s="180"/>
      <c r="T22" s="181"/>
      <c r="U22" s="181" t="s">
        <v>231</v>
      </c>
      <c r="V22" s="182">
        <f t="shared" si="4"/>
        <v>0</v>
      </c>
      <c r="W22" s="181"/>
      <c r="AA22" s="128"/>
    </row>
    <row r="23" spans="1:27" s="83" customFormat="1" ht="39.950000000000003" customHeight="1" x14ac:dyDescent="0.25">
      <c r="A23" s="180"/>
      <c r="B23" s="397"/>
      <c r="C23" s="399"/>
      <c r="D23" s="414"/>
      <c r="E23" s="415"/>
      <c r="F23" s="415"/>
      <c r="G23" s="415"/>
      <c r="H23" s="415"/>
      <c r="I23" s="415"/>
      <c r="J23" s="415"/>
      <c r="K23" s="416"/>
      <c r="L23" s="139"/>
      <c r="M23" s="140"/>
      <c r="N23" s="266"/>
      <c r="O23" s="189"/>
      <c r="P23" s="141" t="str">
        <f t="shared" si="1"/>
        <v/>
      </c>
      <c r="Q23" s="142">
        <f t="shared" si="2"/>
        <v>0</v>
      </c>
      <c r="R23" s="143">
        <f t="shared" si="3"/>
        <v>0</v>
      </c>
      <c r="S23" s="180"/>
      <c r="T23" s="181"/>
      <c r="U23" s="181"/>
      <c r="V23" s="182">
        <f t="shared" si="4"/>
        <v>0</v>
      </c>
      <c r="W23" s="181"/>
    </row>
    <row r="24" spans="1:27" s="83" customFormat="1" ht="39.950000000000003" customHeight="1" x14ac:dyDescent="0.25">
      <c r="A24" s="180"/>
      <c r="B24" s="397"/>
      <c r="C24" s="399"/>
      <c r="D24" s="414"/>
      <c r="E24" s="415"/>
      <c r="F24" s="415"/>
      <c r="G24" s="415"/>
      <c r="H24" s="415"/>
      <c r="I24" s="415"/>
      <c r="J24" s="415"/>
      <c r="K24" s="416"/>
      <c r="L24" s="139"/>
      <c r="M24" s="140"/>
      <c r="N24" s="266"/>
      <c r="O24" s="189"/>
      <c r="P24" s="141" t="str">
        <f t="shared" si="1"/>
        <v/>
      </c>
      <c r="Q24" s="142">
        <f t="shared" si="2"/>
        <v>0</v>
      </c>
      <c r="R24" s="143">
        <f t="shared" si="3"/>
        <v>0</v>
      </c>
      <c r="S24" s="180"/>
      <c r="T24" s="181"/>
      <c r="U24" s="181" t="s">
        <v>231</v>
      </c>
      <c r="V24" s="182">
        <f t="shared" si="4"/>
        <v>0</v>
      </c>
      <c r="W24" s="181"/>
      <c r="AA24" s="128"/>
    </row>
    <row r="25" spans="1:27" s="83" customFormat="1" ht="39.950000000000003" customHeight="1" x14ac:dyDescent="0.25">
      <c r="A25" s="180"/>
      <c r="B25" s="397"/>
      <c r="C25" s="399"/>
      <c r="D25" s="414"/>
      <c r="E25" s="415"/>
      <c r="F25" s="415"/>
      <c r="G25" s="415"/>
      <c r="H25" s="415"/>
      <c r="I25" s="415"/>
      <c r="J25" s="415"/>
      <c r="K25" s="416"/>
      <c r="L25" s="139"/>
      <c r="M25" s="140"/>
      <c r="N25" s="266"/>
      <c r="O25" s="189"/>
      <c r="P25" s="141" t="str">
        <f t="shared" si="1"/>
        <v/>
      </c>
      <c r="Q25" s="142">
        <f t="shared" si="2"/>
        <v>0</v>
      </c>
      <c r="R25" s="143">
        <f t="shared" si="3"/>
        <v>0</v>
      </c>
      <c r="S25" s="180"/>
      <c r="T25" s="181"/>
      <c r="U25" s="181"/>
      <c r="V25" s="182">
        <f t="shared" si="4"/>
        <v>0</v>
      </c>
      <c r="W25" s="181"/>
    </row>
    <row r="26" spans="1:27" s="83" customFormat="1" ht="39.950000000000003" customHeight="1" x14ac:dyDescent="0.25">
      <c r="A26" s="180"/>
      <c r="B26" s="397"/>
      <c r="C26" s="399"/>
      <c r="D26" s="414"/>
      <c r="E26" s="415"/>
      <c r="F26" s="415"/>
      <c r="G26" s="415"/>
      <c r="H26" s="415"/>
      <c r="I26" s="415"/>
      <c r="J26" s="415"/>
      <c r="K26" s="416"/>
      <c r="L26" s="139"/>
      <c r="M26" s="140"/>
      <c r="N26" s="266"/>
      <c r="O26" s="189"/>
      <c r="P26" s="141" t="str">
        <f t="shared" si="1"/>
        <v/>
      </c>
      <c r="Q26" s="142">
        <f t="shared" si="2"/>
        <v>0</v>
      </c>
      <c r="R26" s="143">
        <f t="shared" si="3"/>
        <v>0</v>
      </c>
      <c r="S26" s="180"/>
      <c r="T26" s="181"/>
      <c r="U26" s="181"/>
      <c r="V26" s="182">
        <f t="shared" si="4"/>
        <v>0</v>
      </c>
      <c r="W26" s="181"/>
    </row>
    <row r="27" spans="1:27" s="83" customFormat="1" ht="39.950000000000003" customHeight="1" x14ac:dyDescent="0.25">
      <c r="A27" s="180"/>
      <c r="B27" s="397"/>
      <c r="C27" s="399"/>
      <c r="D27" s="414"/>
      <c r="E27" s="415"/>
      <c r="F27" s="415"/>
      <c r="G27" s="415"/>
      <c r="H27" s="415"/>
      <c r="I27" s="415"/>
      <c r="J27" s="415"/>
      <c r="K27" s="416"/>
      <c r="L27" s="139"/>
      <c r="M27" s="140"/>
      <c r="N27" s="266"/>
      <c r="O27" s="189"/>
      <c r="P27" s="141" t="str">
        <f t="shared" si="1"/>
        <v/>
      </c>
      <c r="Q27" s="142">
        <f t="shared" si="2"/>
        <v>0</v>
      </c>
      <c r="R27" s="143">
        <f t="shared" si="3"/>
        <v>0</v>
      </c>
      <c r="S27" s="180"/>
      <c r="T27" s="181"/>
      <c r="U27" s="181" t="s">
        <v>231</v>
      </c>
      <c r="V27" s="182">
        <f t="shared" si="4"/>
        <v>0</v>
      </c>
      <c r="W27" s="181"/>
      <c r="AA27" s="128"/>
    </row>
    <row r="28" spans="1:27" s="83" customFormat="1" ht="39.950000000000003" customHeight="1" x14ac:dyDescent="0.25">
      <c r="A28" s="180"/>
      <c r="B28" s="397"/>
      <c r="C28" s="399"/>
      <c r="D28" s="414"/>
      <c r="E28" s="415"/>
      <c r="F28" s="415"/>
      <c r="G28" s="415"/>
      <c r="H28" s="415"/>
      <c r="I28" s="415"/>
      <c r="J28" s="415"/>
      <c r="K28" s="416"/>
      <c r="L28" s="139"/>
      <c r="M28" s="140"/>
      <c r="N28" s="266"/>
      <c r="O28" s="189"/>
      <c r="P28" s="141" t="str">
        <f t="shared" si="1"/>
        <v/>
      </c>
      <c r="Q28" s="142">
        <f t="shared" si="2"/>
        <v>0</v>
      </c>
      <c r="R28" s="143">
        <f t="shared" si="3"/>
        <v>0</v>
      </c>
      <c r="S28" s="180"/>
      <c r="T28" s="181"/>
      <c r="U28" s="181"/>
      <c r="V28" s="182">
        <f t="shared" si="4"/>
        <v>0</v>
      </c>
      <c r="W28" s="181"/>
    </row>
    <row r="29" spans="1:27" s="83" customFormat="1" ht="39.950000000000003" customHeight="1" x14ac:dyDescent="0.25">
      <c r="A29" s="180"/>
      <c r="B29" s="397"/>
      <c r="C29" s="399"/>
      <c r="D29" s="414"/>
      <c r="E29" s="415"/>
      <c r="F29" s="415"/>
      <c r="G29" s="415"/>
      <c r="H29" s="415"/>
      <c r="I29" s="415"/>
      <c r="J29" s="415"/>
      <c r="K29" s="416"/>
      <c r="L29" s="139"/>
      <c r="M29" s="140"/>
      <c r="N29" s="266"/>
      <c r="O29" s="189"/>
      <c r="P29" s="141" t="str">
        <f t="shared" si="1"/>
        <v/>
      </c>
      <c r="Q29" s="142">
        <f t="shared" si="2"/>
        <v>0</v>
      </c>
      <c r="R29" s="143">
        <f t="shared" si="3"/>
        <v>0</v>
      </c>
      <c r="S29" s="180"/>
      <c r="T29" s="181"/>
      <c r="U29" s="181" t="s">
        <v>231</v>
      </c>
      <c r="V29" s="182">
        <f t="shared" si="4"/>
        <v>0</v>
      </c>
      <c r="W29" s="181"/>
      <c r="AA29" s="128"/>
    </row>
    <row r="30" spans="1:27" s="83" customFormat="1" ht="39.950000000000003" customHeight="1" x14ac:dyDescent="0.25">
      <c r="A30" s="180"/>
      <c r="B30" s="397"/>
      <c r="C30" s="399"/>
      <c r="D30" s="414"/>
      <c r="E30" s="415"/>
      <c r="F30" s="415"/>
      <c r="G30" s="415"/>
      <c r="H30" s="415"/>
      <c r="I30" s="415"/>
      <c r="J30" s="415"/>
      <c r="K30" s="416"/>
      <c r="L30" s="139"/>
      <c r="M30" s="140"/>
      <c r="N30" s="266"/>
      <c r="O30" s="189"/>
      <c r="P30" s="141" t="str">
        <f t="shared" si="1"/>
        <v/>
      </c>
      <c r="Q30" s="142">
        <f t="shared" si="2"/>
        <v>0</v>
      </c>
      <c r="R30" s="143">
        <f t="shared" si="3"/>
        <v>0</v>
      </c>
      <c r="S30" s="180"/>
      <c r="T30" s="181"/>
      <c r="U30" s="181"/>
      <c r="V30" s="182">
        <f t="shared" si="4"/>
        <v>0</v>
      </c>
      <c r="W30" s="181"/>
    </row>
    <row r="31" spans="1:27" s="83" customFormat="1" ht="39.950000000000003" customHeight="1" x14ac:dyDescent="0.25">
      <c r="A31" s="180"/>
      <c r="B31" s="397"/>
      <c r="C31" s="399"/>
      <c r="D31" s="414"/>
      <c r="E31" s="415"/>
      <c r="F31" s="415"/>
      <c r="G31" s="415"/>
      <c r="H31" s="415"/>
      <c r="I31" s="415"/>
      <c r="J31" s="415"/>
      <c r="K31" s="416"/>
      <c r="L31" s="139"/>
      <c r="M31" s="140"/>
      <c r="N31" s="266"/>
      <c r="O31" s="189"/>
      <c r="P31" s="141" t="str">
        <f t="shared" si="1"/>
        <v/>
      </c>
      <c r="Q31" s="142">
        <f t="shared" si="2"/>
        <v>0</v>
      </c>
      <c r="R31" s="143">
        <f t="shared" si="3"/>
        <v>0</v>
      </c>
      <c r="S31" s="180"/>
      <c r="T31" s="181"/>
      <c r="U31" s="181" t="s">
        <v>231</v>
      </c>
      <c r="V31" s="182">
        <f t="shared" si="4"/>
        <v>0</v>
      </c>
      <c r="W31" s="181"/>
      <c r="AA31" s="128"/>
    </row>
    <row r="32" spans="1:27" s="83" customFormat="1" ht="39.950000000000003" customHeight="1" x14ac:dyDescent="0.25">
      <c r="A32" s="180"/>
      <c r="B32" s="397"/>
      <c r="C32" s="399"/>
      <c r="D32" s="414"/>
      <c r="E32" s="415"/>
      <c r="F32" s="415"/>
      <c r="G32" s="415"/>
      <c r="H32" s="415"/>
      <c r="I32" s="415"/>
      <c r="J32" s="415"/>
      <c r="K32" s="416"/>
      <c r="L32" s="139"/>
      <c r="M32" s="140"/>
      <c r="N32" s="266"/>
      <c r="O32" s="189"/>
      <c r="P32" s="141" t="str">
        <f t="shared" si="1"/>
        <v/>
      </c>
      <c r="Q32" s="142">
        <f t="shared" si="2"/>
        <v>0</v>
      </c>
      <c r="R32" s="143">
        <f t="shared" si="3"/>
        <v>0</v>
      </c>
      <c r="S32" s="180"/>
      <c r="T32" s="181"/>
      <c r="U32" s="181"/>
      <c r="V32" s="182">
        <f t="shared" si="4"/>
        <v>0</v>
      </c>
      <c r="W32" s="181"/>
    </row>
    <row r="33" spans="1:27" s="83" customFormat="1" ht="39.950000000000003" customHeight="1" x14ac:dyDescent="0.25">
      <c r="A33" s="180"/>
      <c r="B33" s="397"/>
      <c r="C33" s="399"/>
      <c r="D33" s="414"/>
      <c r="E33" s="415"/>
      <c r="F33" s="415"/>
      <c r="G33" s="415"/>
      <c r="H33" s="415"/>
      <c r="I33" s="415"/>
      <c r="J33" s="415"/>
      <c r="K33" s="416"/>
      <c r="L33" s="139"/>
      <c r="M33" s="140"/>
      <c r="N33" s="266"/>
      <c r="O33" s="189"/>
      <c r="P33" s="141" t="str">
        <f t="shared" si="1"/>
        <v/>
      </c>
      <c r="Q33" s="142">
        <f t="shared" si="2"/>
        <v>0</v>
      </c>
      <c r="R33" s="143">
        <f t="shared" si="3"/>
        <v>0</v>
      </c>
      <c r="S33" s="180"/>
      <c r="T33" s="181"/>
      <c r="U33" s="181"/>
      <c r="V33" s="182">
        <f t="shared" si="4"/>
        <v>0</v>
      </c>
      <c r="W33" s="181"/>
    </row>
    <row r="34" spans="1:27" s="83" customFormat="1" ht="39.950000000000003" hidden="1" customHeight="1" x14ac:dyDescent="0.25">
      <c r="A34" s="180"/>
      <c r="B34" s="397"/>
      <c r="C34" s="399"/>
      <c r="D34" s="414"/>
      <c r="E34" s="415"/>
      <c r="F34" s="415"/>
      <c r="G34" s="415"/>
      <c r="H34" s="415"/>
      <c r="I34" s="415"/>
      <c r="J34" s="415"/>
      <c r="K34" s="416"/>
      <c r="L34" s="139"/>
      <c r="M34" s="140"/>
      <c r="N34" s="266"/>
      <c r="O34" s="189"/>
      <c r="P34" s="141" t="str">
        <f t="shared" si="1"/>
        <v/>
      </c>
      <c r="Q34" s="142">
        <f t="shared" si="2"/>
        <v>0</v>
      </c>
      <c r="R34" s="143">
        <f t="shared" si="3"/>
        <v>0</v>
      </c>
      <c r="S34" s="180"/>
      <c r="T34" s="181"/>
      <c r="U34" s="181" t="s">
        <v>231</v>
      </c>
      <c r="V34" s="182">
        <f t="shared" si="4"/>
        <v>0</v>
      </c>
      <c r="W34" s="181"/>
      <c r="AA34" s="128"/>
    </row>
    <row r="35" spans="1:27" s="83" customFormat="1" ht="39.950000000000003" hidden="1" customHeight="1" x14ac:dyDescent="0.25">
      <c r="A35" s="180"/>
      <c r="B35" s="397"/>
      <c r="C35" s="399"/>
      <c r="D35" s="414"/>
      <c r="E35" s="415"/>
      <c r="F35" s="415"/>
      <c r="G35" s="415"/>
      <c r="H35" s="415"/>
      <c r="I35" s="415"/>
      <c r="J35" s="415"/>
      <c r="K35" s="416"/>
      <c r="L35" s="139"/>
      <c r="M35" s="140"/>
      <c r="N35" s="266"/>
      <c r="O35" s="189"/>
      <c r="P35" s="141" t="str">
        <f t="shared" si="1"/>
        <v/>
      </c>
      <c r="Q35" s="142">
        <f t="shared" si="2"/>
        <v>0</v>
      </c>
      <c r="R35" s="143">
        <f t="shared" si="3"/>
        <v>0</v>
      </c>
      <c r="S35" s="180"/>
      <c r="T35" s="181"/>
      <c r="U35" s="181"/>
      <c r="V35" s="182">
        <f t="shared" si="4"/>
        <v>0</v>
      </c>
      <c r="W35" s="181"/>
    </row>
    <row r="36" spans="1:27" s="83" customFormat="1" ht="39.950000000000003" hidden="1" customHeight="1" x14ac:dyDescent="0.25">
      <c r="A36" s="180"/>
      <c r="B36" s="397"/>
      <c r="C36" s="399"/>
      <c r="D36" s="414"/>
      <c r="E36" s="415"/>
      <c r="F36" s="415"/>
      <c r="G36" s="415"/>
      <c r="H36" s="415"/>
      <c r="I36" s="415"/>
      <c r="J36" s="415"/>
      <c r="K36" s="416"/>
      <c r="L36" s="139"/>
      <c r="M36" s="140"/>
      <c r="N36" s="266"/>
      <c r="O36" s="189"/>
      <c r="P36" s="141" t="str">
        <f t="shared" si="1"/>
        <v/>
      </c>
      <c r="Q36" s="142">
        <f t="shared" si="2"/>
        <v>0</v>
      </c>
      <c r="R36" s="143">
        <f t="shared" si="3"/>
        <v>0</v>
      </c>
      <c r="S36" s="180"/>
      <c r="T36" s="181"/>
      <c r="U36" s="181"/>
      <c r="V36" s="182">
        <f t="shared" si="4"/>
        <v>0</v>
      </c>
      <c r="W36" s="181"/>
    </row>
    <row r="37" spans="1:27" s="83" customFormat="1" ht="39.950000000000003" hidden="1" customHeight="1" x14ac:dyDescent="0.25">
      <c r="A37" s="180"/>
      <c r="B37" s="397"/>
      <c r="C37" s="399"/>
      <c r="D37" s="414"/>
      <c r="E37" s="415"/>
      <c r="F37" s="415"/>
      <c r="G37" s="415"/>
      <c r="H37" s="415"/>
      <c r="I37" s="415"/>
      <c r="J37" s="415"/>
      <c r="K37" s="416"/>
      <c r="L37" s="139"/>
      <c r="M37" s="140"/>
      <c r="N37" s="266"/>
      <c r="O37" s="189"/>
      <c r="P37" s="141" t="str">
        <f t="shared" si="1"/>
        <v/>
      </c>
      <c r="Q37" s="142">
        <f t="shared" si="2"/>
        <v>0</v>
      </c>
      <c r="R37" s="143">
        <f t="shared" si="3"/>
        <v>0</v>
      </c>
      <c r="S37" s="180"/>
      <c r="T37" s="181"/>
      <c r="U37" s="181" t="s">
        <v>231</v>
      </c>
      <c r="V37" s="182">
        <f t="shared" si="4"/>
        <v>0</v>
      </c>
      <c r="W37" s="181"/>
      <c r="AA37" s="128"/>
    </row>
    <row r="38" spans="1:27" s="83" customFormat="1" ht="39.950000000000003" hidden="1" customHeight="1" x14ac:dyDescent="0.25">
      <c r="A38" s="180"/>
      <c r="B38" s="397"/>
      <c r="C38" s="399"/>
      <c r="D38" s="414"/>
      <c r="E38" s="415"/>
      <c r="F38" s="415"/>
      <c r="G38" s="415"/>
      <c r="H38" s="415"/>
      <c r="I38" s="415"/>
      <c r="J38" s="415"/>
      <c r="K38" s="416"/>
      <c r="L38" s="139"/>
      <c r="M38" s="140"/>
      <c r="N38" s="266"/>
      <c r="O38" s="189"/>
      <c r="P38" s="141" t="str">
        <f t="shared" si="1"/>
        <v/>
      </c>
      <c r="Q38" s="142">
        <f t="shared" si="2"/>
        <v>0</v>
      </c>
      <c r="R38" s="143">
        <f t="shared" si="3"/>
        <v>0</v>
      </c>
      <c r="S38" s="180"/>
      <c r="T38" s="181"/>
      <c r="U38" s="181"/>
      <c r="V38" s="182">
        <f t="shared" si="4"/>
        <v>0</v>
      </c>
      <c r="W38" s="181"/>
    </row>
    <row r="39" spans="1:27" s="83" customFormat="1" ht="39.950000000000003" hidden="1" customHeight="1" x14ac:dyDescent="0.25">
      <c r="A39" s="180"/>
      <c r="B39" s="397"/>
      <c r="C39" s="399"/>
      <c r="D39" s="414"/>
      <c r="E39" s="415"/>
      <c r="F39" s="415"/>
      <c r="G39" s="415"/>
      <c r="H39" s="415"/>
      <c r="I39" s="415"/>
      <c r="J39" s="415"/>
      <c r="K39" s="416"/>
      <c r="L39" s="139"/>
      <c r="M39" s="140"/>
      <c r="N39" s="266"/>
      <c r="O39" s="189"/>
      <c r="P39" s="141" t="str">
        <f t="shared" si="1"/>
        <v/>
      </c>
      <c r="Q39" s="142">
        <f t="shared" si="2"/>
        <v>0</v>
      </c>
      <c r="R39" s="143">
        <f t="shared" si="3"/>
        <v>0</v>
      </c>
      <c r="S39" s="180"/>
      <c r="T39" s="181"/>
      <c r="U39" s="181" t="s">
        <v>231</v>
      </c>
      <c r="V39" s="182">
        <f t="shared" si="4"/>
        <v>0</v>
      </c>
      <c r="W39" s="181"/>
      <c r="AA39" s="128"/>
    </row>
    <row r="40" spans="1:27" s="83" customFormat="1" ht="39.950000000000003" hidden="1" customHeight="1" x14ac:dyDescent="0.25">
      <c r="A40" s="180"/>
      <c r="B40" s="397"/>
      <c r="C40" s="399"/>
      <c r="D40" s="414"/>
      <c r="E40" s="415"/>
      <c r="F40" s="415"/>
      <c r="G40" s="415"/>
      <c r="H40" s="415"/>
      <c r="I40" s="415"/>
      <c r="J40" s="415"/>
      <c r="K40" s="416"/>
      <c r="L40" s="139"/>
      <c r="M40" s="140"/>
      <c r="N40" s="266"/>
      <c r="O40" s="189"/>
      <c r="P40" s="141" t="str">
        <f t="shared" si="1"/>
        <v/>
      </c>
      <c r="Q40" s="142">
        <f t="shared" si="2"/>
        <v>0</v>
      </c>
      <c r="R40" s="143">
        <f t="shared" si="3"/>
        <v>0</v>
      </c>
      <c r="S40" s="180"/>
      <c r="T40" s="181"/>
      <c r="U40" s="181"/>
      <c r="V40" s="182">
        <f t="shared" si="4"/>
        <v>0</v>
      </c>
      <c r="W40" s="181"/>
    </row>
    <row r="41" spans="1:27" s="83" customFormat="1" ht="39.950000000000003" hidden="1" customHeight="1" x14ac:dyDescent="0.25">
      <c r="A41" s="180"/>
      <c r="B41" s="397"/>
      <c r="C41" s="399"/>
      <c r="D41" s="414"/>
      <c r="E41" s="415"/>
      <c r="F41" s="415"/>
      <c r="G41" s="415"/>
      <c r="H41" s="415"/>
      <c r="I41" s="415"/>
      <c r="J41" s="415"/>
      <c r="K41" s="416"/>
      <c r="L41" s="139"/>
      <c r="M41" s="140"/>
      <c r="N41" s="266"/>
      <c r="O41" s="189"/>
      <c r="P41" s="141" t="str">
        <f t="shared" si="1"/>
        <v/>
      </c>
      <c r="Q41" s="142">
        <f t="shared" si="2"/>
        <v>0</v>
      </c>
      <c r="R41" s="143">
        <f t="shared" si="3"/>
        <v>0</v>
      </c>
      <c r="S41" s="180"/>
      <c r="T41" s="181"/>
      <c r="U41" s="181" t="s">
        <v>231</v>
      </c>
      <c r="V41" s="182">
        <f t="shared" si="4"/>
        <v>0</v>
      </c>
      <c r="W41" s="181"/>
      <c r="AA41" s="128"/>
    </row>
    <row r="42" spans="1:27" s="83" customFormat="1" ht="39.950000000000003" hidden="1" customHeight="1" x14ac:dyDescent="0.25">
      <c r="A42" s="180"/>
      <c r="B42" s="397"/>
      <c r="C42" s="399"/>
      <c r="D42" s="414"/>
      <c r="E42" s="415"/>
      <c r="F42" s="415"/>
      <c r="G42" s="415"/>
      <c r="H42" s="415"/>
      <c r="I42" s="415"/>
      <c r="J42" s="415"/>
      <c r="K42" s="416"/>
      <c r="L42" s="139"/>
      <c r="M42" s="140"/>
      <c r="N42" s="266"/>
      <c r="O42" s="189"/>
      <c r="P42" s="141" t="str">
        <f t="shared" si="1"/>
        <v/>
      </c>
      <c r="Q42" s="142">
        <f t="shared" si="2"/>
        <v>0</v>
      </c>
      <c r="R42" s="143">
        <f t="shared" si="3"/>
        <v>0</v>
      </c>
      <c r="S42" s="180"/>
      <c r="T42" s="181"/>
      <c r="U42" s="181"/>
      <c r="V42" s="182">
        <f t="shared" si="4"/>
        <v>0</v>
      </c>
      <c r="W42" s="181"/>
    </row>
    <row r="43" spans="1:27" s="83" customFormat="1" ht="39.950000000000003" hidden="1" customHeight="1" x14ac:dyDescent="0.25">
      <c r="A43" s="180"/>
      <c r="B43" s="397"/>
      <c r="C43" s="399"/>
      <c r="D43" s="414"/>
      <c r="E43" s="415"/>
      <c r="F43" s="415"/>
      <c r="G43" s="415"/>
      <c r="H43" s="415"/>
      <c r="I43" s="415"/>
      <c r="J43" s="415"/>
      <c r="K43" s="416"/>
      <c r="L43" s="139"/>
      <c r="M43" s="140"/>
      <c r="N43" s="266"/>
      <c r="O43" s="189"/>
      <c r="P43" s="141" t="str">
        <f t="shared" si="1"/>
        <v/>
      </c>
      <c r="Q43" s="142">
        <f t="shared" si="2"/>
        <v>0</v>
      </c>
      <c r="R43" s="143">
        <f t="shared" si="3"/>
        <v>0</v>
      </c>
      <c r="S43" s="180"/>
      <c r="T43" s="181"/>
      <c r="U43" s="181" t="s">
        <v>231</v>
      </c>
      <c r="V43" s="182">
        <f t="shared" si="4"/>
        <v>0</v>
      </c>
      <c r="W43" s="181"/>
      <c r="AA43" s="128"/>
    </row>
    <row r="44" spans="1:27" ht="18.600000000000001" customHeight="1" x14ac:dyDescent="0.25">
      <c r="A44" s="180"/>
      <c r="B44" s="411" t="s">
        <v>221</v>
      </c>
      <c r="C44" s="412"/>
      <c r="D44" s="412"/>
      <c r="E44" s="412"/>
      <c r="F44" s="412"/>
      <c r="G44" s="412"/>
      <c r="H44" s="412"/>
      <c r="I44" s="412"/>
      <c r="J44" s="412"/>
      <c r="K44" s="412"/>
      <c r="L44" s="412"/>
      <c r="M44" s="412"/>
      <c r="N44" s="412"/>
      <c r="O44" s="413"/>
      <c r="P44" s="144">
        <f>SUM(P19:P43)</f>
        <v>0</v>
      </c>
      <c r="Q44" s="143">
        <f>SUM(Q19:Q43)</f>
        <v>0</v>
      </c>
      <c r="R44" s="143">
        <f>ROUND(SUM(R19:R43),0)</f>
        <v>0</v>
      </c>
      <c r="S44" s="180"/>
      <c r="T44" s="181"/>
      <c r="U44" s="181">
        <f>R44+Q44</f>
        <v>0</v>
      </c>
      <c r="V44" s="181"/>
      <c r="W44" s="181"/>
      <c r="X44" s="129"/>
      <c r="Y44" s="129">
        <f>R44</f>
        <v>0</v>
      </c>
    </row>
    <row r="45" spans="1:27" ht="15.75" customHeight="1" x14ac:dyDescent="0.25">
      <c r="A45" s="180"/>
      <c r="B45" s="384" t="s">
        <v>50</v>
      </c>
      <c r="C45" s="385"/>
      <c r="D45" s="385"/>
      <c r="E45" s="385"/>
      <c r="F45" s="385"/>
      <c r="G45" s="385"/>
      <c r="H45" s="385"/>
      <c r="I45" s="385"/>
      <c r="J45" s="385"/>
      <c r="K45" s="385"/>
      <c r="L45" s="385"/>
      <c r="M45" s="385"/>
      <c r="N45" s="385"/>
      <c r="O45" s="385"/>
      <c r="P45" s="385"/>
      <c r="Q45" s="385"/>
      <c r="R45" s="386"/>
      <c r="S45" s="180"/>
      <c r="T45" s="181"/>
      <c r="U45" s="181"/>
      <c r="V45" s="181"/>
      <c r="W45" s="181"/>
    </row>
    <row r="46" spans="1:27" ht="39.950000000000003" customHeight="1" x14ac:dyDescent="0.25">
      <c r="A46" s="180"/>
      <c r="B46" s="424" t="s">
        <v>45</v>
      </c>
      <c r="C46" s="479"/>
      <c r="D46" s="424" t="s">
        <v>364</v>
      </c>
      <c r="E46" s="425"/>
      <c r="F46" s="425"/>
      <c r="G46" s="425"/>
      <c r="H46" s="425"/>
      <c r="I46" s="425"/>
      <c r="J46" s="425"/>
      <c r="K46" s="479"/>
      <c r="L46" s="285" t="s">
        <v>46</v>
      </c>
      <c r="M46" s="285" t="s">
        <v>47</v>
      </c>
      <c r="N46" s="197" t="s">
        <v>532</v>
      </c>
      <c r="O46" s="285" t="s">
        <v>4</v>
      </c>
      <c r="P46" s="285" t="s">
        <v>1</v>
      </c>
      <c r="Q46" s="285" t="s">
        <v>36</v>
      </c>
      <c r="R46" s="285" t="s">
        <v>103</v>
      </c>
      <c r="S46" s="180"/>
      <c r="T46" s="181"/>
      <c r="U46" s="181"/>
      <c r="V46" s="182"/>
      <c r="W46" s="181"/>
    </row>
    <row r="47" spans="1:27" s="83" customFormat="1" ht="39.950000000000003" customHeight="1" x14ac:dyDescent="0.25">
      <c r="A47" s="180"/>
      <c r="B47" s="414"/>
      <c r="C47" s="416"/>
      <c r="D47" s="414"/>
      <c r="E47" s="415"/>
      <c r="F47" s="415"/>
      <c r="G47" s="415"/>
      <c r="H47" s="415"/>
      <c r="I47" s="415"/>
      <c r="J47" s="415"/>
      <c r="K47" s="416"/>
      <c r="L47" s="139"/>
      <c r="M47" s="140"/>
      <c r="N47" s="266"/>
      <c r="O47" s="189"/>
      <c r="P47" s="141" t="str">
        <f>IF(N47="","",(L47/N47))</f>
        <v/>
      </c>
      <c r="Q47" s="142">
        <f>O47*R47</f>
        <v>0</v>
      </c>
      <c r="R47" s="143">
        <f t="shared" ref="R47:R49" si="5">ROUND(L47*M47,2)</f>
        <v>0</v>
      </c>
      <c r="S47" s="180"/>
      <c r="T47" s="181"/>
      <c r="U47" s="181"/>
      <c r="V47" s="182">
        <f>Q47+R47</f>
        <v>0</v>
      </c>
      <c r="W47" s="181"/>
    </row>
    <row r="48" spans="1:27" s="83" customFormat="1" ht="39.950000000000003" customHeight="1" x14ac:dyDescent="0.25">
      <c r="A48" s="180"/>
      <c r="B48" s="414"/>
      <c r="C48" s="416"/>
      <c r="D48" s="414"/>
      <c r="E48" s="415"/>
      <c r="F48" s="415"/>
      <c r="G48" s="415"/>
      <c r="H48" s="415"/>
      <c r="I48" s="415"/>
      <c r="J48" s="415"/>
      <c r="K48" s="416"/>
      <c r="L48" s="147"/>
      <c r="M48" s="148"/>
      <c r="N48" s="266"/>
      <c r="O48" s="189"/>
      <c r="P48" s="141" t="str">
        <f>IF(N48="","",(L48/N48))</f>
        <v/>
      </c>
      <c r="Q48" s="142">
        <f>O48*R48</f>
        <v>0</v>
      </c>
      <c r="R48" s="143">
        <f t="shared" si="5"/>
        <v>0</v>
      </c>
      <c r="S48" s="180"/>
      <c r="T48" s="181"/>
      <c r="U48" s="181"/>
      <c r="V48" s="182">
        <f>Q48+R48</f>
        <v>0</v>
      </c>
      <c r="W48" s="181"/>
    </row>
    <row r="49" spans="1:25" s="83" customFormat="1" ht="39.950000000000003" customHeight="1" x14ac:dyDescent="0.25">
      <c r="A49" s="180"/>
      <c r="B49" s="414"/>
      <c r="C49" s="416"/>
      <c r="D49" s="414"/>
      <c r="E49" s="415"/>
      <c r="F49" s="415"/>
      <c r="G49" s="415"/>
      <c r="H49" s="415"/>
      <c r="I49" s="415"/>
      <c r="J49" s="415"/>
      <c r="K49" s="416"/>
      <c r="L49" s="147"/>
      <c r="M49" s="148"/>
      <c r="N49" s="266"/>
      <c r="O49" s="189"/>
      <c r="P49" s="141" t="str">
        <f>IF(N49="","",(L49/N49))</f>
        <v/>
      </c>
      <c r="Q49" s="142">
        <f>O49*R49</f>
        <v>0</v>
      </c>
      <c r="R49" s="143">
        <f t="shared" si="5"/>
        <v>0</v>
      </c>
      <c r="S49" s="180"/>
      <c r="T49" s="181"/>
      <c r="U49" s="181"/>
      <c r="V49" s="182">
        <f>Q49+R49</f>
        <v>0</v>
      </c>
      <c r="W49" s="181"/>
    </row>
    <row r="50" spans="1:25" s="83" customFormat="1" ht="39.950000000000003" hidden="1" customHeight="1" x14ac:dyDescent="0.25">
      <c r="A50" s="180"/>
      <c r="B50" s="414"/>
      <c r="C50" s="416"/>
      <c r="D50" s="414"/>
      <c r="E50" s="415"/>
      <c r="F50" s="415"/>
      <c r="G50" s="415"/>
      <c r="H50" s="415"/>
      <c r="I50" s="415"/>
      <c r="J50" s="415"/>
      <c r="K50" s="416"/>
      <c r="L50" s="147"/>
      <c r="M50" s="148"/>
      <c r="N50" s="266"/>
      <c r="O50" s="189"/>
      <c r="P50" s="141" t="str">
        <f>IF(N50="","",(L50/N50))</f>
        <v/>
      </c>
      <c r="Q50" s="142">
        <f>O50*R50</f>
        <v>0</v>
      </c>
      <c r="R50" s="143">
        <f>ROUND(L50*M50,0)</f>
        <v>0</v>
      </c>
      <c r="S50" s="180"/>
      <c r="T50" s="181"/>
      <c r="U50" s="181"/>
      <c r="V50" s="182">
        <f>Q50+R50</f>
        <v>0</v>
      </c>
      <c r="W50" s="181"/>
    </row>
    <row r="51" spans="1:25" s="83" customFormat="1" ht="39.950000000000003" hidden="1" customHeight="1" x14ac:dyDescent="0.25">
      <c r="A51" s="180"/>
      <c r="B51" s="414"/>
      <c r="C51" s="416"/>
      <c r="D51" s="414"/>
      <c r="E51" s="415"/>
      <c r="F51" s="415"/>
      <c r="G51" s="415"/>
      <c r="H51" s="415"/>
      <c r="I51" s="415"/>
      <c r="J51" s="415"/>
      <c r="K51" s="416"/>
      <c r="L51" s="147"/>
      <c r="M51" s="148"/>
      <c r="N51" s="266">
        <v>1950</v>
      </c>
      <c r="O51" s="189"/>
      <c r="P51" s="141">
        <f>IF(N51="","",(L51/N51))</f>
        <v>0</v>
      </c>
      <c r="Q51" s="142">
        <f>O51*R51</f>
        <v>0</v>
      </c>
      <c r="R51" s="143">
        <f>ROUND(L51*M51,0)</f>
        <v>0</v>
      </c>
      <c r="S51" s="180"/>
      <c r="T51" s="181"/>
      <c r="U51" s="181"/>
      <c r="V51" s="182">
        <f>Q51+R51</f>
        <v>0</v>
      </c>
      <c r="W51" s="181"/>
    </row>
    <row r="52" spans="1:25" ht="18.600000000000001" customHeight="1" x14ac:dyDescent="0.25">
      <c r="A52" s="180"/>
      <c r="B52" s="411" t="s">
        <v>221</v>
      </c>
      <c r="C52" s="412"/>
      <c r="D52" s="412"/>
      <c r="E52" s="412"/>
      <c r="F52" s="412"/>
      <c r="G52" s="412"/>
      <c r="H52" s="412"/>
      <c r="I52" s="412"/>
      <c r="J52" s="412"/>
      <c r="K52" s="412"/>
      <c r="L52" s="412"/>
      <c r="M52" s="412"/>
      <c r="N52" s="412"/>
      <c r="O52" s="413"/>
      <c r="P52" s="144">
        <f>SUM(P47:P51)</f>
        <v>0</v>
      </c>
      <c r="Q52" s="143">
        <f>SUM(Q47:Q51)</f>
        <v>0</v>
      </c>
      <c r="R52" s="143">
        <f>ROUND(SUM(R47:R51),0)</f>
        <v>0</v>
      </c>
      <c r="S52" s="180"/>
      <c r="T52" s="181"/>
      <c r="U52" s="181">
        <f>R52+Q52</f>
        <v>0</v>
      </c>
      <c r="V52" s="181"/>
      <c r="W52" s="181"/>
      <c r="X52" s="129"/>
      <c r="Y52" s="129">
        <f>R52</f>
        <v>0</v>
      </c>
    </row>
    <row r="53" spans="1:25" ht="15.75" customHeight="1" x14ac:dyDescent="0.25">
      <c r="A53" s="180"/>
      <c r="B53" s="384" t="s">
        <v>61</v>
      </c>
      <c r="C53" s="385"/>
      <c r="D53" s="385"/>
      <c r="E53" s="385"/>
      <c r="F53" s="385"/>
      <c r="G53" s="385"/>
      <c r="H53" s="385"/>
      <c r="I53" s="385"/>
      <c r="J53" s="385"/>
      <c r="K53" s="385"/>
      <c r="L53" s="385"/>
      <c r="M53" s="385"/>
      <c r="N53" s="385"/>
      <c r="O53" s="385"/>
      <c r="P53" s="385"/>
      <c r="Q53" s="385"/>
      <c r="R53" s="386"/>
      <c r="S53" s="180"/>
      <c r="T53" s="181"/>
      <c r="U53" s="181"/>
      <c r="V53" s="181"/>
      <c r="W53" s="181"/>
    </row>
    <row r="54" spans="1:25" ht="39.950000000000003" customHeight="1" x14ac:dyDescent="0.25">
      <c r="A54" s="180"/>
      <c r="B54" s="426" t="s">
        <v>70</v>
      </c>
      <c r="C54" s="426"/>
      <c r="D54" s="424" t="s">
        <v>69</v>
      </c>
      <c r="E54" s="425"/>
      <c r="F54" s="425"/>
      <c r="G54" s="425"/>
      <c r="H54" s="425"/>
      <c r="I54" s="425"/>
      <c r="J54" s="425"/>
      <c r="K54" s="425"/>
      <c r="L54" s="425"/>
      <c r="M54" s="425"/>
      <c r="N54" s="425"/>
      <c r="O54" s="425"/>
      <c r="P54" s="425"/>
      <c r="Q54" s="283"/>
      <c r="R54" s="285" t="s">
        <v>48</v>
      </c>
      <c r="S54" s="180"/>
      <c r="T54" s="181"/>
      <c r="U54" s="181"/>
      <c r="V54" s="181"/>
      <c r="W54" s="181"/>
    </row>
    <row r="55" spans="1:25" s="83" customFormat="1" ht="39.950000000000003" customHeight="1" x14ac:dyDescent="0.25">
      <c r="A55" s="180"/>
      <c r="B55" s="388"/>
      <c r="C55" s="388"/>
      <c r="D55" s="414"/>
      <c r="E55" s="415"/>
      <c r="F55" s="415"/>
      <c r="G55" s="415"/>
      <c r="H55" s="415"/>
      <c r="I55" s="415"/>
      <c r="J55" s="415"/>
      <c r="K55" s="415"/>
      <c r="L55" s="415"/>
      <c r="M55" s="415"/>
      <c r="N55" s="415"/>
      <c r="O55" s="415"/>
      <c r="P55" s="415"/>
      <c r="Q55" s="281"/>
      <c r="R55" s="149"/>
      <c r="S55" s="180"/>
      <c r="T55" s="181"/>
      <c r="U55" s="181"/>
      <c r="V55" s="181"/>
      <c r="W55" s="181"/>
    </row>
    <row r="56" spans="1:25" s="83" customFormat="1" ht="39.950000000000003" customHeight="1" x14ac:dyDescent="0.25">
      <c r="A56" s="180"/>
      <c r="B56" s="388"/>
      <c r="C56" s="388"/>
      <c r="D56" s="414"/>
      <c r="E56" s="415"/>
      <c r="F56" s="415"/>
      <c r="G56" s="415"/>
      <c r="H56" s="415"/>
      <c r="I56" s="415"/>
      <c r="J56" s="415"/>
      <c r="K56" s="415"/>
      <c r="L56" s="415"/>
      <c r="M56" s="415"/>
      <c r="N56" s="415"/>
      <c r="O56" s="415"/>
      <c r="P56" s="415"/>
      <c r="Q56" s="281"/>
      <c r="R56" s="149"/>
      <c r="S56" s="180"/>
      <c r="T56" s="181"/>
      <c r="U56" s="181"/>
      <c r="V56" s="181"/>
      <c r="W56" s="181"/>
    </row>
    <row r="57" spans="1:25" ht="18.600000000000001" customHeight="1" x14ac:dyDescent="0.25">
      <c r="A57" s="180"/>
      <c r="B57" s="381" t="s">
        <v>53</v>
      </c>
      <c r="C57" s="382"/>
      <c r="D57" s="382"/>
      <c r="E57" s="382"/>
      <c r="F57" s="382"/>
      <c r="G57" s="382"/>
      <c r="H57" s="382"/>
      <c r="I57" s="382"/>
      <c r="J57" s="382"/>
      <c r="K57" s="382"/>
      <c r="L57" s="382"/>
      <c r="M57" s="382"/>
      <c r="N57" s="382"/>
      <c r="O57" s="382"/>
      <c r="P57" s="382"/>
      <c r="Q57" s="383"/>
      <c r="R57" s="67">
        <f>ROUND(R55+R56,0)</f>
        <v>0</v>
      </c>
      <c r="S57" s="180"/>
      <c r="T57" s="181"/>
      <c r="U57" s="181"/>
      <c r="V57" s="181"/>
      <c r="W57" s="181"/>
      <c r="Y57" s="129">
        <f>R57</f>
        <v>0</v>
      </c>
    </row>
    <row r="58" spans="1:25" ht="15.75" customHeight="1" x14ac:dyDescent="0.25">
      <c r="A58" s="180"/>
      <c r="B58" s="384" t="s">
        <v>62</v>
      </c>
      <c r="C58" s="385"/>
      <c r="D58" s="385"/>
      <c r="E58" s="385"/>
      <c r="F58" s="385"/>
      <c r="G58" s="385"/>
      <c r="H58" s="385"/>
      <c r="I58" s="385"/>
      <c r="J58" s="385"/>
      <c r="K58" s="385"/>
      <c r="L58" s="385"/>
      <c r="M58" s="385"/>
      <c r="N58" s="385"/>
      <c r="O58" s="385"/>
      <c r="P58" s="385"/>
      <c r="Q58" s="385"/>
      <c r="R58" s="386"/>
      <c r="S58" s="180"/>
      <c r="T58" s="181"/>
      <c r="U58" s="181"/>
      <c r="V58" s="181"/>
      <c r="W58" s="181"/>
    </row>
    <row r="59" spans="1:25" ht="39.950000000000003" customHeight="1" x14ac:dyDescent="0.25">
      <c r="A59" s="180"/>
      <c r="B59" s="401"/>
      <c r="C59" s="402"/>
      <c r="D59" s="402" t="s">
        <v>51</v>
      </c>
      <c r="E59" s="402"/>
      <c r="F59" s="402"/>
      <c r="G59" s="402"/>
      <c r="H59" s="402"/>
      <c r="I59" s="402"/>
      <c r="J59" s="402"/>
      <c r="K59" s="402"/>
      <c r="L59" s="402"/>
      <c r="M59" s="402"/>
      <c r="N59" s="402"/>
      <c r="O59" s="402"/>
      <c r="P59" s="402"/>
      <c r="Q59" s="403"/>
      <c r="R59" s="285" t="s">
        <v>52</v>
      </c>
      <c r="S59" s="180"/>
      <c r="T59" s="181"/>
      <c r="U59" s="181"/>
      <c r="V59" s="181"/>
      <c r="W59" s="181"/>
    </row>
    <row r="60" spans="1:25" s="83" customFormat="1" ht="39.950000000000003" customHeight="1" x14ac:dyDescent="0.25">
      <c r="A60" s="180"/>
      <c r="B60" s="404" t="s">
        <v>71</v>
      </c>
      <c r="C60" s="404"/>
      <c r="D60" s="388"/>
      <c r="E60" s="388"/>
      <c r="F60" s="388"/>
      <c r="G60" s="388"/>
      <c r="H60" s="388"/>
      <c r="I60" s="388"/>
      <c r="J60" s="388"/>
      <c r="K60" s="388"/>
      <c r="L60" s="388"/>
      <c r="M60" s="388"/>
      <c r="N60" s="388"/>
      <c r="O60" s="388"/>
      <c r="P60" s="388"/>
      <c r="Q60" s="388"/>
      <c r="R60" s="200">
        <f>Q16</f>
        <v>0</v>
      </c>
      <c r="S60" s="180"/>
      <c r="T60" s="181"/>
      <c r="U60" s="181"/>
      <c r="V60" s="181"/>
      <c r="W60" s="181"/>
    </row>
    <row r="61" spans="1:25" s="83" customFormat="1" ht="39.950000000000003" customHeight="1" x14ac:dyDescent="0.25">
      <c r="A61" s="180"/>
      <c r="B61" s="282"/>
      <c r="C61" s="408" t="s">
        <v>263</v>
      </c>
      <c r="D61" s="409"/>
      <c r="E61" s="410"/>
      <c r="F61" s="405"/>
      <c r="G61" s="406"/>
      <c r="H61" s="406"/>
      <c r="I61" s="406"/>
      <c r="J61" s="406"/>
      <c r="K61" s="406"/>
      <c r="L61" s="406"/>
      <c r="M61" s="406"/>
      <c r="N61" s="406"/>
      <c r="O61" s="406"/>
      <c r="P61" s="406"/>
      <c r="Q61" s="407"/>
      <c r="R61" s="149"/>
      <c r="S61" s="180"/>
      <c r="T61" s="181"/>
      <c r="U61" s="181"/>
      <c r="V61" s="181"/>
      <c r="W61" s="181"/>
    </row>
    <row r="62" spans="1:25" s="83" customFormat="1" ht="39.950000000000003" customHeight="1" x14ac:dyDescent="0.25">
      <c r="A62" s="180"/>
      <c r="B62" s="408" t="s">
        <v>72</v>
      </c>
      <c r="C62" s="410"/>
      <c r="D62" s="414"/>
      <c r="E62" s="415"/>
      <c r="F62" s="415"/>
      <c r="G62" s="415"/>
      <c r="H62" s="415"/>
      <c r="I62" s="415"/>
      <c r="J62" s="415"/>
      <c r="K62" s="415"/>
      <c r="L62" s="415"/>
      <c r="M62" s="415"/>
      <c r="N62" s="415"/>
      <c r="O62" s="415"/>
      <c r="P62" s="415"/>
      <c r="Q62" s="416"/>
      <c r="R62" s="200">
        <f>Q44</f>
        <v>0</v>
      </c>
      <c r="S62" s="180"/>
      <c r="T62" s="181"/>
      <c r="U62" s="181"/>
      <c r="V62" s="181"/>
      <c r="W62" s="181"/>
    </row>
    <row r="63" spans="1:25" s="83" customFormat="1" ht="39.950000000000003" customHeight="1" x14ac:dyDescent="0.25">
      <c r="A63" s="180"/>
      <c r="B63" s="282"/>
      <c r="C63" s="408" t="s">
        <v>264</v>
      </c>
      <c r="D63" s="409"/>
      <c r="E63" s="410"/>
      <c r="F63" s="405"/>
      <c r="G63" s="406"/>
      <c r="H63" s="406"/>
      <c r="I63" s="406"/>
      <c r="J63" s="406"/>
      <c r="K63" s="406"/>
      <c r="L63" s="406"/>
      <c r="M63" s="406"/>
      <c r="N63" s="406"/>
      <c r="O63" s="406"/>
      <c r="P63" s="406"/>
      <c r="Q63" s="407"/>
      <c r="R63" s="149"/>
      <c r="S63" s="180"/>
      <c r="T63" s="181"/>
      <c r="U63" s="181"/>
      <c r="V63" s="181"/>
      <c r="W63" s="181"/>
    </row>
    <row r="64" spans="1:25" s="83" customFormat="1" ht="39.950000000000003" customHeight="1" x14ac:dyDescent="0.25">
      <c r="A64" s="180"/>
      <c r="B64" s="404" t="s">
        <v>73</v>
      </c>
      <c r="C64" s="404"/>
      <c r="D64" s="388"/>
      <c r="E64" s="388"/>
      <c r="F64" s="388"/>
      <c r="G64" s="388"/>
      <c r="H64" s="388"/>
      <c r="I64" s="388"/>
      <c r="J64" s="388"/>
      <c r="K64" s="388"/>
      <c r="L64" s="388"/>
      <c r="M64" s="388"/>
      <c r="N64" s="388"/>
      <c r="O64" s="388"/>
      <c r="P64" s="388"/>
      <c r="Q64" s="388"/>
      <c r="R64" s="200">
        <f>Q52</f>
        <v>0</v>
      </c>
      <c r="S64" s="180"/>
      <c r="T64" s="181"/>
      <c r="U64" s="181"/>
      <c r="V64" s="181"/>
      <c r="W64" s="181"/>
    </row>
    <row r="65" spans="1:40" s="83" customFormat="1" ht="39.950000000000003" customHeight="1" x14ac:dyDescent="0.25">
      <c r="A65" s="180"/>
      <c r="B65" s="282"/>
      <c r="C65" s="408" t="s">
        <v>265</v>
      </c>
      <c r="D65" s="409"/>
      <c r="E65" s="410"/>
      <c r="F65" s="405"/>
      <c r="G65" s="406"/>
      <c r="H65" s="406"/>
      <c r="I65" s="406"/>
      <c r="J65" s="406"/>
      <c r="K65" s="406"/>
      <c r="L65" s="406"/>
      <c r="M65" s="406"/>
      <c r="N65" s="406"/>
      <c r="O65" s="406"/>
      <c r="P65" s="406"/>
      <c r="Q65" s="407"/>
      <c r="R65" s="149"/>
      <c r="S65" s="180"/>
      <c r="T65" s="181"/>
      <c r="U65" s="181"/>
      <c r="V65" s="181"/>
      <c r="W65" s="181"/>
    </row>
    <row r="66" spans="1:40" ht="18.600000000000001" customHeight="1" x14ac:dyDescent="0.25">
      <c r="A66" s="180"/>
      <c r="B66" s="411" t="s">
        <v>55</v>
      </c>
      <c r="C66" s="412"/>
      <c r="D66" s="412"/>
      <c r="E66" s="412"/>
      <c r="F66" s="412"/>
      <c r="G66" s="412"/>
      <c r="H66" s="412"/>
      <c r="I66" s="412"/>
      <c r="J66" s="412"/>
      <c r="K66" s="412"/>
      <c r="L66" s="412"/>
      <c r="M66" s="412"/>
      <c r="N66" s="412"/>
      <c r="O66" s="412"/>
      <c r="P66" s="412"/>
      <c r="Q66" s="413"/>
      <c r="R66" s="201">
        <f>IF(Cover!C28="Yes", ROUNDUP(SUM(R60:R65),0),ROUND(SUM(R60:R65),0))</f>
        <v>0</v>
      </c>
      <c r="S66" s="180"/>
      <c r="T66" s="181"/>
      <c r="U66" s="181"/>
      <c r="V66" s="181"/>
      <c r="W66" s="181"/>
      <c r="Y66" s="129">
        <f>R66</f>
        <v>0</v>
      </c>
      <c r="Z66" s="83"/>
      <c r="AA66" s="83"/>
      <c r="AB66" s="83"/>
      <c r="AC66" s="83"/>
      <c r="AD66" s="83"/>
      <c r="AE66" s="83"/>
      <c r="AF66" s="83"/>
      <c r="AG66" s="83"/>
      <c r="AH66" s="83"/>
      <c r="AI66" s="83"/>
      <c r="AJ66" s="83"/>
      <c r="AK66" s="83"/>
      <c r="AL66" s="83"/>
      <c r="AM66" s="83"/>
      <c r="AN66" s="83"/>
    </row>
    <row r="67" spans="1:40" ht="15.75" customHeight="1" x14ac:dyDescent="0.25">
      <c r="A67" s="180"/>
      <c r="B67" s="465" t="s">
        <v>63</v>
      </c>
      <c r="C67" s="466"/>
      <c r="D67" s="466"/>
      <c r="E67" s="466"/>
      <c r="F67" s="466"/>
      <c r="G67" s="466"/>
      <c r="H67" s="466"/>
      <c r="I67" s="466"/>
      <c r="J67" s="466"/>
      <c r="K67" s="466"/>
      <c r="L67" s="466"/>
      <c r="M67" s="466"/>
      <c r="N67" s="466"/>
      <c r="O67" s="466"/>
      <c r="P67" s="466"/>
      <c r="Q67" s="466"/>
      <c r="R67" s="467"/>
      <c r="S67" s="180"/>
      <c r="T67" s="181"/>
      <c r="U67" s="181"/>
      <c r="V67" s="181"/>
      <c r="W67" s="181"/>
      <c r="Z67" s="83"/>
      <c r="AA67" s="83"/>
      <c r="AB67" s="83"/>
      <c r="AC67" s="83"/>
      <c r="AD67" s="83"/>
      <c r="AE67" s="83"/>
      <c r="AF67" s="83"/>
      <c r="AG67" s="83"/>
      <c r="AH67" s="83"/>
      <c r="AI67" s="83"/>
      <c r="AJ67" s="83"/>
      <c r="AK67" s="83"/>
      <c r="AL67" s="83"/>
      <c r="AM67" s="83"/>
      <c r="AN67" s="83"/>
    </row>
    <row r="68" spans="1:40" ht="39.950000000000003" customHeight="1" x14ac:dyDescent="0.25">
      <c r="A68" s="180"/>
      <c r="B68" s="483" t="s">
        <v>513</v>
      </c>
      <c r="C68" s="484"/>
      <c r="D68" s="427" t="s">
        <v>533</v>
      </c>
      <c r="E68" s="428"/>
      <c r="F68" s="428"/>
      <c r="G68" s="429"/>
      <c r="H68" s="428" t="s">
        <v>515</v>
      </c>
      <c r="I68" s="428"/>
      <c r="J68" s="428"/>
      <c r="K68" s="428"/>
      <c r="L68" s="428"/>
      <c r="M68" s="428"/>
      <c r="N68" s="428"/>
      <c r="O68" s="429"/>
      <c r="P68" s="69" t="s">
        <v>283</v>
      </c>
      <c r="Q68" s="123" t="s">
        <v>54</v>
      </c>
      <c r="R68" s="123" t="s">
        <v>48</v>
      </c>
      <c r="S68" s="180"/>
      <c r="T68" s="181"/>
      <c r="U68" s="181"/>
      <c r="V68" s="181"/>
      <c r="W68" s="181"/>
      <c r="Z68" s="83"/>
      <c r="AA68" s="83"/>
      <c r="AB68" s="83"/>
      <c r="AC68" s="83"/>
      <c r="AD68" s="83"/>
      <c r="AE68" s="83"/>
      <c r="AF68" s="83"/>
      <c r="AG68" s="83"/>
      <c r="AH68" s="83"/>
      <c r="AI68" s="83"/>
      <c r="AJ68" s="83"/>
      <c r="AK68" s="83"/>
      <c r="AL68" s="83"/>
      <c r="AM68" s="83"/>
      <c r="AN68" s="83"/>
    </row>
    <row r="69" spans="1:40" ht="39.950000000000003" customHeight="1" x14ac:dyDescent="0.25">
      <c r="A69" s="180"/>
      <c r="B69" s="485"/>
      <c r="C69" s="485"/>
      <c r="D69" s="487" t="str">
        <f>IF(B69="","Select Contractor or Sub Awardee in Column B","")</f>
        <v>Select Contractor or Sub Awardee in Column B</v>
      </c>
      <c r="E69" s="487"/>
      <c r="F69" s="487"/>
      <c r="G69" s="487"/>
      <c r="H69" s="400" t="str">
        <f>IF(B69="","Select Contractor or Sub Awardee in column B to continue",0)</f>
        <v>Select Contractor or Sub Awardee in column B to continue</v>
      </c>
      <c r="I69" s="400"/>
      <c r="J69" s="400"/>
      <c r="K69" s="400"/>
      <c r="L69" s="400"/>
      <c r="M69" s="400"/>
      <c r="N69" s="400"/>
      <c r="O69" s="400"/>
      <c r="P69" s="122"/>
      <c r="Q69" s="68"/>
      <c r="R69" s="124">
        <f>ROUND(Q69*P69,2)</f>
        <v>0</v>
      </c>
      <c r="S69" s="180"/>
      <c r="T69" s="181"/>
      <c r="U69" s="182" t="str">
        <f>IF(B69="","",IF(D69="","",R69))</f>
        <v/>
      </c>
      <c r="V69" s="182" t="str">
        <f>IF(B69="","",IF(D69="","",D69))</f>
        <v/>
      </c>
      <c r="W69" s="182">
        <f>IF(B69="Contractor",0,R69)</f>
        <v>0</v>
      </c>
    </row>
    <row r="70" spans="1:40" ht="39.950000000000003" customHeight="1" x14ac:dyDescent="0.25">
      <c r="A70" s="180"/>
      <c r="B70" s="485"/>
      <c r="C70" s="485"/>
      <c r="D70" s="487" t="str">
        <f>IF(B70="","Select Contractor or Sub Awardee in Column B","")</f>
        <v>Select Contractor or Sub Awardee in Column B</v>
      </c>
      <c r="E70" s="487"/>
      <c r="F70" s="487"/>
      <c r="G70" s="487"/>
      <c r="H70" s="400" t="str">
        <f>IF(B70="","Select Contractor or Sub Awardee in column B to continue",0)</f>
        <v>Select Contractor or Sub Awardee in column B to continue</v>
      </c>
      <c r="I70" s="400"/>
      <c r="J70" s="400"/>
      <c r="K70" s="400"/>
      <c r="L70" s="400"/>
      <c r="M70" s="400"/>
      <c r="N70" s="400"/>
      <c r="O70" s="400"/>
      <c r="P70" s="122"/>
      <c r="Q70" s="68"/>
      <c r="R70" s="124">
        <f t="shared" ref="R70:R72" si="6">ROUND(Q70*P70,2)</f>
        <v>0</v>
      </c>
      <c r="S70" s="180"/>
      <c r="T70" s="181"/>
      <c r="U70" s="182" t="str">
        <f>IF(B70="","",IF(D70="","",R70))</f>
        <v/>
      </c>
      <c r="V70" s="182" t="str">
        <f>IF(B70="","",IF(D70="","",D70))</f>
        <v/>
      </c>
      <c r="W70" s="182">
        <f>IF(B70="Contractor",0,R70)</f>
        <v>0</v>
      </c>
      <c r="X70" s="182"/>
    </row>
    <row r="71" spans="1:40" ht="39.950000000000003" customHeight="1" x14ac:dyDescent="0.25">
      <c r="A71" s="180"/>
      <c r="B71" s="395"/>
      <c r="C71" s="396"/>
      <c r="D71" s="487" t="str">
        <f>IF(B71="","Select Contractor or Sub Awardee in Column B","")</f>
        <v>Select Contractor or Sub Awardee in Column B</v>
      </c>
      <c r="E71" s="487"/>
      <c r="F71" s="487"/>
      <c r="G71" s="487"/>
      <c r="H71" s="400" t="str">
        <f>IF(B71="","Select Contractor or Sub Awardee in column B to continue",0)</f>
        <v>Select Contractor or Sub Awardee in column B to continue</v>
      </c>
      <c r="I71" s="400"/>
      <c r="J71" s="400"/>
      <c r="K71" s="400"/>
      <c r="L71" s="400"/>
      <c r="M71" s="400"/>
      <c r="N71" s="400"/>
      <c r="O71" s="400"/>
      <c r="P71" s="122"/>
      <c r="Q71" s="68"/>
      <c r="R71" s="124">
        <f t="shared" si="6"/>
        <v>0</v>
      </c>
      <c r="S71" s="180"/>
      <c r="T71" s="181"/>
      <c r="U71" s="182" t="str">
        <f>IF(B71="","",IF(D71="","",R71))</f>
        <v/>
      </c>
      <c r="V71" s="182" t="str">
        <f>IF(B71="","",IF(D71="","",D71))</f>
        <v/>
      </c>
      <c r="W71" s="182">
        <f>IF(B71="Contractor",0,R71)</f>
        <v>0</v>
      </c>
    </row>
    <row r="72" spans="1:40" ht="39.950000000000003" customHeight="1" x14ac:dyDescent="0.25">
      <c r="A72" s="180"/>
      <c r="B72" s="395"/>
      <c r="C72" s="396"/>
      <c r="D72" s="487" t="str">
        <f>IF(B72="","Select Contractor or Sub Awardee in Column B","")</f>
        <v>Select Contractor or Sub Awardee in Column B</v>
      </c>
      <c r="E72" s="487"/>
      <c r="F72" s="487"/>
      <c r="G72" s="487"/>
      <c r="H72" s="400" t="str">
        <f>IF(B72="","Select Contractor or Sub Awardee in column B to continue",0)</f>
        <v>Select Contractor or Sub Awardee in column B to continue</v>
      </c>
      <c r="I72" s="400"/>
      <c r="J72" s="400"/>
      <c r="K72" s="400"/>
      <c r="L72" s="400"/>
      <c r="M72" s="400"/>
      <c r="N72" s="400"/>
      <c r="O72" s="400"/>
      <c r="P72" s="122"/>
      <c r="Q72" s="68"/>
      <c r="R72" s="124">
        <f t="shared" si="6"/>
        <v>0</v>
      </c>
      <c r="S72" s="180"/>
      <c r="T72" s="181"/>
      <c r="U72" s="182" t="str">
        <f>IF(B72="","",IF(D72="","",R72))</f>
        <v/>
      </c>
      <c r="V72" s="182" t="str">
        <f>IF(B72="","",IF(D72="","",D72))</f>
        <v/>
      </c>
      <c r="W72" s="182">
        <f>IF(B72="Contractor",0,R72)</f>
        <v>0</v>
      </c>
    </row>
    <row r="73" spans="1:40" ht="18.600000000000001" customHeight="1" x14ac:dyDescent="0.25">
      <c r="A73" s="180"/>
      <c r="B73" s="480" t="s">
        <v>57</v>
      </c>
      <c r="C73" s="481"/>
      <c r="D73" s="481"/>
      <c r="E73" s="481"/>
      <c r="F73" s="481"/>
      <c r="G73" s="481"/>
      <c r="H73" s="481"/>
      <c r="I73" s="481"/>
      <c r="J73" s="481"/>
      <c r="K73" s="481"/>
      <c r="L73" s="481"/>
      <c r="M73" s="481"/>
      <c r="N73" s="481"/>
      <c r="O73" s="481"/>
      <c r="P73" s="481"/>
      <c r="Q73" s="482"/>
      <c r="R73" s="77">
        <f>ROUND(SUM(R69:R72),0)</f>
        <v>0</v>
      </c>
      <c r="S73" s="180"/>
      <c r="T73" s="181"/>
      <c r="U73" s="182">
        <f>SUM(U69:U72)</f>
        <v>0</v>
      </c>
      <c r="V73" s="181"/>
      <c r="W73" s="181"/>
      <c r="Y73" s="129">
        <f>R73</f>
        <v>0</v>
      </c>
    </row>
    <row r="74" spans="1:40" ht="15.75" customHeight="1" x14ac:dyDescent="0.25">
      <c r="A74" s="180"/>
      <c r="B74" s="465" t="s">
        <v>64</v>
      </c>
      <c r="C74" s="466"/>
      <c r="D74" s="466"/>
      <c r="E74" s="466"/>
      <c r="F74" s="466"/>
      <c r="G74" s="466"/>
      <c r="H74" s="466"/>
      <c r="I74" s="466"/>
      <c r="J74" s="466"/>
      <c r="K74" s="466"/>
      <c r="L74" s="466"/>
      <c r="M74" s="466"/>
      <c r="N74" s="466"/>
      <c r="O74" s="466"/>
      <c r="P74" s="466"/>
      <c r="Q74" s="466"/>
      <c r="R74" s="467"/>
      <c r="S74" s="180"/>
      <c r="T74" s="181"/>
      <c r="U74" s="181"/>
      <c r="V74" s="181"/>
      <c r="W74" s="181"/>
    </row>
    <row r="75" spans="1:40" ht="39.950000000000003" customHeight="1" x14ac:dyDescent="0.25">
      <c r="A75" s="180"/>
      <c r="B75" s="440" t="s">
        <v>341</v>
      </c>
      <c r="C75" s="441"/>
      <c r="D75" s="442"/>
      <c r="E75" s="440" t="s">
        <v>56</v>
      </c>
      <c r="F75" s="441"/>
      <c r="G75" s="441"/>
      <c r="H75" s="441"/>
      <c r="I75" s="441"/>
      <c r="J75" s="441"/>
      <c r="K75" s="441"/>
      <c r="L75" s="441"/>
      <c r="M75" s="441"/>
      <c r="N75" s="441"/>
      <c r="O75" s="441"/>
      <c r="P75" s="441"/>
      <c r="Q75" s="442"/>
      <c r="R75" s="285" t="s">
        <v>48</v>
      </c>
      <c r="S75" s="180"/>
      <c r="T75" s="181"/>
      <c r="U75" s="181"/>
      <c r="V75" s="181"/>
      <c r="W75" s="181"/>
    </row>
    <row r="76" spans="1:40" ht="39.950000000000003" customHeight="1" x14ac:dyDescent="0.25">
      <c r="A76" s="180"/>
      <c r="B76" s="387"/>
      <c r="C76" s="387"/>
      <c r="D76" s="387"/>
      <c r="E76" s="388" t="str">
        <f t="shared" ref="E76:E81" si="7">IF(B76="","Select Supply Category in Column B",0)</f>
        <v>Select Supply Category in Column B</v>
      </c>
      <c r="F76" s="388"/>
      <c r="G76" s="388"/>
      <c r="H76" s="388"/>
      <c r="I76" s="388"/>
      <c r="J76" s="388"/>
      <c r="K76" s="388"/>
      <c r="L76" s="388"/>
      <c r="M76" s="388"/>
      <c r="N76" s="388"/>
      <c r="O76" s="388"/>
      <c r="P76" s="388"/>
      <c r="Q76" s="388"/>
      <c r="R76" s="150"/>
      <c r="S76" s="180"/>
      <c r="T76" s="181"/>
      <c r="U76" s="181"/>
      <c r="V76" s="181"/>
      <c r="W76" s="181"/>
    </row>
    <row r="77" spans="1:40" ht="39.950000000000003" customHeight="1" x14ac:dyDescent="0.25">
      <c r="A77" s="180"/>
      <c r="B77" s="387"/>
      <c r="C77" s="387"/>
      <c r="D77" s="387"/>
      <c r="E77" s="388" t="str">
        <f t="shared" si="7"/>
        <v>Select Supply Category in Column B</v>
      </c>
      <c r="F77" s="388"/>
      <c r="G77" s="388"/>
      <c r="H77" s="388"/>
      <c r="I77" s="388"/>
      <c r="J77" s="388"/>
      <c r="K77" s="388"/>
      <c r="L77" s="388"/>
      <c r="M77" s="388"/>
      <c r="N77" s="388"/>
      <c r="O77" s="388"/>
      <c r="P77" s="388"/>
      <c r="Q77" s="388"/>
      <c r="R77" s="150"/>
      <c r="S77" s="180"/>
      <c r="T77" s="181"/>
      <c r="U77" s="181"/>
      <c r="V77" s="181"/>
      <c r="W77" s="181"/>
    </row>
    <row r="78" spans="1:40" ht="39.950000000000003" customHeight="1" x14ac:dyDescent="0.25">
      <c r="A78" s="180"/>
      <c r="B78" s="387"/>
      <c r="C78" s="387"/>
      <c r="D78" s="387"/>
      <c r="E78" s="388" t="str">
        <f t="shared" si="7"/>
        <v>Select Supply Category in Column B</v>
      </c>
      <c r="F78" s="388"/>
      <c r="G78" s="388"/>
      <c r="H78" s="388"/>
      <c r="I78" s="388"/>
      <c r="J78" s="388"/>
      <c r="K78" s="388"/>
      <c r="L78" s="388"/>
      <c r="M78" s="388"/>
      <c r="N78" s="388"/>
      <c r="O78" s="388"/>
      <c r="P78" s="388"/>
      <c r="Q78" s="388"/>
      <c r="R78" s="150"/>
      <c r="S78" s="180"/>
      <c r="T78" s="181"/>
      <c r="U78" s="181"/>
      <c r="V78" s="181"/>
      <c r="W78" s="181"/>
    </row>
    <row r="79" spans="1:40" ht="39.950000000000003" customHeight="1" x14ac:dyDescent="0.25">
      <c r="A79" s="180"/>
      <c r="B79" s="387"/>
      <c r="C79" s="387"/>
      <c r="D79" s="387"/>
      <c r="E79" s="388" t="str">
        <f t="shared" si="7"/>
        <v>Select Supply Category in Column B</v>
      </c>
      <c r="F79" s="388"/>
      <c r="G79" s="388"/>
      <c r="H79" s="388"/>
      <c r="I79" s="388"/>
      <c r="J79" s="388"/>
      <c r="K79" s="388"/>
      <c r="L79" s="388"/>
      <c r="M79" s="388"/>
      <c r="N79" s="388"/>
      <c r="O79" s="388"/>
      <c r="P79" s="388"/>
      <c r="Q79" s="388"/>
      <c r="R79" s="150"/>
      <c r="S79" s="180"/>
      <c r="T79" s="181"/>
      <c r="U79" s="181"/>
      <c r="V79" s="181"/>
      <c r="W79" s="181"/>
    </row>
    <row r="80" spans="1:40" ht="39.950000000000003" customHeight="1" x14ac:dyDescent="0.25">
      <c r="A80" s="180"/>
      <c r="B80" s="387"/>
      <c r="C80" s="387"/>
      <c r="D80" s="387"/>
      <c r="E80" s="388" t="str">
        <f t="shared" si="7"/>
        <v>Select Supply Category in Column B</v>
      </c>
      <c r="F80" s="388"/>
      <c r="G80" s="388"/>
      <c r="H80" s="388"/>
      <c r="I80" s="388"/>
      <c r="J80" s="388"/>
      <c r="K80" s="388"/>
      <c r="L80" s="388"/>
      <c r="M80" s="388"/>
      <c r="N80" s="388"/>
      <c r="O80" s="388"/>
      <c r="P80" s="388"/>
      <c r="Q80" s="388"/>
      <c r="R80" s="150"/>
      <c r="S80" s="180"/>
      <c r="T80" s="181"/>
      <c r="U80" s="181"/>
      <c r="V80" s="181"/>
      <c r="W80" s="181"/>
    </row>
    <row r="81" spans="1:25" ht="39.950000000000003" customHeight="1" x14ac:dyDescent="0.25">
      <c r="A81" s="180"/>
      <c r="B81" s="387"/>
      <c r="C81" s="387"/>
      <c r="D81" s="387"/>
      <c r="E81" s="388" t="str">
        <f t="shared" si="7"/>
        <v>Select Supply Category in Column B</v>
      </c>
      <c r="F81" s="388"/>
      <c r="G81" s="388"/>
      <c r="H81" s="388"/>
      <c r="I81" s="388"/>
      <c r="J81" s="388"/>
      <c r="K81" s="388"/>
      <c r="L81" s="388"/>
      <c r="M81" s="388"/>
      <c r="N81" s="388"/>
      <c r="O81" s="388"/>
      <c r="P81" s="388"/>
      <c r="Q81" s="388"/>
      <c r="R81" s="150"/>
      <c r="S81" s="180"/>
      <c r="T81" s="181"/>
      <c r="U81" s="181"/>
      <c r="V81" s="181"/>
      <c r="W81" s="181"/>
    </row>
    <row r="82" spans="1:25" ht="18" customHeight="1" x14ac:dyDescent="0.25">
      <c r="A82" s="180"/>
      <c r="B82" s="411" t="s">
        <v>58</v>
      </c>
      <c r="C82" s="412"/>
      <c r="D82" s="412"/>
      <c r="E82" s="412"/>
      <c r="F82" s="412"/>
      <c r="G82" s="412"/>
      <c r="H82" s="412"/>
      <c r="I82" s="412"/>
      <c r="J82" s="412"/>
      <c r="K82" s="412"/>
      <c r="L82" s="412"/>
      <c r="M82" s="412"/>
      <c r="N82" s="412"/>
      <c r="O82" s="412"/>
      <c r="P82" s="412"/>
      <c r="Q82" s="413"/>
      <c r="R82" s="151">
        <f>ROUND(SUM(R76:R81),0)</f>
        <v>0</v>
      </c>
      <c r="S82" s="180"/>
      <c r="T82" s="181"/>
      <c r="U82" s="181"/>
      <c r="V82" s="181"/>
      <c r="W82" s="181"/>
      <c r="Y82" s="129">
        <f>R82</f>
        <v>0</v>
      </c>
    </row>
    <row r="83" spans="1:25" ht="15.75" customHeight="1" x14ac:dyDescent="0.25">
      <c r="A83" s="180"/>
      <c r="B83" s="384" t="s">
        <v>65</v>
      </c>
      <c r="C83" s="385"/>
      <c r="D83" s="385"/>
      <c r="E83" s="385"/>
      <c r="F83" s="385"/>
      <c r="G83" s="385"/>
      <c r="H83" s="385"/>
      <c r="I83" s="385"/>
      <c r="J83" s="385"/>
      <c r="K83" s="385"/>
      <c r="L83" s="385"/>
      <c r="M83" s="385"/>
      <c r="N83" s="385"/>
      <c r="O83" s="385"/>
      <c r="P83" s="385"/>
      <c r="Q83" s="385"/>
      <c r="R83" s="386"/>
      <c r="S83" s="180"/>
      <c r="T83" s="181"/>
      <c r="U83" s="181"/>
      <c r="V83" s="181"/>
      <c r="W83" s="181"/>
    </row>
    <row r="84" spans="1:25" s="83" customFormat="1" ht="39.950000000000003" customHeight="1" x14ac:dyDescent="0.25">
      <c r="A84" s="180"/>
      <c r="B84" s="392" t="s">
        <v>341</v>
      </c>
      <c r="C84" s="393"/>
      <c r="D84" s="394"/>
      <c r="E84" s="486" t="s">
        <v>226</v>
      </c>
      <c r="F84" s="486"/>
      <c r="G84" s="486"/>
      <c r="H84" s="486" t="s">
        <v>227</v>
      </c>
      <c r="I84" s="486"/>
      <c r="J84" s="486"/>
      <c r="K84" s="486"/>
      <c r="L84" s="486"/>
      <c r="M84" s="486"/>
      <c r="N84" s="486"/>
      <c r="O84" s="486"/>
      <c r="P84" s="179" t="s">
        <v>360</v>
      </c>
      <c r="Q84" s="179" t="s">
        <v>115</v>
      </c>
      <c r="R84" s="74" t="s">
        <v>52</v>
      </c>
      <c r="S84" s="180"/>
      <c r="T84" s="181"/>
      <c r="U84" s="181"/>
      <c r="V84" s="181"/>
      <c r="W84" s="181"/>
    </row>
    <row r="85" spans="1:25" s="83" customFormat="1" ht="39.950000000000003" customHeight="1" x14ac:dyDescent="0.25">
      <c r="A85" s="180"/>
      <c r="B85" s="417"/>
      <c r="C85" s="418"/>
      <c r="D85" s="419"/>
      <c r="E85" s="389" t="str">
        <f t="shared" ref="E85:E91" si="8">IF(B85="","Select Category in Column B",0)</f>
        <v>Select Category in Column B</v>
      </c>
      <c r="F85" s="390"/>
      <c r="G85" s="391"/>
      <c r="H85" s="389" t="str">
        <f t="shared" ref="H85:H91" si="9">IF(B85="","Select Category in Column B",0)</f>
        <v>Select Category in Column B</v>
      </c>
      <c r="I85" s="390"/>
      <c r="J85" s="390"/>
      <c r="K85" s="390"/>
      <c r="L85" s="390"/>
      <c r="M85" s="390"/>
      <c r="N85" s="390"/>
      <c r="O85" s="391"/>
      <c r="P85" s="186"/>
      <c r="Q85" s="190"/>
      <c r="R85" s="77">
        <f>ROUND(Q85*P85,0)</f>
        <v>0</v>
      </c>
      <c r="S85" s="180"/>
      <c r="T85" s="181"/>
      <c r="U85" s="182">
        <f>IF(OR(B85='DROP-DOWNS'!$S$18,B85='DROP-DOWNS'!$S$19,B85='DROP-DOWNS'!$S$20,B85='DROP-DOWNS'!$S$21),R85,0)</f>
        <v>0</v>
      </c>
      <c r="V85" s="177"/>
      <c r="W85" s="181"/>
    </row>
    <row r="86" spans="1:25" s="83" customFormat="1" ht="39.950000000000003" customHeight="1" x14ac:dyDescent="0.25">
      <c r="A86" s="180"/>
      <c r="B86" s="417"/>
      <c r="C86" s="418"/>
      <c r="D86" s="419"/>
      <c r="E86" s="389" t="str">
        <f t="shared" si="8"/>
        <v>Select Category in Column B</v>
      </c>
      <c r="F86" s="390"/>
      <c r="G86" s="391"/>
      <c r="H86" s="389" t="str">
        <f t="shared" si="9"/>
        <v>Select Category in Column B</v>
      </c>
      <c r="I86" s="390"/>
      <c r="J86" s="390"/>
      <c r="K86" s="390"/>
      <c r="L86" s="390"/>
      <c r="M86" s="390"/>
      <c r="N86" s="390"/>
      <c r="O86" s="391"/>
      <c r="P86" s="186"/>
      <c r="Q86" s="190"/>
      <c r="R86" s="77">
        <f t="shared" ref="R86:R91" si="10">ROUND(Q86*P86,0)</f>
        <v>0</v>
      </c>
      <c r="S86" s="180"/>
      <c r="T86" s="181"/>
      <c r="U86" s="182">
        <f>IF(OR(B86='DROP-DOWNS'!$S$18,B86='DROP-DOWNS'!$S$19,B86='DROP-DOWNS'!$S$20,B86='DROP-DOWNS'!$S$21),R86,0)</f>
        <v>0</v>
      </c>
      <c r="V86" s="177"/>
      <c r="W86" s="181"/>
    </row>
    <row r="87" spans="1:25" s="83" customFormat="1" ht="39.950000000000003" customHeight="1" x14ac:dyDescent="0.25">
      <c r="A87" s="180"/>
      <c r="B87" s="417"/>
      <c r="C87" s="418"/>
      <c r="D87" s="419"/>
      <c r="E87" s="389" t="str">
        <f t="shared" si="8"/>
        <v>Select Category in Column B</v>
      </c>
      <c r="F87" s="390"/>
      <c r="G87" s="391"/>
      <c r="H87" s="389" t="str">
        <f t="shared" si="9"/>
        <v>Select Category in Column B</v>
      </c>
      <c r="I87" s="390"/>
      <c r="J87" s="390"/>
      <c r="K87" s="390"/>
      <c r="L87" s="390"/>
      <c r="M87" s="390"/>
      <c r="N87" s="390"/>
      <c r="O87" s="391"/>
      <c r="P87" s="165"/>
      <c r="Q87" s="190"/>
      <c r="R87" s="77">
        <f t="shared" si="10"/>
        <v>0</v>
      </c>
      <c r="S87" s="180"/>
      <c r="T87" s="181"/>
      <c r="U87" s="182">
        <f>IF(OR(B87='DROP-DOWNS'!$S$18,B87='DROP-DOWNS'!$S$19,B87='DROP-DOWNS'!$S$20,B87='DROP-DOWNS'!$S$21),R87,0)</f>
        <v>0</v>
      </c>
      <c r="V87" s="177"/>
      <c r="W87" s="181"/>
    </row>
    <row r="88" spans="1:25" s="83" customFormat="1" ht="39.950000000000003" customHeight="1" x14ac:dyDescent="0.25">
      <c r="A88" s="180"/>
      <c r="B88" s="417"/>
      <c r="C88" s="418"/>
      <c r="D88" s="419"/>
      <c r="E88" s="389" t="str">
        <f t="shared" si="8"/>
        <v>Select Category in Column B</v>
      </c>
      <c r="F88" s="390"/>
      <c r="G88" s="391"/>
      <c r="H88" s="389" t="str">
        <f t="shared" si="9"/>
        <v>Select Category in Column B</v>
      </c>
      <c r="I88" s="390"/>
      <c r="J88" s="390"/>
      <c r="K88" s="390"/>
      <c r="L88" s="390"/>
      <c r="M88" s="390"/>
      <c r="N88" s="390"/>
      <c r="O88" s="391"/>
      <c r="P88" s="165"/>
      <c r="Q88" s="190"/>
      <c r="R88" s="77">
        <f t="shared" si="10"/>
        <v>0</v>
      </c>
      <c r="S88" s="180"/>
      <c r="T88" s="181"/>
      <c r="U88" s="182">
        <f>IF(OR(B88='DROP-DOWNS'!$S$18,B88='DROP-DOWNS'!$S$19,B88='DROP-DOWNS'!$S$20,B88='DROP-DOWNS'!$S$21),R88,0)</f>
        <v>0</v>
      </c>
      <c r="V88" s="177"/>
      <c r="W88" s="181"/>
    </row>
    <row r="89" spans="1:25" s="83" customFormat="1" ht="39.950000000000003" hidden="1" customHeight="1" x14ac:dyDescent="0.25">
      <c r="A89" s="180"/>
      <c r="B89" s="417"/>
      <c r="C89" s="418"/>
      <c r="D89" s="419"/>
      <c r="E89" s="389" t="str">
        <f t="shared" si="8"/>
        <v>Select Category in Column B</v>
      </c>
      <c r="F89" s="390"/>
      <c r="G89" s="391"/>
      <c r="H89" s="389" t="str">
        <f t="shared" si="9"/>
        <v>Select Category in Column B</v>
      </c>
      <c r="I89" s="390"/>
      <c r="J89" s="390"/>
      <c r="K89" s="390"/>
      <c r="L89" s="390"/>
      <c r="M89" s="390"/>
      <c r="N89" s="390"/>
      <c r="O89" s="391"/>
      <c r="P89" s="186"/>
      <c r="Q89" s="190"/>
      <c r="R89" s="77">
        <f t="shared" si="10"/>
        <v>0</v>
      </c>
      <c r="S89" s="180"/>
      <c r="T89" s="181"/>
      <c r="U89" s="182">
        <f>IF(OR(B89='DROP-DOWNS'!S18,B89='DROP-DOWNS'!S19,B89='DROP-DOWNS'!S20,B89='DROP-DOWNS'!S21),R89,0)</f>
        <v>0</v>
      </c>
      <c r="V89" s="177"/>
      <c r="W89" s="181"/>
    </row>
    <row r="90" spans="1:25" s="83" customFormat="1" ht="39.950000000000003" hidden="1" customHeight="1" x14ac:dyDescent="0.25">
      <c r="A90" s="180"/>
      <c r="B90" s="417"/>
      <c r="C90" s="418"/>
      <c r="D90" s="419"/>
      <c r="E90" s="389" t="str">
        <f t="shared" si="8"/>
        <v>Select Category in Column B</v>
      </c>
      <c r="F90" s="390"/>
      <c r="G90" s="391"/>
      <c r="H90" s="389" t="str">
        <f t="shared" si="9"/>
        <v>Select Category in Column B</v>
      </c>
      <c r="I90" s="390"/>
      <c r="J90" s="390"/>
      <c r="K90" s="390"/>
      <c r="L90" s="390"/>
      <c r="M90" s="390"/>
      <c r="N90" s="390"/>
      <c r="O90" s="391"/>
      <c r="P90" s="165"/>
      <c r="Q90" s="190"/>
      <c r="R90" s="77">
        <f t="shared" si="10"/>
        <v>0</v>
      </c>
      <c r="S90" s="180"/>
      <c r="T90" s="181"/>
      <c r="U90" s="182">
        <f>IF(OR(B90='DROP-DOWNS'!S18,B90='DROP-DOWNS'!S19,B90='DROP-DOWNS'!S20,B90='DROP-DOWNS'!S21),R90,0)</f>
        <v>0</v>
      </c>
      <c r="V90" s="177"/>
      <c r="W90" s="181"/>
    </row>
    <row r="91" spans="1:25" s="83" customFormat="1" ht="39.950000000000003" hidden="1" customHeight="1" x14ac:dyDescent="0.25">
      <c r="A91" s="180"/>
      <c r="B91" s="417"/>
      <c r="C91" s="418"/>
      <c r="D91" s="419" t="str">
        <f>IF(B91="","Select Travel Category in Column B.",0)</f>
        <v>Select Travel Category in Column B.</v>
      </c>
      <c r="E91" s="389" t="str">
        <f t="shared" si="8"/>
        <v>Select Category in Column B</v>
      </c>
      <c r="F91" s="390"/>
      <c r="G91" s="391"/>
      <c r="H91" s="389" t="str">
        <f t="shared" si="9"/>
        <v>Select Category in Column B</v>
      </c>
      <c r="I91" s="390"/>
      <c r="J91" s="390"/>
      <c r="K91" s="390"/>
      <c r="L91" s="390"/>
      <c r="M91" s="390"/>
      <c r="N91" s="390"/>
      <c r="O91" s="391"/>
      <c r="P91" s="165"/>
      <c r="Q91" s="190"/>
      <c r="R91" s="77">
        <f t="shared" si="10"/>
        <v>0</v>
      </c>
      <c r="S91" s="180"/>
      <c r="T91" s="181"/>
      <c r="U91" s="182">
        <f>IF(OR(B91='DROP-DOWNS'!S18,B91='DROP-DOWNS'!S19,B91='DROP-DOWNS'!S20,B91='DROP-DOWNS'!S21),R91,0)</f>
        <v>0</v>
      </c>
      <c r="V91" s="177"/>
      <c r="W91" s="181"/>
    </row>
    <row r="92" spans="1:25" ht="18" customHeight="1" x14ac:dyDescent="0.25">
      <c r="A92" s="180"/>
      <c r="B92" s="411" t="s">
        <v>59</v>
      </c>
      <c r="C92" s="412"/>
      <c r="D92" s="412"/>
      <c r="E92" s="412"/>
      <c r="F92" s="412"/>
      <c r="G92" s="412"/>
      <c r="H92" s="412"/>
      <c r="I92" s="412"/>
      <c r="J92" s="412"/>
      <c r="K92" s="412"/>
      <c r="L92" s="412"/>
      <c r="M92" s="412"/>
      <c r="N92" s="412"/>
      <c r="O92" s="412"/>
      <c r="P92" s="412"/>
      <c r="Q92" s="413"/>
      <c r="R92" s="151">
        <f>ROUND(SUM(R85:R91),0)</f>
        <v>0</v>
      </c>
      <c r="S92" s="180"/>
      <c r="T92" s="181"/>
      <c r="U92" s="152">
        <f>SUM(U85:U91)</f>
        <v>0</v>
      </c>
      <c r="V92" s="177"/>
      <c r="W92" s="181"/>
      <c r="Y92" s="129">
        <f>R92</f>
        <v>0</v>
      </c>
    </row>
    <row r="93" spans="1:25" ht="15.75" customHeight="1" x14ac:dyDescent="0.25">
      <c r="A93" s="180"/>
      <c r="B93" s="384" t="s">
        <v>66</v>
      </c>
      <c r="C93" s="385"/>
      <c r="D93" s="385"/>
      <c r="E93" s="385"/>
      <c r="F93" s="385"/>
      <c r="G93" s="385"/>
      <c r="H93" s="385"/>
      <c r="I93" s="385"/>
      <c r="J93" s="385"/>
      <c r="K93" s="385"/>
      <c r="L93" s="385"/>
      <c r="M93" s="385"/>
      <c r="N93" s="385"/>
      <c r="O93" s="385"/>
      <c r="P93" s="385"/>
      <c r="Q93" s="385"/>
      <c r="R93" s="386"/>
      <c r="S93" s="180"/>
      <c r="T93" s="181"/>
      <c r="U93" s="181"/>
      <c r="V93" s="178"/>
      <c r="W93" s="181"/>
    </row>
    <row r="94" spans="1:25" ht="39.950000000000003" customHeight="1" x14ac:dyDescent="0.25">
      <c r="A94" s="180"/>
      <c r="B94" s="437" t="s">
        <v>74</v>
      </c>
      <c r="C94" s="438"/>
      <c r="D94" s="439"/>
      <c r="E94" s="437" t="s">
        <v>361</v>
      </c>
      <c r="F94" s="438"/>
      <c r="G94" s="438"/>
      <c r="H94" s="438"/>
      <c r="I94" s="438"/>
      <c r="J94" s="438"/>
      <c r="K94" s="438"/>
      <c r="L94" s="438"/>
      <c r="M94" s="438"/>
      <c r="N94" s="438"/>
      <c r="O94" s="438"/>
      <c r="P94" s="438"/>
      <c r="Q94" s="438"/>
      <c r="R94" s="439"/>
      <c r="S94" s="180"/>
      <c r="T94" s="181"/>
      <c r="U94" s="181"/>
      <c r="V94" s="178"/>
      <c r="W94" s="181"/>
    </row>
    <row r="95" spans="1:25" ht="39.950000000000003" customHeight="1" x14ac:dyDescent="0.25">
      <c r="A95" s="180"/>
      <c r="B95" s="387"/>
      <c r="C95" s="387"/>
      <c r="D95" s="387"/>
      <c r="E95" s="388" t="str">
        <f t="shared" ref="E95:E100" si="11">IF(B95="","Select Category in Column B",0)</f>
        <v>Select Category in Column B</v>
      </c>
      <c r="F95" s="388"/>
      <c r="G95" s="388"/>
      <c r="H95" s="388"/>
      <c r="I95" s="388"/>
      <c r="J95" s="388"/>
      <c r="K95" s="388"/>
      <c r="L95" s="388"/>
      <c r="M95" s="388"/>
      <c r="N95" s="388"/>
      <c r="O95" s="388"/>
      <c r="P95" s="388"/>
      <c r="Q95" s="388"/>
      <c r="R95" s="150"/>
      <c r="S95" s="180"/>
      <c r="T95" s="181"/>
      <c r="U95" s="181"/>
      <c r="V95" s="177"/>
      <c r="W95" s="181"/>
    </row>
    <row r="96" spans="1:25" ht="39.950000000000003" customHeight="1" x14ac:dyDescent="0.25">
      <c r="A96" s="180"/>
      <c r="B96" s="387"/>
      <c r="C96" s="387"/>
      <c r="D96" s="387"/>
      <c r="E96" s="388" t="str">
        <f t="shared" si="11"/>
        <v>Select Category in Column B</v>
      </c>
      <c r="F96" s="388"/>
      <c r="G96" s="388"/>
      <c r="H96" s="388"/>
      <c r="I96" s="388"/>
      <c r="J96" s="388"/>
      <c r="K96" s="388"/>
      <c r="L96" s="388"/>
      <c r="M96" s="388"/>
      <c r="N96" s="388"/>
      <c r="O96" s="388"/>
      <c r="P96" s="388"/>
      <c r="Q96" s="388"/>
      <c r="R96" s="150"/>
      <c r="S96" s="180"/>
      <c r="T96" s="181"/>
      <c r="U96" s="181"/>
      <c r="V96" s="177"/>
      <c r="W96" s="181"/>
    </row>
    <row r="97" spans="1:25" ht="39.950000000000003" customHeight="1" x14ac:dyDescent="0.25">
      <c r="A97" s="180"/>
      <c r="B97" s="387"/>
      <c r="C97" s="387"/>
      <c r="D97" s="387"/>
      <c r="E97" s="388" t="str">
        <f t="shared" si="11"/>
        <v>Select Category in Column B</v>
      </c>
      <c r="F97" s="388"/>
      <c r="G97" s="388"/>
      <c r="H97" s="388"/>
      <c r="I97" s="388"/>
      <c r="J97" s="388"/>
      <c r="K97" s="388"/>
      <c r="L97" s="388"/>
      <c r="M97" s="388"/>
      <c r="N97" s="388"/>
      <c r="O97" s="388"/>
      <c r="P97" s="388"/>
      <c r="Q97" s="388"/>
      <c r="R97" s="150"/>
      <c r="S97" s="180"/>
      <c r="T97" s="181"/>
      <c r="U97" s="181"/>
      <c r="V97" s="178"/>
      <c r="W97" s="181"/>
    </row>
    <row r="98" spans="1:25" ht="39.950000000000003" customHeight="1" x14ac:dyDescent="0.25">
      <c r="A98" s="180"/>
      <c r="B98" s="387"/>
      <c r="C98" s="387"/>
      <c r="D98" s="387"/>
      <c r="E98" s="388" t="str">
        <f t="shared" si="11"/>
        <v>Select Category in Column B</v>
      </c>
      <c r="F98" s="388"/>
      <c r="G98" s="388"/>
      <c r="H98" s="388"/>
      <c r="I98" s="388"/>
      <c r="J98" s="388"/>
      <c r="K98" s="388"/>
      <c r="L98" s="388"/>
      <c r="M98" s="388"/>
      <c r="N98" s="388"/>
      <c r="O98" s="388"/>
      <c r="P98" s="388"/>
      <c r="Q98" s="388"/>
      <c r="R98" s="150"/>
      <c r="S98" s="180"/>
      <c r="T98" s="181"/>
      <c r="U98" s="181"/>
      <c r="V98" s="181"/>
      <c r="W98" s="181"/>
    </row>
    <row r="99" spans="1:25" ht="39.950000000000003" customHeight="1" x14ac:dyDescent="0.25">
      <c r="A99" s="180"/>
      <c r="B99" s="387"/>
      <c r="C99" s="387"/>
      <c r="D99" s="387"/>
      <c r="E99" s="388" t="str">
        <f t="shared" si="11"/>
        <v>Select Category in Column B</v>
      </c>
      <c r="F99" s="388"/>
      <c r="G99" s="388"/>
      <c r="H99" s="388"/>
      <c r="I99" s="388"/>
      <c r="J99" s="388"/>
      <c r="K99" s="388"/>
      <c r="L99" s="388"/>
      <c r="M99" s="388"/>
      <c r="N99" s="388"/>
      <c r="O99" s="388"/>
      <c r="P99" s="388"/>
      <c r="Q99" s="388"/>
      <c r="R99" s="150"/>
      <c r="S99" s="180"/>
      <c r="T99" s="181"/>
      <c r="U99" s="181"/>
      <c r="V99" s="181"/>
      <c r="W99" s="181"/>
    </row>
    <row r="100" spans="1:25" ht="39.950000000000003" customHeight="1" x14ac:dyDescent="0.25">
      <c r="A100" s="180"/>
      <c r="B100" s="387"/>
      <c r="C100" s="387"/>
      <c r="D100" s="387"/>
      <c r="E100" s="388" t="str">
        <f t="shared" si="11"/>
        <v>Select Category in Column B</v>
      </c>
      <c r="F100" s="388"/>
      <c r="G100" s="388"/>
      <c r="H100" s="388"/>
      <c r="I100" s="388"/>
      <c r="J100" s="388"/>
      <c r="K100" s="388"/>
      <c r="L100" s="388"/>
      <c r="M100" s="388"/>
      <c r="N100" s="388"/>
      <c r="O100" s="388"/>
      <c r="P100" s="388"/>
      <c r="Q100" s="388"/>
      <c r="R100" s="150"/>
      <c r="S100" s="180"/>
      <c r="T100" s="181"/>
      <c r="U100" s="181"/>
      <c r="V100" s="181"/>
      <c r="W100" s="181"/>
    </row>
    <row r="101" spans="1:25" ht="19.350000000000001" customHeight="1" x14ac:dyDescent="0.25">
      <c r="A101" s="180"/>
      <c r="B101" s="411" t="s">
        <v>75</v>
      </c>
      <c r="C101" s="412"/>
      <c r="D101" s="412"/>
      <c r="E101" s="412"/>
      <c r="F101" s="412"/>
      <c r="G101" s="412"/>
      <c r="H101" s="412"/>
      <c r="I101" s="412"/>
      <c r="J101" s="412"/>
      <c r="K101" s="412"/>
      <c r="L101" s="412"/>
      <c r="M101" s="412"/>
      <c r="N101" s="412"/>
      <c r="O101" s="412"/>
      <c r="P101" s="412"/>
      <c r="Q101" s="413"/>
      <c r="R101" s="151">
        <f>ROUND(SUM(R95:R100),0)</f>
        <v>0</v>
      </c>
      <c r="S101" s="180"/>
      <c r="T101" s="181"/>
      <c r="U101" s="181"/>
      <c r="V101" s="181"/>
      <c r="W101" s="181"/>
      <c r="Y101" s="129">
        <f>R101</f>
        <v>0</v>
      </c>
    </row>
    <row r="102" spans="1:25" ht="15.75" customHeight="1" x14ac:dyDescent="0.25">
      <c r="A102" s="180"/>
      <c r="B102" s="422" t="s">
        <v>67</v>
      </c>
      <c r="C102" s="423"/>
      <c r="D102" s="423"/>
      <c r="E102" s="423"/>
      <c r="F102" s="423"/>
      <c r="G102" s="423"/>
      <c r="H102" s="423"/>
      <c r="I102" s="423"/>
      <c r="J102" s="423"/>
      <c r="K102" s="423"/>
      <c r="L102" s="423"/>
      <c r="M102" s="423"/>
      <c r="N102" s="423"/>
      <c r="O102" s="423"/>
      <c r="P102" s="423"/>
      <c r="Q102" s="423"/>
      <c r="R102" s="386"/>
      <c r="S102" s="180"/>
      <c r="T102" s="181"/>
      <c r="U102" s="181"/>
      <c r="V102" s="181"/>
      <c r="W102" s="181"/>
      <c r="X102" s="181"/>
    </row>
    <row r="103" spans="1:25" ht="15.75" customHeight="1" x14ac:dyDescent="0.25">
      <c r="A103" s="180"/>
      <c r="B103" s="250"/>
      <c r="C103" s="251"/>
      <c r="D103" s="251"/>
      <c r="E103" s="251"/>
      <c r="F103" s="251"/>
      <c r="G103" s="251"/>
      <c r="H103" s="251"/>
      <c r="I103" s="251"/>
      <c r="J103" s="251"/>
      <c r="K103" s="251"/>
      <c r="L103" s="251"/>
      <c r="M103" s="251"/>
      <c r="N103" s="251"/>
      <c r="O103" s="251"/>
      <c r="P103" s="251"/>
      <c r="Q103" s="252"/>
      <c r="R103" s="253"/>
      <c r="S103" s="180"/>
      <c r="T103" s="181"/>
      <c r="U103" s="181"/>
      <c r="V103" s="181"/>
      <c r="W103" s="181"/>
      <c r="X103" s="181"/>
    </row>
    <row r="104" spans="1:25" ht="15.6" customHeight="1" x14ac:dyDescent="0.25">
      <c r="A104" s="180"/>
      <c r="B104" s="254"/>
      <c r="C104" s="450" t="s">
        <v>256</v>
      </c>
      <c r="D104" s="450"/>
      <c r="E104" s="450"/>
      <c r="F104" s="450"/>
      <c r="G104" s="450"/>
      <c r="H104" s="292"/>
      <c r="I104" s="451" t="s">
        <v>284</v>
      </c>
      <c r="J104" s="452"/>
      <c r="K104" s="452"/>
      <c r="L104" s="452"/>
      <c r="M104" s="452"/>
      <c r="N104" s="289"/>
      <c r="O104" s="453" t="str">
        <f>IF(E7="", "Enter IDC Rate Above",E7)</f>
        <v>Enter IDC Rate Above</v>
      </c>
      <c r="P104" s="454"/>
      <c r="Q104" s="255"/>
      <c r="R104" s="256"/>
      <c r="S104" s="180"/>
      <c r="T104" s="181"/>
      <c r="U104" s="184" t="str">
        <f>O104</f>
        <v>Enter IDC Rate Above</v>
      </c>
      <c r="V104" s="181"/>
      <c r="W104" s="181"/>
      <c r="X104" s="181"/>
    </row>
    <row r="105" spans="1:25" ht="14.1" hidden="1" customHeight="1" x14ac:dyDescent="0.25">
      <c r="A105" s="180"/>
      <c r="B105" s="254"/>
      <c r="C105" s="251"/>
      <c r="D105" s="251"/>
      <c r="E105" s="251"/>
      <c r="F105" s="251"/>
      <c r="G105" s="251"/>
      <c r="H105" s="292"/>
      <c r="I105" s="455" t="s">
        <v>112</v>
      </c>
      <c r="J105" s="435"/>
      <c r="K105" s="435"/>
      <c r="L105" s="435"/>
      <c r="M105" s="435"/>
      <c r="N105" s="291"/>
      <c r="O105" s="443">
        <f>(R101+R92+R82+R73+R66+R57+R52+R44+R16)-F129</f>
        <v>0</v>
      </c>
      <c r="P105" s="421"/>
      <c r="Q105" s="255"/>
      <c r="R105" s="256"/>
      <c r="S105" s="180"/>
      <c r="T105" s="181"/>
      <c r="U105" s="181"/>
      <c r="V105" s="181"/>
      <c r="W105" s="181"/>
      <c r="X105" s="181"/>
    </row>
    <row r="106" spans="1:25" ht="14.1" hidden="1" customHeight="1" x14ac:dyDescent="0.25">
      <c r="A106" s="180"/>
      <c r="B106" s="254" t="s">
        <v>113</v>
      </c>
      <c r="C106" s="257"/>
      <c r="D106" s="257"/>
      <c r="E106" s="257"/>
      <c r="F106" s="257"/>
      <c r="G106" s="258"/>
      <c r="H106" s="292"/>
      <c r="I106" s="290"/>
      <c r="J106" s="291"/>
      <c r="K106" s="291"/>
      <c r="L106" s="291"/>
      <c r="M106" s="291"/>
      <c r="N106" s="291"/>
      <c r="O106" s="420" t="e">
        <f>(O104+1)*O105</f>
        <v>#VALUE!</v>
      </c>
      <c r="P106" s="421"/>
      <c r="Q106" s="255"/>
      <c r="R106" s="256"/>
      <c r="S106" s="180"/>
      <c r="T106" s="181"/>
      <c r="U106" s="181"/>
      <c r="V106" s="181"/>
      <c r="W106" s="181"/>
      <c r="X106" s="181"/>
    </row>
    <row r="107" spans="1:25" ht="15.75" customHeight="1" x14ac:dyDescent="0.25">
      <c r="A107" s="180"/>
      <c r="B107" s="254"/>
      <c r="C107" s="450" t="s">
        <v>249</v>
      </c>
      <c r="D107" s="450"/>
      <c r="E107" s="450"/>
      <c r="F107" s="450"/>
      <c r="G107" s="259">
        <f>F123</f>
        <v>0</v>
      </c>
      <c r="H107" s="292"/>
      <c r="I107" s="251"/>
      <c r="J107" s="251"/>
      <c r="K107" s="251"/>
      <c r="L107" s="251"/>
      <c r="M107" s="251"/>
      <c r="N107" s="251"/>
      <c r="O107" s="251"/>
      <c r="P107" s="251"/>
      <c r="Q107" s="255"/>
      <c r="R107" s="256"/>
      <c r="S107" s="180"/>
      <c r="T107" s="181"/>
      <c r="U107" s="181"/>
      <c r="V107" s="181"/>
      <c r="W107" s="181"/>
      <c r="X107" s="181"/>
    </row>
    <row r="108" spans="1:25" ht="15.75" customHeight="1" x14ac:dyDescent="0.25">
      <c r="A108" s="180"/>
      <c r="B108" s="254"/>
      <c r="C108" s="450" t="s">
        <v>517</v>
      </c>
      <c r="D108" s="450"/>
      <c r="E108" s="450"/>
      <c r="F108" s="450"/>
      <c r="G108" s="259">
        <f>F124+F125+F126+F127</f>
        <v>0</v>
      </c>
      <c r="H108" s="292"/>
      <c r="I108" s="260"/>
      <c r="J108" s="260"/>
      <c r="K108" s="260"/>
      <c r="L108" s="260"/>
      <c r="M108" s="260"/>
      <c r="N108" s="260"/>
      <c r="O108" s="260"/>
      <c r="P108" s="260"/>
      <c r="Q108" s="255"/>
      <c r="R108" s="256"/>
      <c r="S108" s="180"/>
      <c r="T108" s="181"/>
      <c r="U108" s="181"/>
      <c r="V108" s="181"/>
      <c r="W108" s="181"/>
      <c r="X108" s="181"/>
    </row>
    <row r="109" spans="1:25" ht="15.75" customHeight="1" x14ac:dyDescent="0.25">
      <c r="A109" s="180"/>
      <c r="B109" s="254"/>
      <c r="C109" s="450" t="s">
        <v>250</v>
      </c>
      <c r="D109" s="450"/>
      <c r="E109" s="450"/>
      <c r="F109" s="450"/>
      <c r="G109" s="259">
        <f>R115</f>
        <v>0</v>
      </c>
      <c r="H109" s="292"/>
      <c r="I109" s="451" t="s">
        <v>111</v>
      </c>
      <c r="J109" s="452"/>
      <c r="K109" s="452"/>
      <c r="L109" s="452"/>
      <c r="M109" s="452"/>
      <c r="N109" s="289"/>
      <c r="O109" s="430">
        <f>'GRANT SUMMARY'!J100</f>
        <v>0</v>
      </c>
      <c r="P109" s="431"/>
      <c r="Q109" s="255"/>
      <c r="R109" s="256"/>
      <c r="S109" s="180"/>
      <c r="T109" s="181"/>
      <c r="U109" s="181"/>
      <c r="V109" s="181"/>
      <c r="W109" s="181"/>
      <c r="X109" s="181"/>
    </row>
    <row r="110" spans="1:25" ht="16.5" customHeight="1" x14ac:dyDescent="0.25">
      <c r="A110" s="180"/>
      <c r="B110" s="254"/>
      <c r="C110" s="292"/>
      <c r="D110" s="435"/>
      <c r="E110" s="435"/>
      <c r="F110" s="435"/>
      <c r="G110" s="292"/>
      <c r="H110" s="292"/>
      <c r="I110" s="292"/>
      <c r="J110" s="292"/>
      <c r="K110" s="292"/>
      <c r="L110" s="292"/>
      <c r="M110" s="436"/>
      <c r="N110" s="436"/>
      <c r="O110" s="436"/>
      <c r="P110" s="436"/>
      <c r="Q110" s="436"/>
      <c r="R110" s="261" t="s">
        <v>52</v>
      </c>
      <c r="S110" s="180"/>
      <c r="T110" s="181"/>
      <c r="U110" s="181"/>
      <c r="V110" s="181"/>
      <c r="W110" s="181"/>
      <c r="X110" s="181"/>
    </row>
    <row r="111" spans="1:25" x14ac:dyDescent="0.25">
      <c r="A111" s="180"/>
      <c r="B111" s="286"/>
      <c r="C111" s="412"/>
      <c r="D111" s="412"/>
      <c r="E111" s="412"/>
      <c r="F111" s="287"/>
      <c r="G111" s="287"/>
      <c r="H111" s="287"/>
      <c r="I111" s="412" t="s">
        <v>257</v>
      </c>
      <c r="J111" s="412"/>
      <c r="K111" s="412"/>
      <c r="L111" s="412"/>
      <c r="M111" s="412"/>
      <c r="N111" s="412"/>
      <c r="O111" s="412"/>
      <c r="P111" s="412"/>
      <c r="Q111" s="413"/>
      <c r="R111" s="153"/>
      <c r="S111" s="180"/>
      <c r="T111" s="181"/>
      <c r="U111" s="181"/>
      <c r="V111" s="181"/>
      <c r="W111" s="181"/>
      <c r="X111" s="181"/>
      <c r="Y111" s="129">
        <f>R111</f>
        <v>0</v>
      </c>
    </row>
    <row r="112" spans="1:25" ht="15.75" customHeight="1" x14ac:dyDescent="0.25">
      <c r="A112" s="180"/>
      <c r="B112" s="422" t="s">
        <v>68</v>
      </c>
      <c r="C112" s="423"/>
      <c r="D112" s="423"/>
      <c r="E112" s="423"/>
      <c r="F112" s="423"/>
      <c r="G112" s="423"/>
      <c r="H112" s="423"/>
      <c r="I112" s="423"/>
      <c r="J112" s="423"/>
      <c r="K112" s="423"/>
      <c r="L112" s="423"/>
      <c r="M112" s="423"/>
      <c r="N112" s="423"/>
      <c r="O112" s="423"/>
      <c r="P112" s="423"/>
      <c r="Q112" s="423"/>
      <c r="R112" s="284"/>
      <c r="S112" s="180"/>
      <c r="T112" s="181"/>
      <c r="U112" s="181"/>
      <c r="V112" s="181"/>
      <c r="W112" s="181"/>
    </row>
    <row r="113" spans="1:25" s="83" customFormat="1" ht="39.950000000000003" customHeight="1" x14ac:dyDescent="0.25">
      <c r="A113" s="180"/>
      <c r="B113" s="444" t="s">
        <v>76</v>
      </c>
      <c r="C113" s="445"/>
      <c r="D113" s="445"/>
      <c r="E113" s="445"/>
      <c r="F113" s="445"/>
      <c r="G113" s="445"/>
      <c r="H113" s="445"/>
      <c r="I113" s="445"/>
      <c r="J113" s="445"/>
      <c r="K113" s="445"/>
      <c r="L113" s="445"/>
      <c r="M113" s="445"/>
      <c r="N113" s="445"/>
      <c r="O113" s="445"/>
      <c r="P113" s="445"/>
      <c r="Q113" s="446"/>
      <c r="R113" s="288" t="s">
        <v>52</v>
      </c>
      <c r="S113" s="180"/>
      <c r="T113" s="181"/>
      <c r="U113" s="181"/>
      <c r="V113" s="181"/>
      <c r="W113" s="181"/>
    </row>
    <row r="114" spans="1:25" ht="30" customHeight="1" x14ac:dyDescent="0.25">
      <c r="A114" s="180"/>
      <c r="B114" s="447"/>
      <c r="C114" s="448"/>
      <c r="D114" s="448"/>
      <c r="E114" s="448"/>
      <c r="F114" s="448"/>
      <c r="G114" s="448"/>
      <c r="H114" s="448"/>
      <c r="I114" s="448"/>
      <c r="J114" s="448"/>
      <c r="K114" s="448"/>
      <c r="L114" s="448"/>
      <c r="M114" s="448"/>
      <c r="N114" s="448"/>
      <c r="O114" s="448"/>
      <c r="P114" s="448"/>
      <c r="Q114" s="449"/>
      <c r="R114" s="154"/>
      <c r="S114" s="180"/>
      <c r="T114" s="181"/>
      <c r="U114" s="181"/>
      <c r="V114" s="181"/>
      <c r="W114" s="181"/>
    </row>
    <row r="115" spans="1:25" ht="18.600000000000001" customHeight="1" x14ac:dyDescent="0.25">
      <c r="A115" s="180"/>
      <c r="B115" s="411" t="s">
        <v>77</v>
      </c>
      <c r="C115" s="412"/>
      <c r="D115" s="412"/>
      <c r="E115" s="412"/>
      <c r="F115" s="412"/>
      <c r="G115" s="412"/>
      <c r="H115" s="412"/>
      <c r="I115" s="412"/>
      <c r="J115" s="412"/>
      <c r="K115" s="412"/>
      <c r="L115" s="412"/>
      <c r="M115" s="412"/>
      <c r="N115" s="412"/>
      <c r="O115" s="412"/>
      <c r="P115" s="412"/>
      <c r="Q115" s="413"/>
      <c r="R115" s="151">
        <f>ROUND(R114,0)</f>
        <v>0</v>
      </c>
      <c r="S115" s="180"/>
      <c r="T115" s="181"/>
      <c r="U115" s="181"/>
      <c r="V115" s="181"/>
      <c r="W115" s="181"/>
      <c r="Y115" s="129">
        <f>R115</f>
        <v>0</v>
      </c>
    </row>
    <row r="116" spans="1:25" ht="18.600000000000001" customHeight="1" x14ac:dyDescent="0.25">
      <c r="A116" s="180"/>
      <c r="B116" s="422"/>
      <c r="C116" s="423"/>
      <c r="D116" s="423"/>
      <c r="E116" s="423"/>
      <c r="F116" s="423"/>
      <c r="G116" s="423"/>
      <c r="H116" s="423"/>
      <c r="I116" s="423"/>
      <c r="J116" s="423"/>
      <c r="K116" s="423"/>
      <c r="L116" s="423"/>
      <c r="M116" s="423"/>
      <c r="N116" s="423"/>
      <c r="O116" s="423"/>
      <c r="P116" s="423"/>
      <c r="Q116" s="423"/>
      <c r="R116" s="284"/>
      <c r="S116" s="180"/>
      <c r="T116" s="181"/>
      <c r="U116" s="181"/>
      <c r="V116" s="181"/>
      <c r="W116" s="181"/>
      <c r="Y116" s="129"/>
    </row>
    <row r="117" spans="1:25" ht="34.5" customHeight="1" x14ac:dyDescent="0.25">
      <c r="A117" s="180"/>
      <c r="B117" s="432" t="s">
        <v>60</v>
      </c>
      <c r="C117" s="433"/>
      <c r="D117" s="433"/>
      <c r="E117" s="433"/>
      <c r="F117" s="433"/>
      <c r="G117" s="433"/>
      <c r="H117" s="433"/>
      <c r="I117" s="433"/>
      <c r="J117" s="433"/>
      <c r="K117" s="433"/>
      <c r="L117" s="433"/>
      <c r="M117" s="433"/>
      <c r="N117" s="433"/>
      <c r="O117" s="433"/>
      <c r="P117" s="433"/>
      <c r="Q117" s="434"/>
      <c r="R117" s="146">
        <f>SUM(R115+R111+R101+R92+R82+R73+R66+R57+R52+R44+R16)</f>
        <v>0</v>
      </c>
      <c r="S117" s="180"/>
      <c r="T117" s="181"/>
      <c r="U117" s="155"/>
      <c r="V117" s="156"/>
      <c r="W117" s="181"/>
    </row>
    <row r="118" spans="1:25" ht="34.5" customHeight="1" x14ac:dyDescent="0.25">
      <c r="A118" s="180"/>
      <c r="B118" s="432" t="s">
        <v>241</v>
      </c>
      <c r="C118" s="433"/>
      <c r="D118" s="433"/>
      <c r="E118" s="433"/>
      <c r="F118" s="433"/>
      <c r="G118" s="433"/>
      <c r="H118" s="433"/>
      <c r="I118" s="433"/>
      <c r="J118" s="433"/>
      <c r="K118" s="433"/>
      <c r="L118" s="433"/>
      <c r="M118" s="433"/>
      <c r="N118" s="433"/>
      <c r="O118" s="433"/>
      <c r="P118" s="433"/>
      <c r="Q118" s="434"/>
      <c r="R118" s="146" t="e">
        <f>R117-E5</f>
        <v>#VALUE!</v>
      </c>
      <c r="S118" s="180"/>
      <c r="T118" s="181"/>
      <c r="U118" s="155"/>
      <c r="V118" s="156"/>
      <c r="W118" s="181"/>
    </row>
    <row r="119" spans="1:25" ht="15" customHeight="1" x14ac:dyDescent="0.25">
      <c r="A119" s="180"/>
      <c r="B119" s="180"/>
      <c r="C119" s="180"/>
      <c r="D119" s="180"/>
      <c r="E119" s="180"/>
      <c r="F119" s="180"/>
      <c r="G119" s="180"/>
      <c r="H119" s="180"/>
      <c r="I119" s="180"/>
      <c r="J119" s="180"/>
      <c r="K119" s="180"/>
      <c r="L119" s="180"/>
      <c r="M119" s="180"/>
      <c r="N119" s="180"/>
      <c r="O119" s="180"/>
      <c r="P119" s="180"/>
      <c r="Q119" s="180"/>
      <c r="R119" s="180"/>
      <c r="S119" s="180"/>
      <c r="T119" s="181"/>
      <c r="U119" s="155" t="s">
        <v>114</v>
      </c>
      <c r="V119" s="156">
        <f>U92+R101+R60+R64+R52+R16</f>
        <v>0</v>
      </c>
      <c r="W119" s="181"/>
    </row>
    <row r="120" spans="1:25" x14ac:dyDescent="0.2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row>
    <row r="121" spans="1:25" hidden="1" x14ac:dyDescent="0.25"/>
    <row r="122" spans="1:25" hidden="1" x14ac:dyDescent="0.25">
      <c r="C122" s="130" t="s">
        <v>255</v>
      </c>
      <c r="D122" s="130"/>
      <c r="E122" s="131"/>
      <c r="F122" s="132"/>
    </row>
    <row r="123" spans="1:25" hidden="1" x14ac:dyDescent="0.25">
      <c r="C123" s="130" t="s">
        <v>249</v>
      </c>
      <c r="D123" s="130"/>
      <c r="E123" s="131"/>
      <c r="F123" s="137">
        <f>R57</f>
        <v>0</v>
      </c>
    </row>
    <row r="124" spans="1:25" hidden="1" x14ac:dyDescent="0.25">
      <c r="C124" s="130" t="s">
        <v>251</v>
      </c>
      <c r="D124" s="130"/>
      <c r="E124" s="131">
        <f>W69</f>
        <v>0</v>
      </c>
      <c r="F124" s="132">
        <f>IF(E124&gt;25000,(E124-25000),0)</f>
        <v>0</v>
      </c>
    </row>
    <row r="125" spans="1:25" hidden="1" x14ac:dyDescent="0.25">
      <c r="C125" s="130" t="s">
        <v>252</v>
      </c>
      <c r="D125" s="130"/>
      <c r="E125" s="131">
        <f>W70</f>
        <v>0</v>
      </c>
      <c r="F125" s="132">
        <f>IF(E125&gt;25000,(E125-25000),0)</f>
        <v>0</v>
      </c>
    </row>
    <row r="126" spans="1:25" hidden="1" x14ac:dyDescent="0.25">
      <c r="C126" s="130" t="s">
        <v>253</v>
      </c>
      <c r="D126" s="130"/>
      <c r="E126" s="131">
        <f>W71</f>
        <v>0</v>
      </c>
      <c r="F126" s="132">
        <f>IF(E126&gt;25000,(E126-25000),0)</f>
        <v>0</v>
      </c>
    </row>
    <row r="127" spans="1:25" hidden="1" x14ac:dyDescent="0.25">
      <c r="C127" s="130" t="s">
        <v>254</v>
      </c>
      <c r="D127" s="130"/>
      <c r="E127" s="131">
        <f>W72</f>
        <v>0</v>
      </c>
      <c r="F127" s="132">
        <f>IF(E127&gt;25000,(E127-25000),0)</f>
        <v>0</v>
      </c>
    </row>
    <row r="128" spans="1:25" hidden="1" x14ac:dyDescent="0.25">
      <c r="C128" s="130" t="s">
        <v>250</v>
      </c>
      <c r="D128" s="130"/>
      <c r="E128" s="131"/>
      <c r="F128" s="137">
        <f>R115</f>
        <v>0</v>
      </c>
    </row>
    <row r="129" spans="6:6" hidden="1" x14ac:dyDescent="0.25">
      <c r="F129" s="81">
        <f>SUM(F123:F128)</f>
        <v>0</v>
      </c>
    </row>
  </sheetData>
  <sheetProtection algorithmName="SHA-512" hashValue="Vb5mCyIdc0GR0hnbnc0Cyy1JD5RhySllHQ67viELwL2pkqAOgwYXfLa7nzbveM6+XW8ImOY89ZX4RRyiuSxZjA==" saltValue="cuCIwRGXtnx5vjOq0HqMpg==" spinCount="100000" sheet="1" formatRows="0" insertRows="0" selectLockedCells="1"/>
  <mergeCells count="206">
    <mergeCell ref="B116:Q116"/>
    <mergeCell ref="B117:Q117"/>
    <mergeCell ref="B118:Q118"/>
    <mergeCell ref="C111:E111"/>
    <mergeCell ref="I111:Q111"/>
    <mergeCell ref="B112:Q112"/>
    <mergeCell ref="B113:Q113"/>
    <mergeCell ref="B114:Q114"/>
    <mergeCell ref="B115:Q115"/>
    <mergeCell ref="C107:F107"/>
    <mergeCell ref="C108:F108"/>
    <mergeCell ref="C109:F109"/>
    <mergeCell ref="I109:M109"/>
    <mergeCell ref="O109:P109"/>
    <mergeCell ref="D110:F110"/>
    <mergeCell ref="M110:Q110"/>
    <mergeCell ref="C104:G104"/>
    <mergeCell ref="I104:M104"/>
    <mergeCell ref="O104:P104"/>
    <mergeCell ref="I105:M105"/>
    <mergeCell ref="O105:P105"/>
    <mergeCell ref="O106:P106"/>
    <mergeCell ref="B99:D99"/>
    <mergeCell ref="E99:Q99"/>
    <mergeCell ref="B100:D100"/>
    <mergeCell ref="E100:Q100"/>
    <mergeCell ref="B101:Q101"/>
    <mergeCell ref="B102:R102"/>
    <mergeCell ref="B96:D96"/>
    <mergeCell ref="E96:Q96"/>
    <mergeCell ref="B97:D97"/>
    <mergeCell ref="E97:Q97"/>
    <mergeCell ref="B98:D98"/>
    <mergeCell ref="E98:Q98"/>
    <mergeCell ref="B92:Q92"/>
    <mergeCell ref="B93:R93"/>
    <mergeCell ref="B94:D94"/>
    <mergeCell ref="E94:R94"/>
    <mergeCell ref="B95:D95"/>
    <mergeCell ref="E95:Q95"/>
    <mergeCell ref="B90:D90"/>
    <mergeCell ref="E90:G90"/>
    <mergeCell ref="H90:O90"/>
    <mergeCell ref="B91:D91"/>
    <mergeCell ref="E91:G91"/>
    <mergeCell ref="H91:O91"/>
    <mergeCell ref="B88:D88"/>
    <mergeCell ref="E88:G88"/>
    <mergeCell ref="H88:O88"/>
    <mergeCell ref="B89:D89"/>
    <mergeCell ref="E89:G89"/>
    <mergeCell ref="H89:O89"/>
    <mergeCell ref="B86:D86"/>
    <mergeCell ref="E86:G86"/>
    <mergeCell ref="H86:O86"/>
    <mergeCell ref="B87:D87"/>
    <mergeCell ref="E87:G87"/>
    <mergeCell ref="H87:O87"/>
    <mergeCell ref="B82:Q82"/>
    <mergeCell ref="B83:R83"/>
    <mergeCell ref="B84:D84"/>
    <mergeCell ref="E84:G84"/>
    <mergeCell ref="H84:O84"/>
    <mergeCell ref="B85:D85"/>
    <mergeCell ref="E85:G85"/>
    <mergeCell ref="H85:O85"/>
    <mergeCell ref="B79:D79"/>
    <mergeCell ref="E79:Q79"/>
    <mergeCell ref="B80:D80"/>
    <mergeCell ref="E80:Q80"/>
    <mergeCell ref="B81:D81"/>
    <mergeCell ref="E81:Q81"/>
    <mergeCell ref="B76:D76"/>
    <mergeCell ref="E76:Q76"/>
    <mergeCell ref="B77:D77"/>
    <mergeCell ref="E77:Q77"/>
    <mergeCell ref="B78:D78"/>
    <mergeCell ref="E78:Q78"/>
    <mergeCell ref="B72:C72"/>
    <mergeCell ref="D72:G72"/>
    <mergeCell ref="H72:O72"/>
    <mergeCell ref="B73:Q73"/>
    <mergeCell ref="B74:R74"/>
    <mergeCell ref="B75:D75"/>
    <mergeCell ref="E75:Q75"/>
    <mergeCell ref="B70:C70"/>
    <mergeCell ref="D70:G70"/>
    <mergeCell ref="H70:O70"/>
    <mergeCell ref="B71:C71"/>
    <mergeCell ref="D71:G71"/>
    <mergeCell ref="H71:O71"/>
    <mergeCell ref="B68:C68"/>
    <mergeCell ref="D68:G68"/>
    <mergeCell ref="H68:O68"/>
    <mergeCell ref="B69:C69"/>
    <mergeCell ref="D69:G69"/>
    <mergeCell ref="H69:O69"/>
    <mergeCell ref="B64:C64"/>
    <mergeCell ref="D64:Q64"/>
    <mergeCell ref="C65:E65"/>
    <mergeCell ref="F65:Q65"/>
    <mergeCell ref="B66:Q66"/>
    <mergeCell ref="B67:R67"/>
    <mergeCell ref="C61:E61"/>
    <mergeCell ref="F61:Q61"/>
    <mergeCell ref="B62:C62"/>
    <mergeCell ref="D62:Q62"/>
    <mergeCell ref="C63:E63"/>
    <mergeCell ref="F63:Q63"/>
    <mergeCell ref="B57:Q57"/>
    <mergeCell ref="B58:R58"/>
    <mergeCell ref="B59:C59"/>
    <mergeCell ref="D59:Q59"/>
    <mergeCell ref="B60:C60"/>
    <mergeCell ref="D60:Q60"/>
    <mergeCell ref="B54:C54"/>
    <mergeCell ref="D54:P54"/>
    <mergeCell ref="B55:C55"/>
    <mergeCell ref="D55:P55"/>
    <mergeCell ref="B56:C56"/>
    <mergeCell ref="D56:P56"/>
    <mergeCell ref="B50:C50"/>
    <mergeCell ref="D50:K50"/>
    <mergeCell ref="B51:C51"/>
    <mergeCell ref="D51:K51"/>
    <mergeCell ref="B52:O52"/>
    <mergeCell ref="B53:R53"/>
    <mergeCell ref="B47:C47"/>
    <mergeCell ref="D47:K47"/>
    <mergeCell ref="B48:C48"/>
    <mergeCell ref="D48:K48"/>
    <mergeCell ref="B49:C49"/>
    <mergeCell ref="D49:K49"/>
    <mergeCell ref="B43:C43"/>
    <mergeCell ref="D43:K43"/>
    <mergeCell ref="B44:O44"/>
    <mergeCell ref="B45:R45"/>
    <mergeCell ref="B46:C46"/>
    <mergeCell ref="D46:K46"/>
    <mergeCell ref="B40:C40"/>
    <mergeCell ref="D40:K40"/>
    <mergeCell ref="B41:C41"/>
    <mergeCell ref="D41:K41"/>
    <mergeCell ref="B42:C42"/>
    <mergeCell ref="D42:K42"/>
    <mergeCell ref="B37:C37"/>
    <mergeCell ref="D37:K37"/>
    <mergeCell ref="B38:C38"/>
    <mergeCell ref="D38:K38"/>
    <mergeCell ref="B39:C39"/>
    <mergeCell ref="D39:K39"/>
    <mergeCell ref="B34:C34"/>
    <mergeCell ref="D34:K34"/>
    <mergeCell ref="B35:C35"/>
    <mergeCell ref="D35:K35"/>
    <mergeCell ref="B36:C36"/>
    <mergeCell ref="D36:K36"/>
    <mergeCell ref="B31:C31"/>
    <mergeCell ref="D31:K31"/>
    <mergeCell ref="B32:C32"/>
    <mergeCell ref="D32:K32"/>
    <mergeCell ref="B33:C33"/>
    <mergeCell ref="D33:K33"/>
    <mergeCell ref="B28:C28"/>
    <mergeCell ref="D28:K28"/>
    <mergeCell ref="B29:C29"/>
    <mergeCell ref="D29:K29"/>
    <mergeCell ref="B30:C30"/>
    <mergeCell ref="D30:K30"/>
    <mergeCell ref="B25:C25"/>
    <mergeCell ref="D25:K25"/>
    <mergeCell ref="B26:C26"/>
    <mergeCell ref="D26:K26"/>
    <mergeCell ref="B27:C27"/>
    <mergeCell ref="D27:K27"/>
    <mergeCell ref="B22:C22"/>
    <mergeCell ref="D22:K22"/>
    <mergeCell ref="B23:C23"/>
    <mergeCell ref="D23:K23"/>
    <mergeCell ref="B24:C24"/>
    <mergeCell ref="D24:K24"/>
    <mergeCell ref="B19:C19"/>
    <mergeCell ref="D19:K19"/>
    <mergeCell ref="B20:C20"/>
    <mergeCell ref="D20:K20"/>
    <mergeCell ref="B21:C21"/>
    <mergeCell ref="D21:K21"/>
    <mergeCell ref="B15:C15"/>
    <mergeCell ref="D15:K15"/>
    <mergeCell ref="B16:O16"/>
    <mergeCell ref="B17:R17"/>
    <mergeCell ref="B18:C18"/>
    <mergeCell ref="D18:K18"/>
    <mergeCell ref="B12:C12"/>
    <mergeCell ref="D12:K12"/>
    <mergeCell ref="B13:C13"/>
    <mergeCell ref="D13:K13"/>
    <mergeCell ref="B14:C14"/>
    <mergeCell ref="D14:K14"/>
    <mergeCell ref="B2:R2"/>
    <mergeCell ref="B3:R3"/>
    <mergeCell ref="B5:D5"/>
    <mergeCell ref="B7:D7"/>
    <mergeCell ref="B10:R10"/>
    <mergeCell ref="B11:C11"/>
    <mergeCell ref="D11:K11"/>
  </mergeCells>
  <conditionalFormatting sqref="R118">
    <cfRule type="cellIs" dxfId="14" priority="2" operator="notEqual">
      <formula>0</formula>
    </cfRule>
  </conditionalFormatting>
  <conditionalFormatting sqref="R117">
    <cfRule type="cellIs" dxfId="13" priority="3" operator="notEqual">
      <formula>$E$5</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2A0913B7-87E0-494B-BBFB-BE983D0071FE}">
            <xm:f>'GRANT SUMMARY'!$J$100&lt;0</xm:f>
            <x14:dxf>
              <fill>
                <patternFill>
                  <bgColor rgb="FFFF0000"/>
                </patternFill>
              </fill>
            </x14:dxf>
          </x14:cfRule>
          <xm:sqref>R111</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91A329B8-0471-4AD7-BBB5-EBDB1C742746}">
          <x14:formula1>
            <xm:f>' Match Budget'!$W$68:$W$72</xm:f>
          </x14:formula1>
          <xm:sqref>E5</xm:sqref>
        </x14:dataValidation>
        <x14:dataValidation type="list" allowBlank="1" showInputMessage="1" showErrorMessage="1" xr:uid="{F8C46EFD-F8C1-40B6-B3FE-ACFC5B22830C}">
          <x14:formula1>
            <xm:f>' Match Budget'!$V$68:$V$72</xm:f>
          </x14:formula1>
          <xm:sqref>B2:R2</xm:sqref>
        </x14:dataValidation>
        <x14:dataValidation type="list" allowBlank="1" showInputMessage="1" showErrorMessage="1" xr:uid="{60C409F3-5E70-4E0A-847B-700A6AB7B187}">
          <x14:formula1>
            <xm:f>'DROP-DOWNS'!$J$2:$J$3</xm:f>
          </x14:formula1>
          <xm:sqref>B69:C72</xm:sqref>
        </x14:dataValidation>
        <x14:dataValidation type="list" allowBlank="1" showInputMessage="1" showErrorMessage="1" xr:uid="{DB56BB89-71D7-4E2D-8DCD-591B39A24D0A}">
          <x14:formula1>
            <xm:f>'DROP-DOWNS'!$S$12:$S$21</xm:f>
          </x14:formula1>
          <xm:sqref>B85:C87 B89:C91 B88:D88</xm:sqref>
        </x14:dataValidation>
        <x14:dataValidation type="list" allowBlank="1" showInputMessage="1" showErrorMessage="1" xr:uid="{D905C04B-4631-478E-8209-336E8DA1AA22}">
          <x14:formula1>
            <xm:f>'DROP-DOWNS'!$S$2:$S$6</xm:f>
          </x14:formula1>
          <xm:sqref>B76:C81</xm:sqref>
        </x14:dataValidation>
        <x14:dataValidation type="list" allowBlank="1" showInputMessage="1" showErrorMessage="1" xr:uid="{0050C0C1-8AA2-47D5-8D86-880F8E10BF39}">
          <x14:formula1>
            <xm:f>'DROP-DOWNS'!$U$2:$U$8</xm:f>
          </x14:formula1>
          <xm:sqref>B95:D100</xm:sqref>
        </x14:dataValidation>
        <x14:dataValidation type="list" allowBlank="1" showInputMessage="1" showErrorMessage="1" xr:uid="{1DD2A683-A74F-424A-81FC-87D100D33919}">
          <x14:formula1>
            <xm:f>Cover!$C$21:$C$25</xm:f>
          </x14:formula1>
          <xm:sqref>N47:N51 N19:N43 N12:N15</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tabColor rgb="FFFFFF00"/>
  </sheetPr>
  <dimension ref="B2:R107"/>
  <sheetViews>
    <sheetView showGridLines="0" zoomScaleNormal="100" zoomScalePageLayoutView="110" workbookViewId="0"/>
  </sheetViews>
  <sheetFormatPr defaultColWidth="8.7109375" defaultRowHeight="15" x14ac:dyDescent="0.25"/>
  <cols>
    <col min="1" max="1" width="4.140625" style="51" customWidth="1"/>
    <col min="2" max="2" width="8.5703125" style="51" customWidth="1"/>
    <col min="3" max="3" width="8.140625" style="51" customWidth="1"/>
    <col min="4" max="4" width="7" style="51" customWidth="1"/>
    <col min="5" max="5" width="8.5703125" style="51" customWidth="1"/>
    <col min="6" max="6" width="6.42578125" style="51" customWidth="1"/>
    <col min="7" max="7" width="8.140625" style="51" customWidth="1"/>
    <col min="8" max="8" width="9.5703125" style="51" customWidth="1"/>
    <col min="9" max="9" width="24.28515625" style="51" customWidth="1"/>
    <col min="10" max="10" width="98" style="134" customWidth="1"/>
    <col min="11" max="17" width="8.7109375" style="51"/>
    <col min="18" max="18" width="10.85546875" style="51" bestFit="1" customWidth="1"/>
    <col min="19" max="16384" width="8.7109375" style="51"/>
  </cols>
  <sheetData>
    <row r="2" spans="2:18" ht="30" customHeight="1" x14ac:dyDescent="0.25">
      <c r="B2" s="557" t="s">
        <v>223</v>
      </c>
      <c r="C2" s="557"/>
      <c r="D2" s="557"/>
      <c r="E2" s="557"/>
      <c r="F2" s="557"/>
      <c r="G2" s="557"/>
      <c r="H2" s="557"/>
      <c r="I2" s="557"/>
      <c r="J2" s="557"/>
    </row>
    <row r="3" spans="2:18" ht="30" customHeight="1" x14ac:dyDescent="0.25">
      <c r="B3" s="554" t="str">
        <f>Cover!B6</f>
        <v>Agency Name</v>
      </c>
      <c r="C3" s="555"/>
      <c r="D3" s="555"/>
      <c r="E3" s="555"/>
      <c r="F3" s="555"/>
      <c r="G3" s="555"/>
      <c r="H3" s="555"/>
      <c r="I3" s="555"/>
      <c r="J3" s="555"/>
    </row>
    <row r="4" spans="2:18" ht="30" customHeight="1" x14ac:dyDescent="0.25">
      <c r="B4" s="554" t="s">
        <v>373</v>
      </c>
      <c r="C4" s="555"/>
      <c r="D4" s="563" t="str">
        <f>Cover!C9</f>
        <v>Select</v>
      </c>
      <c r="E4" s="564"/>
      <c r="F4" s="564"/>
      <c r="G4" s="564"/>
      <c r="H4" s="564"/>
      <c r="I4" s="564"/>
      <c r="J4" s="565"/>
    </row>
    <row r="5" spans="2:18" s="83" customFormat="1" ht="27.95" customHeight="1" x14ac:dyDescent="0.25">
      <c r="B5" s="557" t="s">
        <v>237</v>
      </c>
      <c r="C5" s="557"/>
      <c r="D5" s="557"/>
      <c r="E5" s="557"/>
      <c r="F5" s="557"/>
      <c r="G5" s="557"/>
      <c r="H5" s="557"/>
      <c r="I5" s="557"/>
      <c r="J5" s="557"/>
    </row>
    <row r="6" spans="2:18" s="83" customFormat="1" ht="24.95" customHeight="1" x14ac:dyDescent="0.25">
      <c r="B6" s="540" t="str">
        <f>Cover!B10</f>
        <v>FY23 Award for this Fund Code</v>
      </c>
      <c r="C6" s="541"/>
      <c r="D6" s="541"/>
      <c r="E6" s="541"/>
      <c r="F6" s="541"/>
      <c r="G6" s="541"/>
      <c r="H6" s="541"/>
      <c r="I6" s="542"/>
      <c r="J6" s="350">
        <f>Cover!C10</f>
        <v>0</v>
      </c>
      <c r="R6" s="206"/>
    </row>
    <row r="7" spans="2:18" s="83" customFormat="1" ht="24.95" customHeight="1" x14ac:dyDescent="0.25">
      <c r="B7" s="523" t="str">
        <f>Cover!B11</f>
        <v>Number of ABE Seats:</v>
      </c>
      <c r="C7" s="524"/>
      <c r="D7" s="524"/>
      <c r="E7" s="524"/>
      <c r="F7" s="524"/>
      <c r="G7" s="524"/>
      <c r="H7" s="524"/>
      <c r="I7" s="525"/>
      <c r="J7" s="203">
        <f>Cover!C11</f>
        <v>0</v>
      </c>
      <c r="M7" s="204"/>
    </row>
    <row r="8" spans="2:18" s="83" customFormat="1" ht="24.95" customHeight="1" x14ac:dyDescent="0.25">
      <c r="B8" s="523" t="str">
        <f>Cover!B12</f>
        <v>Number of ESOL Seats:</v>
      </c>
      <c r="C8" s="524"/>
      <c r="D8" s="524"/>
      <c r="E8" s="524"/>
      <c r="F8" s="524"/>
      <c r="G8" s="524"/>
      <c r="H8" s="524"/>
      <c r="I8" s="525"/>
      <c r="J8" s="203">
        <f>Cover!C12</f>
        <v>0</v>
      </c>
    </row>
    <row r="9" spans="2:18" s="83" customFormat="1" ht="24.95" customHeight="1" x14ac:dyDescent="0.25">
      <c r="B9" s="523" t="str">
        <f>Cover!B19</f>
        <v>Cost-Per-(CALC) Seat</v>
      </c>
      <c r="C9" s="524"/>
      <c r="D9" s="524"/>
      <c r="E9" s="524"/>
      <c r="F9" s="524"/>
      <c r="G9" s="524"/>
      <c r="H9" s="524"/>
      <c r="I9" s="525"/>
      <c r="J9" s="205" t="e">
        <f>Cover!C19</f>
        <v>#DIV/0!</v>
      </c>
    </row>
    <row r="10" spans="2:18" s="83" customFormat="1" ht="24.95" customHeight="1" x14ac:dyDescent="0.25">
      <c r="B10" s="523" t="str">
        <f>Cover!B13</f>
        <v>Number of MassSTEP  Participants</v>
      </c>
      <c r="C10" s="524"/>
      <c r="D10" s="524"/>
      <c r="E10" s="524"/>
      <c r="F10" s="524"/>
      <c r="G10" s="524"/>
      <c r="H10" s="524"/>
      <c r="I10" s="525"/>
      <c r="J10" s="203">
        <f>Cover!C13</f>
        <v>0</v>
      </c>
    </row>
    <row r="11" spans="2:18" s="83" customFormat="1" ht="24.95" customHeight="1" x14ac:dyDescent="0.25">
      <c r="B11" s="523" t="str">
        <f>Cover!B14</f>
        <v>MassSTEP Funds</v>
      </c>
      <c r="C11" s="524"/>
      <c r="D11" s="524"/>
      <c r="E11" s="524"/>
      <c r="F11" s="524"/>
      <c r="G11" s="524"/>
      <c r="H11" s="524"/>
      <c r="I11" s="525"/>
      <c r="J11" s="205">
        <f>Cover!C14</f>
        <v>0</v>
      </c>
    </row>
    <row r="12" spans="2:18" s="83" customFormat="1" ht="24.95" customHeight="1" x14ac:dyDescent="0.25">
      <c r="B12" s="523" t="str">
        <f>Cover!B15</f>
        <v>Number of MassSTEP II  Participants</v>
      </c>
      <c r="C12" s="524"/>
      <c r="D12" s="524"/>
      <c r="E12" s="524"/>
      <c r="F12" s="524"/>
      <c r="G12" s="524"/>
      <c r="H12" s="524"/>
      <c r="I12" s="525"/>
      <c r="J12" s="203">
        <f>Cover!C15</f>
        <v>0</v>
      </c>
    </row>
    <row r="13" spans="2:18" s="83" customFormat="1" ht="24.95" customHeight="1" x14ac:dyDescent="0.25">
      <c r="B13" s="523" t="str">
        <f>Cover!B16</f>
        <v>MassSTEP II Funds</v>
      </c>
      <c r="C13" s="524"/>
      <c r="D13" s="524"/>
      <c r="E13" s="524"/>
      <c r="F13" s="524"/>
      <c r="G13" s="524"/>
      <c r="H13" s="524"/>
      <c r="I13" s="525"/>
      <c r="J13" s="205">
        <f>Cover!C16</f>
        <v>0</v>
      </c>
    </row>
    <row r="14" spans="2:18" s="83" customFormat="1" ht="24.95" customHeight="1" x14ac:dyDescent="0.25">
      <c r="B14" s="523" t="str">
        <f>Cover!B17</f>
        <v>Outstation Funds</v>
      </c>
      <c r="C14" s="524"/>
      <c r="D14" s="524"/>
      <c r="E14" s="524"/>
      <c r="F14" s="524"/>
      <c r="G14" s="524"/>
      <c r="H14" s="524"/>
      <c r="I14" s="525"/>
      <c r="J14" s="205">
        <f>Cover!C17</f>
        <v>0</v>
      </c>
    </row>
    <row r="15" spans="2:18" s="83" customFormat="1" ht="24.95" customHeight="1" x14ac:dyDescent="0.25">
      <c r="B15" s="523"/>
      <c r="C15" s="524"/>
      <c r="D15" s="524"/>
      <c r="E15" s="524"/>
      <c r="F15" s="524"/>
      <c r="G15" s="524"/>
      <c r="H15" s="524"/>
      <c r="I15" s="524"/>
      <c r="J15" s="525"/>
    </row>
    <row r="16" spans="2:18" s="83" customFormat="1" ht="27.95" customHeight="1" x14ac:dyDescent="0.25">
      <c r="B16" s="558" t="s">
        <v>374</v>
      </c>
      <c r="C16" s="559"/>
      <c r="D16" s="559"/>
      <c r="E16" s="559"/>
      <c r="F16" s="559"/>
      <c r="G16" s="559"/>
      <c r="H16" s="559"/>
      <c r="I16" s="560"/>
      <c r="J16" s="207"/>
      <c r="R16" s="206"/>
    </row>
    <row r="17" spans="2:16" s="83" customFormat="1" ht="24.75" customHeight="1" x14ac:dyDescent="0.25">
      <c r="B17" s="552" t="s">
        <v>234</v>
      </c>
      <c r="C17" s="553"/>
      <c r="D17" s="553"/>
      <c r="E17" s="553"/>
      <c r="F17" s="553"/>
      <c r="G17" s="553"/>
      <c r="H17" s="561"/>
      <c r="I17" s="208">
        <f>'ABE Class Plan'!E4</f>
        <v>0</v>
      </c>
      <c r="J17" s="205">
        <f>'ABE Class Plan'!L4</f>
        <v>0</v>
      </c>
    </row>
    <row r="18" spans="2:16" s="83" customFormat="1" ht="24.75" customHeight="1" x14ac:dyDescent="0.25">
      <c r="B18" s="552" t="s">
        <v>235</v>
      </c>
      <c r="C18" s="553"/>
      <c r="D18" s="553"/>
      <c r="E18" s="553"/>
      <c r="F18" s="553"/>
      <c r="G18" s="553"/>
      <c r="H18" s="561"/>
      <c r="I18" s="208">
        <f>'ESOL Class Plan'!E4</f>
        <v>0</v>
      </c>
      <c r="J18" s="205">
        <f>'ESOL Class Plan'!L4</f>
        <v>0</v>
      </c>
    </row>
    <row r="19" spans="2:16" s="83" customFormat="1" ht="24.75" customHeight="1" x14ac:dyDescent="0.25">
      <c r="B19" s="552" t="s">
        <v>236</v>
      </c>
      <c r="C19" s="553"/>
      <c r="D19" s="553"/>
      <c r="E19" s="553"/>
      <c r="F19" s="553"/>
      <c r="G19" s="553"/>
      <c r="H19" s="561"/>
      <c r="I19" s="208">
        <f>SUM(I17:I18)</f>
        <v>0</v>
      </c>
      <c r="J19" s="205">
        <f>SUM(J17:J18)</f>
        <v>0</v>
      </c>
    </row>
    <row r="20" spans="2:16" s="83" customFormat="1" ht="24.95" customHeight="1" x14ac:dyDescent="0.25">
      <c r="B20" s="523" t="s">
        <v>243</v>
      </c>
      <c r="C20" s="524"/>
      <c r="D20" s="524"/>
      <c r="E20" s="524"/>
      <c r="F20" s="524"/>
      <c r="G20" s="524"/>
      <c r="H20" s="524"/>
      <c r="I20" s="525"/>
      <c r="J20" s="205" t="e">
        <f>ROUND(J19/I19,0)</f>
        <v>#DIV/0!</v>
      </c>
    </row>
    <row r="21" spans="2:16" s="83" customFormat="1" ht="27.95" customHeight="1" x14ac:dyDescent="0.25">
      <c r="B21" s="558" t="s">
        <v>375</v>
      </c>
      <c r="C21" s="559"/>
      <c r="D21" s="559"/>
      <c r="E21" s="559"/>
      <c r="F21" s="559"/>
      <c r="G21" s="559"/>
      <c r="H21" s="559"/>
      <c r="I21" s="560"/>
      <c r="J21" s="207"/>
    </row>
    <row r="22" spans="2:16" s="83" customFormat="1" ht="24.75" customHeight="1" x14ac:dyDescent="0.25">
      <c r="B22" s="552" t="s">
        <v>260</v>
      </c>
      <c r="C22" s="553"/>
      <c r="D22" s="553"/>
      <c r="E22" s="553"/>
      <c r="F22" s="553"/>
      <c r="G22" s="553"/>
      <c r="H22" s="561"/>
      <c r="I22" s="208">
        <f>'Match ABE Class Plan'!E4</f>
        <v>0</v>
      </c>
      <c r="J22" s="205">
        <f>'Match ABE Class Plan'!L4</f>
        <v>0</v>
      </c>
    </row>
    <row r="23" spans="2:16" s="83" customFormat="1" ht="24.75" customHeight="1" x14ac:dyDescent="0.25">
      <c r="B23" s="552" t="s">
        <v>261</v>
      </c>
      <c r="C23" s="553"/>
      <c r="D23" s="553"/>
      <c r="E23" s="553"/>
      <c r="F23" s="553"/>
      <c r="G23" s="553"/>
      <c r="H23" s="561"/>
      <c r="I23" s="208">
        <f>'Match ESOL Class Plan'!E4</f>
        <v>0</v>
      </c>
      <c r="J23" s="205">
        <f>'Match ESOL Class Plan'!L4</f>
        <v>0</v>
      </c>
    </row>
    <row r="24" spans="2:16" s="83" customFormat="1" ht="24.75" customHeight="1" x14ac:dyDescent="0.25">
      <c r="B24" s="552" t="s">
        <v>236</v>
      </c>
      <c r="C24" s="553"/>
      <c r="D24" s="553"/>
      <c r="E24" s="553"/>
      <c r="F24" s="553"/>
      <c r="G24" s="553"/>
      <c r="H24" s="561"/>
      <c r="I24" s="208">
        <f>SUM(I22:I23)</f>
        <v>0</v>
      </c>
      <c r="J24" s="205">
        <f>SUM(J22:J23)</f>
        <v>0</v>
      </c>
    </row>
    <row r="25" spans="2:16" s="83" customFormat="1" ht="24.95" customHeight="1" x14ac:dyDescent="0.25">
      <c r="B25" s="523" t="s">
        <v>262</v>
      </c>
      <c r="C25" s="524"/>
      <c r="D25" s="524"/>
      <c r="E25" s="524"/>
      <c r="F25" s="524"/>
      <c r="G25" s="524"/>
      <c r="H25" s="524"/>
      <c r="I25" s="525"/>
      <c r="J25" s="205" t="e">
        <f>J24/I24</f>
        <v>#DIV/0!</v>
      </c>
    </row>
    <row r="26" spans="2:16" s="83" customFormat="1" ht="24.95" customHeight="1" x14ac:dyDescent="0.25">
      <c r="B26" s="209"/>
      <c r="C26" s="210"/>
      <c r="D26" s="210"/>
      <c r="E26" s="210"/>
      <c r="F26" s="210"/>
      <c r="G26" s="210"/>
      <c r="H26" s="210"/>
      <c r="I26" s="211"/>
      <c r="J26" s="212"/>
    </row>
    <row r="27" spans="2:16" s="41" customFormat="1" ht="27.95" customHeight="1" x14ac:dyDescent="0.25">
      <c r="B27" s="529" t="s">
        <v>238</v>
      </c>
      <c r="C27" s="530"/>
      <c r="D27" s="530"/>
      <c r="E27" s="530"/>
      <c r="F27" s="530"/>
      <c r="G27" s="530"/>
      <c r="H27" s="530"/>
      <c r="I27" s="213" t="s">
        <v>1</v>
      </c>
      <c r="J27" s="214" t="s">
        <v>224</v>
      </c>
    </row>
    <row r="28" spans="2:16" s="83" customFormat="1" ht="24.95" customHeight="1" x14ac:dyDescent="0.25">
      <c r="B28" s="552" t="s">
        <v>378</v>
      </c>
      <c r="C28" s="553"/>
      <c r="D28" s="553"/>
      <c r="E28" s="553"/>
      <c r="F28" s="553"/>
      <c r="G28" s="553"/>
      <c r="H28" s="561"/>
      <c r="I28" s="215">
        <f>' Budget'!P16</f>
        <v>0</v>
      </c>
      <c r="J28" s="205">
        <f>' Budget'!R16</f>
        <v>0</v>
      </c>
    </row>
    <row r="29" spans="2:16" s="83" customFormat="1" ht="24.95" customHeight="1" x14ac:dyDescent="0.25">
      <c r="B29" s="552" t="s">
        <v>572</v>
      </c>
      <c r="C29" s="553"/>
      <c r="D29" s="553"/>
      <c r="E29" s="553"/>
      <c r="F29" s="553"/>
      <c r="G29" s="553"/>
      <c r="H29" s="561"/>
      <c r="I29" s="215">
        <f>'MassSTEP Budget'!P16+'MassSTEP II Budget'!P16</f>
        <v>0</v>
      </c>
      <c r="J29" s="215">
        <f>'MassSTEP Budget'!R16+'MassSTEP II Budget'!R16</f>
        <v>0</v>
      </c>
    </row>
    <row r="30" spans="2:16" s="83" customFormat="1" ht="24.95" customHeight="1" thickBot="1" x14ac:dyDescent="0.3">
      <c r="B30" s="543" t="s">
        <v>244</v>
      </c>
      <c r="C30" s="544"/>
      <c r="D30" s="544"/>
      <c r="E30" s="544"/>
      <c r="F30" s="544"/>
      <c r="G30" s="544"/>
      <c r="H30" s="562"/>
      <c r="I30" s="243">
        <f>SUM(I28:I29)</f>
        <v>0</v>
      </c>
      <c r="J30" s="242">
        <f>SUM(J28:J29)</f>
        <v>0</v>
      </c>
    </row>
    <row r="31" spans="2:16" s="83" customFormat="1" ht="24.95" customHeight="1" x14ac:dyDescent="0.25">
      <c r="B31" s="545" t="s">
        <v>377</v>
      </c>
      <c r="C31" s="546"/>
      <c r="D31" s="546"/>
      <c r="E31" s="546"/>
      <c r="F31" s="546"/>
      <c r="G31" s="546"/>
      <c r="H31" s="556"/>
      <c r="I31" s="216">
        <f>' Budget'!P44</f>
        <v>0</v>
      </c>
      <c r="J31" s="217">
        <f>' Budget'!R44</f>
        <v>0</v>
      </c>
    </row>
    <row r="32" spans="2:16" s="83" customFormat="1" ht="24.95" customHeight="1" x14ac:dyDescent="0.3">
      <c r="B32" s="552" t="s">
        <v>581</v>
      </c>
      <c r="C32" s="553"/>
      <c r="D32" s="553"/>
      <c r="E32" s="553"/>
      <c r="F32" s="553"/>
      <c r="G32" s="553"/>
      <c r="H32" s="561"/>
      <c r="I32" s="215">
        <f>'MassSTEP Budget'!P44+'MassSTEP II Budget'!P44</f>
        <v>0</v>
      </c>
      <c r="J32" s="217">
        <f>'MassSTEP Budget'!R44+'MassSTEP II Budget'!R44</f>
        <v>0</v>
      </c>
      <c r="P32" s="239"/>
    </row>
    <row r="33" spans="2:10" s="83" customFormat="1" ht="24.95" customHeight="1" thickBot="1" x14ac:dyDescent="0.3">
      <c r="B33" s="543" t="s">
        <v>376</v>
      </c>
      <c r="C33" s="544"/>
      <c r="D33" s="544"/>
      <c r="E33" s="544"/>
      <c r="F33" s="544"/>
      <c r="G33" s="544"/>
      <c r="H33" s="562"/>
      <c r="I33" s="243">
        <f>I31+I32</f>
        <v>0</v>
      </c>
      <c r="J33" s="242">
        <f>J31+J32</f>
        <v>0</v>
      </c>
    </row>
    <row r="34" spans="2:10" s="83" customFormat="1" ht="24.95" customHeight="1" x14ac:dyDescent="0.25">
      <c r="B34" s="545" t="s">
        <v>379</v>
      </c>
      <c r="C34" s="546"/>
      <c r="D34" s="546"/>
      <c r="E34" s="546"/>
      <c r="F34" s="546"/>
      <c r="G34" s="546"/>
      <c r="H34" s="556"/>
      <c r="I34" s="216">
        <f>' Budget'!P52</f>
        <v>0</v>
      </c>
      <c r="J34" s="217">
        <f>' Budget'!R52</f>
        <v>0</v>
      </c>
    </row>
    <row r="35" spans="2:10" s="83" customFormat="1" ht="24.95" customHeight="1" x14ac:dyDescent="0.25">
      <c r="B35" s="552" t="s">
        <v>573</v>
      </c>
      <c r="C35" s="553"/>
      <c r="D35" s="553"/>
      <c r="E35" s="553"/>
      <c r="F35" s="553"/>
      <c r="G35" s="553"/>
      <c r="H35" s="561"/>
      <c r="I35" s="215">
        <f>'MassSTEP Budget'!P52+'MassSTEP II Budget'!P52</f>
        <v>0</v>
      </c>
      <c r="J35" s="215">
        <f>'MassSTEP Budget'!R52+'MassSTEP II Budget'!R52</f>
        <v>0</v>
      </c>
    </row>
    <row r="36" spans="2:10" s="83" customFormat="1" ht="24.95" customHeight="1" thickBot="1" x14ac:dyDescent="0.3">
      <c r="B36" s="543" t="s">
        <v>245</v>
      </c>
      <c r="C36" s="544"/>
      <c r="D36" s="544"/>
      <c r="E36" s="544"/>
      <c r="F36" s="544"/>
      <c r="G36" s="544"/>
      <c r="H36" s="562"/>
      <c r="I36" s="243">
        <f>I34+I35</f>
        <v>0</v>
      </c>
      <c r="J36" s="242">
        <f>J34+J35</f>
        <v>0</v>
      </c>
    </row>
    <row r="37" spans="2:10" s="83" customFormat="1" ht="24.95" customHeight="1" x14ac:dyDescent="0.25">
      <c r="B37" s="545" t="s">
        <v>380</v>
      </c>
      <c r="C37" s="546"/>
      <c r="D37" s="546"/>
      <c r="E37" s="546"/>
      <c r="F37" s="546"/>
      <c r="G37" s="546"/>
      <c r="H37" s="546"/>
      <c r="I37" s="218"/>
      <c r="J37" s="217">
        <f>' Budget'!R57</f>
        <v>0</v>
      </c>
    </row>
    <row r="38" spans="2:10" s="83" customFormat="1" ht="24.95" customHeight="1" x14ac:dyDescent="0.25">
      <c r="B38" s="552" t="s">
        <v>582</v>
      </c>
      <c r="C38" s="553"/>
      <c r="D38" s="553"/>
      <c r="E38" s="553"/>
      <c r="F38" s="553"/>
      <c r="G38" s="553"/>
      <c r="H38" s="553"/>
      <c r="I38" s="219"/>
      <c r="J38" s="215">
        <f>'MassSTEP Budget'!R57+'MassSTEP II Budget'!R57</f>
        <v>0</v>
      </c>
    </row>
    <row r="39" spans="2:10" s="41" customFormat="1" ht="24.95" customHeight="1" thickBot="1" x14ac:dyDescent="0.3">
      <c r="B39" s="543" t="s">
        <v>246</v>
      </c>
      <c r="C39" s="544"/>
      <c r="D39" s="544"/>
      <c r="E39" s="544"/>
      <c r="F39" s="544"/>
      <c r="G39" s="544"/>
      <c r="H39" s="544"/>
      <c r="I39" s="241"/>
      <c r="J39" s="242">
        <f>J37+J38</f>
        <v>0</v>
      </c>
    </row>
    <row r="40" spans="2:10" s="83" customFormat="1" ht="24.95" customHeight="1" x14ac:dyDescent="0.25">
      <c r="B40" s="545" t="s">
        <v>386</v>
      </c>
      <c r="C40" s="546"/>
      <c r="D40" s="546"/>
      <c r="E40" s="546"/>
      <c r="F40" s="546"/>
      <c r="G40" s="546"/>
      <c r="H40" s="546"/>
      <c r="I40" s="218"/>
      <c r="J40" s="217">
        <f>' Budget'!R66</f>
        <v>0</v>
      </c>
    </row>
    <row r="41" spans="2:10" s="83" customFormat="1" ht="24.95" customHeight="1" x14ac:dyDescent="0.25">
      <c r="B41" s="552" t="s">
        <v>574</v>
      </c>
      <c r="C41" s="553"/>
      <c r="D41" s="553"/>
      <c r="E41" s="553"/>
      <c r="F41" s="553"/>
      <c r="G41" s="553"/>
      <c r="H41" s="553"/>
      <c r="I41" s="219"/>
      <c r="J41" s="205">
        <f>'MassSTEP Budget'!R66+'MassSTEP II Budget'!R66</f>
        <v>0</v>
      </c>
    </row>
    <row r="42" spans="2:10" s="41" customFormat="1" ht="24.95" customHeight="1" thickBot="1" x14ac:dyDescent="0.3">
      <c r="B42" s="543" t="s">
        <v>387</v>
      </c>
      <c r="C42" s="544"/>
      <c r="D42" s="544"/>
      <c r="E42" s="544"/>
      <c r="F42" s="544"/>
      <c r="G42" s="544"/>
      <c r="H42" s="544"/>
      <c r="I42" s="241"/>
      <c r="J42" s="242">
        <f>J40+J41</f>
        <v>0</v>
      </c>
    </row>
    <row r="43" spans="2:10" s="83" customFormat="1" ht="24.95" customHeight="1" x14ac:dyDescent="0.25">
      <c r="B43" s="545" t="s">
        <v>381</v>
      </c>
      <c r="C43" s="546"/>
      <c r="D43" s="546"/>
      <c r="E43" s="546"/>
      <c r="F43" s="546"/>
      <c r="G43" s="546"/>
      <c r="H43" s="546"/>
      <c r="I43" s="218"/>
      <c r="J43" s="217">
        <f>' Budget'!R74</f>
        <v>0</v>
      </c>
    </row>
    <row r="44" spans="2:10" s="83" customFormat="1" ht="24.95" customHeight="1" x14ac:dyDescent="0.25">
      <c r="B44" s="552" t="s">
        <v>575</v>
      </c>
      <c r="C44" s="553"/>
      <c r="D44" s="553"/>
      <c r="E44" s="553"/>
      <c r="F44" s="553"/>
      <c r="G44" s="553"/>
      <c r="H44" s="553"/>
      <c r="I44" s="219"/>
      <c r="J44" s="205">
        <f>'MassSTEP Budget'!R73+'MassSTEP II Budget'!R73</f>
        <v>0</v>
      </c>
    </row>
    <row r="45" spans="2:10" s="41" customFormat="1" ht="24.95" customHeight="1" thickBot="1" x14ac:dyDescent="0.3">
      <c r="B45" s="543" t="s">
        <v>388</v>
      </c>
      <c r="C45" s="544"/>
      <c r="D45" s="544"/>
      <c r="E45" s="544"/>
      <c r="F45" s="544"/>
      <c r="G45" s="544"/>
      <c r="H45" s="544"/>
      <c r="I45" s="241"/>
      <c r="J45" s="242">
        <f>J43+J44</f>
        <v>0</v>
      </c>
    </row>
    <row r="46" spans="2:10" s="83" customFormat="1" ht="24.95" customHeight="1" x14ac:dyDescent="0.25">
      <c r="B46" s="545" t="s">
        <v>382</v>
      </c>
      <c r="C46" s="546"/>
      <c r="D46" s="546"/>
      <c r="E46" s="546"/>
      <c r="F46" s="546"/>
      <c r="G46" s="546"/>
      <c r="H46" s="546"/>
      <c r="I46" s="218"/>
      <c r="J46" s="217">
        <f>' Budget'!R83</f>
        <v>0</v>
      </c>
    </row>
    <row r="47" spans="2:10" s="83" customFormat="1" ht="24.95" customHeight="1" x14ac:dyDescent="0.25">
      <c r="B47" s="552" t="s">
        <v>576</v>
      </c>
      <c r="C47" s="553"/>
      <c r="D47" s="553"/>
      <c r="E47" s="553"/>
      <c r="F47" s="553"/>
      <c r="G47" s="553"/>
      <c r="H47" s="553"/>
      <c r="I47" s="219"/>
      <c r="J47" s="205">
        <f>'MassSTEP Budget'!R82+'MassSTEP II Budget'!R82</f>
        <v>0</v>
      </c>
    </row>
    <row r="48" spans="2:10" s="41" customFormat="1" ht="24.95" customHeight="1" thickBot="1" x14ac:dyDescent="0.3">
      <c r="B48" s="543" t="s">
        <v>247</v>
      </c>
      <c r="C48" s="544"/>
      <c r="D48" s="544"/>
      <c r="E48" s="544"/>
      <c r="F48" s="544"/>
      <c r="G48" s="544"/>
      <c r="H48" s="544"/>
      <c r="I48" s="241"/>
      <c r="J48" s="242">
        <f>J46+J47</f>
        <v>0</v>
      </c>
    </row>
    <row r="49" spans="2:10" s="83" customFormat="1" ht="24.95" customHeight="1" x14ac:dyDescent="0.25">
      <c r="B49" s="545" t="s">
        <v>383</v>
      </c>
      <c r="C49" s="546"/>
      <c r="D49" s="546"/>
      <c r="E49" s="546"/>
      <c r="F49" s="546"/>
      <c r="G49" s="546"/>
      <c r="H49" s="546"/>
      <c r="I49" s="218"/>
      <c r="J49" s="217">
        <f>' Budget'!R93</f>
        <v>0</v>
      </c>
    </row>
    <row r="50" spans="2:10" s="83" customFormat="1" ht="24.95" customHeight="1" x14ac:dyDescent="0.25">
      <c r="B50" s="552" t="s">
        <v>577</v>
      </c>
      <c r="C50" s="553"/>
      <c r="D50" s="553"/>
      <c r="E50" s="553"/>
      <c r="F50" s="553"/>
      <c r="G50" s="553"/>
      <c r="H50" s="553"/>
      <c r="I50" s="219"/>
      <c r="J50" s="205">
        <f>'MassSTEP Budget'!R92+'MassSTEP II Budget'!R92</f>
        <v>0</v>
      </c>
    </row>
    <row r="51" spans="2:10" s="41" customFormat="1" ht="24.95" customHeight="1" thickBot="1" x14ac:dyDescent="0.3">
      <c r="B51" s="543" t="s">
        <v>248</v>
      </c>
      <c r="C51" s="544"/>
      <c r="D51" s="544"/>
      <c r="E51" s="544"/>
      <c r="F51" s="544"/>
      <c r="G51" s="544"/>
      <c r="H51" s="544"/>
      <c r="I51" s="241"/>
      <c r="J51" s="242">
        <f>J49+J50</f>
        <v>0</v>
      </c>
    </row>
    <row r="52" spans="2:10" s="83" customFormat="1" ht="24.95" customHeight="1" x14ac:dyDescent="0.25">
      <c r="B52" s="545" t="s">
        <v>446</v>
      </c>
      <c r="C52" s="546"/>
      <c r="D52" s="546"/>
      <c r="E52" s="546"/>
      <c r="F52" s="546"/>
      <c r="G52" s="546"/>
      <c r="H52" s="546"/>
      <c r="I52" s="218"/>
      <c r="J52" s="217">
        <f>' Budget'!R102</f>
        <v>0</v>
      </c>
    </row>
    <row r="53" spans="2:10" s="83" customFormat="1" ht="24.95" customHeight="1" x14ac:dyDescent="0.25">
      <c r="B53" s="552" t="s">
        <v>578</v>
      </c>
      <c r="C53" s="553"/>
      <c r="D53" s="553"/>
      <c r="E53" s="553"/>
      <c r="F53" s="553"/>
      <c r="G53" s="553"/>
      <c r="H53" s="553"/>
      <c r="I53" s="219"/>
      <c r="J53" s="205">
        <f>'MassSTEP Budget'!R101+'MassSTEP II Budget'!R101</f>
        <v>0</v>
      </c>
    </row>
    <row r="54" spans="2:10" s="41" customFormat="1" ht="24.95" customHeight="1" thickBot="1" x14ac:dyDescent="0.3">
      <c r="B54" s="543" t="s">
        <v>447</v>
      </c>
      <c r="C54" s="544"/>
      <c r="D54" s="544"/>
      <c r="E54" s="544"/>
      <c r="F54" s="544"/>
      <c r="G54" s="544"/>
      <c r="H54" s="544"/>
      <c r="I54" s="241"/>
      <c r="J54" s="242">
        <f>J52+J53</f>
        <v>0</v>
      </c>
    </row>
    <row r="55" spans="2:10" s="83" customFormat="1" ht="24.95" customHeight="1" x14ac:dyDescent="0.25">
      <c r="B55" s="545" t="s">
        <v>384</v>
      </c>
      <c r="C55" s="546"/>
      <c r="D55" s="546"/>
      <c r="E55" s="546"/>
      <c r="F55" s="546"/>
      <c r="G55" s="546"/>
      <c r="H55" s="546"/>
      <c r="I55" s="218"/>
      <c r="J55" s="217">
        <f>' Budget'!R112</f>
        <v>0</v>
      </c>
    </row>
    <row r="56" spans="2:10" s="83" customFormat="1" ht="24.95" customHeight="1" x14ac:dyDescent="0.25">
      <c r="B56" s="552" t="s">
        <v>579</v>
      </c>
      <c r="C56" s="553"/>
      <c r="D56" s="553"/>
      <c r="E56" s="553"/>
      <c r="F56" s="553"/>
      <c r="G56" s="553"/>
      <c r="H56" s="553"/>
      <c r="I56" s="219"/>
      <c r="J56" s="205">
        <f>'MassSTEP Budget'!R111+'MassSTEP II Budget'!R111</f>
        <v>0</v>
      </c>
    </row>
    <row r="57" spans="2:10" s="41" customFormat="1" ht="24.95" customHeight="1" thickBot="1" x14ac:dyDescent="0.3">
      <c r="B57" s="543" t="s">
        <v>389</v>
      </c>
      <c r="C57" s="544"/>
      <c r="D57" s="544"/>
      <c r="E57" s="544"/>
      <c r="F57" s="544"/>
      <c r="G57" s="544"/>
      <c r="H57" s="544"/>
      <c r="I57" s="241"/>
      <c r="J57" s="242">
        <f>J55+J56</f>
        <v>0</v>
      </c>
    </row>
    <row r="58" spans="2:10" s="83" customFormat="1" ht="24.95" customHeight="1" x14ac:dyDescent="0.25">
      <c r="B58" s="545" t="s">
        <v>385</v>
      </c>
      <c r="C58" s="546"/>
      <c r="D58" s="546"/>
      <c r="E58" s="546"/>
      <c r="F58" s="546"/>
      <c r="G58" s="546"/>
      <c r="H58" s="546"/>
      <c r="I58" s="218"/>
      <c r="J58" s="217">
        <f>' Budget'!R116</f>
        <v>0</v>
      </c>
    </row>
    <row r="59" spans="2:10" s="83" customFormat="1" ht="24.95" customHeight="1" x14ac:dyDescent="0.25">
      <c r="B59" s="552" t="s">
        <v>580</v>
      </c>
      <c r="C59" s="553"/>
      <c r="D59" s="553"/>
      <c r="E59" s="553"/>
      <c r="F59" s="553"/>
      <c r="G59" s="553"/>
      <c r="H59" s="553"/>
      <c r="I59" s="219"/>
      <c r="J59" s="205">
        <f>'MassSTEP Budget'!R115+'MassSTEP II Budget'!R115</f>
        <v>0</v>
      </c>
    </row>
    <row r="60" spans="2:10" s="41" customFormat="1" ht="24.95" customHeight="1" thickBot="1" x14ac:dyDescent="0.3">
      <c r="B60" s="543" t="s">
        <v>390</v>
      </c>
      <c r="C60" s="544"/>
      <c r="D60" s="544"/>
      <c r="E60" s="544"/>
      <c r="F60" s="544"/>
      <c r="G60" s="544"/>
      <c r="H60" s="544"/>
      <c r="I60" s="241"/>
      <c r="J60" s="242">
        <f>J58+J59</f>
        <v>0</v>
      </c>
    </row>
    <row r="61" spans="2:10" s="83" customFormat="1" ht="24.95" customHeight="1" thickBot="1" x14ac:dyDescent="0.3">
      <c r="B61" s="534" t="s">
        <v>391</v>
      </c>
      <c r="C61" s="535"/>
      <c r="D61" s="535"/>
      <c r="E61" s="535"/>
      <c r="F61" s="535"/>
      <c r="G61" s="535"/>
      <c r="H61" s="535"/>
      <c r="I61" s="536"/>
      <c r="J61" s="244">
        <f>J30+J33+J36+J39+J42+J45+J48+J51+J54+J57+J60</f>
        <v>0</v>
      </c>
    </row>
    <row r="62" spans="2:10" s="83" customFormat="1" ht="24.95" customHeight="1" thickBot="1" x14ac:dyDescent="0.3">
      <c r="B62" s="547" t="s">
        <v>233</v>
      </c>
      <c r="C62" s="548"/>
      <c r="D62" s="548"/>
      <c r="E62" s="548"/>
      <c r="F62" s="548"/>
      <c r="G62" s="548"/>
      <c r="H62" s="548"/>
      <c r="I62" s="549"/>
      <c r="J62" s="220">
        <f>J61-J6</f>
        <v>0</v>
      </c>
    </row>
    <row r="63" spans="2:10" s="83" customFormat="1" ht="24.95" customHeight="1" x14ac:dyDescent="0.25">
      <c r="B63" s="221"/>
      <c r="C63" s="222"/>
      <c r="D63" s="222"/>
      <c r="E63" s="222"/>
      <c r="F63" s="222"/>
      <c r="G63" s="222"/>
      <c r="H63" s="222"/>
      <c r="I63" s="223"/>
      <c r="J63" s="224"/>
    </row>
    <row r="64" spans="2:10" s="83" customFormat="1" ht="27.95" customHeight="1" x14ac:dyDescent="0.25">
      <c r="B64" s="529" t="s">
        <v>239</v>
      </c>
      <c r="C64" s="530"/>
      <c r="D64" s="530"/>
      <c r="E64" s="530"/>
      <c r="F64" s="530"/>
      <c r="G64" s="530"/>
      <c r="H64" s="530"/>
      <c r="I64" s="530"/>
      <c r="J64" s="225"/>
    </row>
    <row r="65" spans="2:11" s="83" customFormat="1" ht="24.95" customHeight="1" x14ac:dyDescent="0.25">
      <c r="B65" s="523" t="s">
        <v>398</v>
      </c>
      <c r="C65" s="524"/>
      <c r="D65" s="524"/>
      <c r="E65" s="524"/>
      <c r="F65" s="524"/>
      <c r="G65" s="524"/>
      <c r="H65" s="524"/>
      <c r="I65" s="525"/>
      <c r="J65" s="357">
        <f>' Budget'!U16</f>
        <v>0</v>
      </c>
    </row>
    <row r="66" spans="2:11" s="83" customFormat="1" ht="24.95" customHeight="1" x14ac:dyDescent="0.25">
      <c r="B66" s="523" t="s">
        <v>392</v>
      </c>
      <c r="C66" s="524"/>
      <c r="D66" s="524"/>
      <c r="E66" s="524"/>
      <c r="F66" s="524"/>
      <c r="G66" s="524"/>
      <c r="H66" s="524"/>
      <c r="I66" s="525"/>
      <c r="J66" s="357">
        <f>' Sub Budget'!U16+' Sub Budget 2'!U16+' Sub Budget 3'!U16+' Sub Budget 4'!U16+' Sub Budget 5'!U16</f>
        <v>0</v>
      </c>
    </row>
    <row r="67" spans="2:11" s="226" customFormat="1" ht="24.95" customHeight="1" x14ac:dyDescent="0.25">
      <c r="B67" s="523" t="s">
        <v>393</v>
      </c>
      <c r="C67" s="524"/>
      <c r="D67" s="524"/>
      <c r="E67" s="524"/>
      <c r="F67" s="524"/>
      <c r="G67" s="524"/>
      <c r="H67" s="524"/>
      <c r="I67" s="525"/>
      <c r="J67" s="357">
        <f>'MassSTEP Budget'!U16+'MassSTEP II Budget'!U16</f>
        <v>0</v>
      </c>
      <c r="K67" s="83"/>
    </row>
    <row r="68" spans="2:11" s="227" customFormat="1" ht="24.95" customHeight="1" x14ac:dyDescent="0.25">
      <c r="B68" s="523" t="s">
        <v>394</v>
      </c>
      <c r="C68" s="524"/>
      <c r="D68" s="524"/>
      <c r="E68" s="524"/>
      <c r="F68" s="524"/>
      <c r="G68" s="524"/>
      <c r="H68" s="524"/>
      <c r="I68" s="525"/>
      <c r="J68" s="357">
        <f>' MassSTEP Sub Budget'!U16+'MassSTEP Sub Budget 2'!U16+' MassSTEP Sub Budget 3'!U16+'MassSTEP II Sub Budget'!U16+' MassSTEP II Sub Budget 2'!U16+' MassSTEP II Sub Budget 3'!U16</f>
        <v>0</v>
      </c>
      <c r="K68" s="83"/>
    </row>
    <row r="69" spans="2:11" s="227" customFormat="1" ht="24.95" customHeight="1" x14ac:dyDescent="0.25">
      <c r="B69" s="523" t="s">
        <v>399</v>
      </c>
      <c r="C69" s="524"/>
      <c r="D69" s="524"/>
      <c r="E69" s="524"/>
      <c r="F69" s="524"/>
      <c r="G69" s="524"/>
      <c r="H69" s="524"/>
      <c r="I69" s="525"/>
      <c r="J69" s="357">
        <f>' Budget'!U52</f>
        <v>0</v>
      </c>
      <c r="K69" s="83"/>
    </row>
    <row r="70" spans="2:11" s="227" customFormat="1" ht="24.95" customHeight="1" x14ac:dyDescent="0.25">
      <c r="B70" s="523" t="s">
        <v>395</v>
      </c>
      <c r="C70" s="524"/>
      <c r="D70" s="524"/>
      <c r="E70" s="524"/>
      <c r="F70" s="524"/>
      <c r="G70" s="524"/>
      <c r="H70" s="524"/>
      <c r="I70" s="525"/>
      <c r="J70" s="357">
        <f>' Sub Budget'!U52+' Sub Budget 2'!U52+' Sub Budget 3'!U52+' Sub Budget 4'!U52+' Sub Budget 5'!U52</f>
        <v>0</v>
      </c>
      <c r="K70" s="83"/>
    </row>
    <row r="71" spans="2:11" s="227" customFormat="1" ht="24.95" customHeight="1" x14ac:dyDescent="0.25">
      <c r="B71" s="523" t="s">
        <v>396</v>
      </c>
      <c r="C71" s="524"/>
      <c r="D71" s="524"/>
      <c r="E71" s="524"/>
      <c r="F71" s="524"/>
      <c r="G71" s="524"/>
      <c r="H71" s="524"/>
      <c r="I71" s="525"/>
      <c r="J71" s="357">
        <f>'MassSTEP Budget'!U52+'MassSTEP II Budget'!U52</f>
        <v>0</v>
      </c>
    </row>
    <row r="72" spans="2:11" s="227" customFormat="1" ht="24.95" customHeight="1" x14ac:dyDescent="0.25">
      <c r="B72" s="523" t="s">
        <v>397</v>
      </c>
      <c r="C72" s="524"/>
      <c r="D72" s="524"/>
      <c r="E72" s="524"/>
      <c r="F72" s="524"/>
      <c r="G72" s="524"/>
      <c r="H72" s="524"/>
      <c r="I72" s="525"/>
      <c r="J72" s="357">
        <f>' MassSTEP Sub Budget'!U52+'MassSTEP Sub Budget 2'!U52+' MassSTEP Sub Budget 3'!U52+'MassSTEP II Sub Budget'!U52+' MassSTEP II Sub Budget 2'!U52+' MassSTEP II Sub Budget 3'!U52</f>
        <v>0</v>
      </c>
    </row>
    <row r="73" spans="2:11" s="228" customFormat="1" ht="24.95" customHeight="1" x14ac:dyDescent="0.25">
      <c r="B73" s="523" t="s">
        <v>518</v>
      </c>
      <c r="C73" s="524"/>
      <c r="D73" s="524"/>
      <c r="E73" s="524"/>
      <c r="F73" s="524"/>
      <c r="G73" s="524"/>
      <c r="H73" s="524"/>
      <c r="I73" s="525"/>
      <c r="J73" s="357">
        <f>' Budget'!U93</f>
        <v>0</v>
      </c>
    </row>
    <row r="74" spans="2:11" s="228" customFormat="1" ht="24.95" customHeight="1" x14ac:dyDescent="0.25">
      <c r="B74" s="523" t="s">
        <v>519</v>
      </c>
      <c r="C74" s="524"/>
      <c r="D74" s="524"/>
      <c r="E74" s="524"/>
      <c r="F74" s="524"/>
      <c r="G74" s="524"/>
      <c r="H74" s="524"/>
      <c r="I74" s="525"/>
      <c r="J74" s="357">
        <f>' Sub Budget'!U92+' Sub Budget 2'!U92+' Sub Budget 3'!U92+' Sub Budget 4'!U92+' Sub Budget 5'!U92</f>
        <v>0</v>
      </c>
    </row>
    <row r="75" spans="2:11" s="226" customFormat="1" ht="24.95" customHeight="1" x14ac:dyDescent="0.25">
      <c r="B75" s="523" t="s">
        <v>520</v>
      </c>
      <c r="C75" s="524"/>
      <c r="D75" s="524"/>
      <c r="E75" s="524"/>
      <c r="F75" s="524"/>
      <c r="G75" s="524"/>
      <c r="H75" s="524"/>
      <c r="I75" s="525"/>
      <c r="J75" s="357">
        <f>'MassSTEP Budget'!U92+'MassSTEP II Budget'!U92</f>
        <v>0</v>
      </c>
    </row>
    <row r="76" spans="2:11" s="226" customFormat="1" ht="24.95" customHeight="1" x14ac:dyDescent="0.25">
      <c r="B76" s="523" t="s">
        <v>521</v>
      </c>
      <c r="C76" s="524"/>
      <c r="D76" s="524"/>
      <c r="E76" s="524"/>
      <c r="F76" s="524"/>
      <c r="G76" s="524"/>
      <c r="H76" s="524"/>
      <c r="I76" s="525"/>
      <c r="J76" s="357">
        <f>' MassSTEP Sub Budget'!R92+'MassSTEP Sub Budget 2'!R92+' MassSTEP Sub Budget 3'!R92+'MassSTEP II Sub Budget'!R92+' MassSTEP II Sub Budget 2'!R92+' MassSTEP II Sub Budget 3'!R92</f>
        <v>0</v>
      </c>
    </row>
    <row r="77" spans="2:11" s="227" customFormat="1" ht="24.95" customHeight="1" x14ac:dyDescent="0.25">
      <c r="B77" s="523" t="s">
        <v>400</v>
      </c>
      <c r="C77" s="524"/>
      <c r="D77" s="524"/>
      <c r="E77" s="524"/>
      <c r="F77" s="524"/>
      <c r="G77" s="524"/>
      <c r="H77" s="524"/>
      <c r="I77" s="525"/>
      <c r="J77" s="357">
        <f>' Budget'!R102</f>
        <v>0</v>
      </c>
    </row>
    <row r="78" spans="2:11" s="227" customFormat="1" ht="24.95" customHeight="1" x14ac:dyDescent="0.25">
      <c r="B78" s="523" t="s">
        <v>402</v>
      </c>
      <c r="C78" s="524"/>
      <c r="D78" s="524"/>
      <c r="E78" s="524"/>
      <c r="F78" s="524"/>
      <c r="G78" s="524"/>
      <c r="H78" s="524"/>
      <c r="I78" s="525"/>
      <c r="J78" s="357">
        <f>' Sub Budget'!R101+' Sub Budget 2'!R101+' Sub Budget 3'!R101+' Sub Budget 4'!R101+' Sub Budget 5'!R101</f>
        <v>0</v>
      </c>
    </row>
    <row r="79" spans="2:11" s="227" customFormat="1" ht="24.95" customHeight="1" x14ac:dyDescent="0.25">
      <c r="B79" s="523" t="s">
        <v>401</v>
      </c>
      <c r="C79" s="524"/>
      <c r="D79" s="524"/>
      <c r="E79" s="524"/>
      <c r="F79" s="524"/>
      <c r="G79" s="524"/>
      <c r="H79" s="524"/>
      <c r="I79" s="525"/>
      <c r="J79" s="357">
        <f>'MassSTEP Budget'!R101+'MassSTEP II Budget'!R101</f>
        <v>0</v>
      </c>
    </row>
    <row r="80" spans="2:11" s="227" customFormat="1" ht="24.95" customHeight="1" x14ac:dyDescent="0.25">
      <c r="B80" s="523" t="s">
        <v>409</v>
      </c>
      <c r="C80" s="524"/>
      <c r="D80" s="524"/>
      <c r="E80" s="524"/>
      <c r="F80" s="524"/>
      <c r="G80" s="524"/>
      <c r="H80" s="524"/>
      <c r="I80" s="525"/>
      <c r="J80" s="357">
        <f>' MassSTEP Sub Budget'!R101+'MassSTEP Sub Budget 2'!R101+' MassSTEP Sub Budget 3'!R101+'MassSTEP II Sub Budget'!R101+' MassSTEP II Sub Budget 2'!R101+' MassSTEP II Sub Budget 3'!R101</f>
        <v>0</v>
      </c>
    </row>
    <row r="81" spans="2:18" s="227" customFormat="1" ht="24.95" customHeight="1" x14ac:dyDescent="0.25">
      <c r="B81" s="523" t="s">
        <v>403</v>
      </c>
      <c r="C81" s="524"/>
      <c r="D81" s="524"/>
      <c r="E81" s="524"/>
      <c r="F81" s="524"/>
      <c r="G81" s="524"/>
      <c r="H81" s="524"/>
      <c r="I81" s="525"/>
      <c r="J81" s="357">
        <f>' Budget'!R112</f>
        <v>0</v>
      </c>
    </row>
    <row r="82" spans="2:18" s="227" customFormat="1" ht="24.95" customHeight="1" x14ac:dyDescent="0.25">
      <c r="B82" s="523" t="s">
        <v>404</v>
      </c>
      <c r="C82" s="524"/>
      <c r="D82" s="524"/>
      <c r="E82" s="524"/>
      <c r="F82" s="524"/>
      <c r="G82" s="524"/>
      <c r="H82" s="524"/>
      <c r="I82" s="525"/>
      <c r="J82" s="357">
        <f>' Sub Budget'!R111+' Sub Budget 2'!R111+' Sub Budget 3'!R111+' Sub Budget 4'!R111+' Sub Budget 5'!R111</f>
        <v>0</v>
      </c>
    </row>
    <row r="83" spans="2:18" s="227" customFormat="1" ht="24.95" customHeight="1" x14ac:dyDescent="0.25">
      <c r="B83" s="523" t="s">
        <v>405</v>
      </c>
      <c r="C83" s="524"/>
      <c r="D83" s="524"/>
      <c r="E83" s="524"/>
      <c r="F83" s="524"/>
      <c r="G83" s="524"/>
      <c r="H83" s="524"/>
      <c r="I83" s="525"/>
      <c r="J83" s="357">
        <f>'MassSTEP Budget'!R111+'MassSTEP II Budget'!R111</f>
        <v>0</v>
      </c>
    </row>
    <row r="84" spans="2:18" s="227" customFormat="1" ht="24.95" customHeight="1" x14ac:dyDescent="0.25">
      <c r="B84" s="523" t="s">
        <v>410</v>
      </c>
      <c r="C84" s="524"/>
      <c r="D84" s="524"/>
      <c r="E84" s="524"/>
      <c r="F84" s="524"/>
      <c r="G84" s="524"/>
      <c r="H84" s="524"/>
      <c r="I84" s="525"/>
      <c r="J84" s="357">
        <f>' MassSTEP Sub Budget'!R111+'MassSTEP Sub Budget 2'!R111+' MassSTEP Sub Budget 3'!R111+'MassSTEP II Sub Budget'!R111+' MassSTEP II Sub Budget 2'!R111+' MassSTEP II Sub Budget 3'!R111</f>
        <v>0</v>
      </c>
    </row>
    <row r="85" spans="2:18" s="83" customFormat="1" ht="24.95" customHeight="1" x14ac:dyDescent="0.25">
      <c r="B85" s="523" t="s">
        <v>406</v>
      </c>
      <c r="C85" s="524"/>
      <c r="D85" s="524"/>
      <c r="E85" s="524"/>
      <c r="F85" s="524"/>
      <c r="G85" s="524"/>
      <c r="H85" s="524"/>
      <c r="I85" s="525"/>
      <c r="J85" s="357">
        <f>' Budget'!R116</f>
        <v>0</v>
      </c>
      <c r="K85" s="227"/>
    </row>
    <row r="86" spans="2:18" s="83" customFormat="1" ht="24.95" customHeight="1" x14ac:dyDescent="0.25">
      <c r="B86" s="523" t="s">
        <v>407</v>
      </c>
      <c r="C86" s="524"/>
      <c r="D86" s="524"/>
      <c r="E86" s="524"/>
      <c r="F86" s="524"/>
      <c r="G86" s="524"/>
      <c r="H86" s="524"/>
      <c r="I86" s="525"/>
      <c r="J86" s="357">
        <f>' Sub Budget'!R115+' Sub Budget 2'!R115+' Sub Budget 3'!R115+' Sub Budget 4'!R115+' Sub Budget 5'!R115</f>
        <v>0</v>
      </c>
      <c r="K86" s="227"/>
    </row>
    <row r="87" spans="2:18" s="226" customFormat="1" ht="24.95" customHeight="1" x14ac:dyDescent="0.25">
      <c r="B87" s="523" t="s">
        <v>408</v>
      </c>
      <c r="C87" s="524"/>
      <c r="D87" s="524"/>
      <c r="E87" s="524"/>
      <c r="F87" s="524"/>
      <c r="G87" s="524"/>
      <c r="H87" s="524"/>
      <c r="I87" s="525"/>
      <c r="J87" s="357">
        <f>'MassSTEP Budget'!R115+'MassSTEP II Budget'!R115</f>
        <v>0</v>
      </c>
      <c r="K87" s="227"/>
    </row>
    <row r="88" spans="2:18" s="226" customFormat="1" ht="24.95" customHeight="1" x14ac:dyDescent="0.25">
      <c r="B88" s="523" t="s">
        <v>411</v>
      </c>
      <c r="C88" s="524"/>
      <c r="D88" s="524"/>
      <c r="E88" s="524"/>
      <c r="F88" s="524"/>
      <c r="G88" s="524"/>
      <c r="H88" s="524"/>
      <c r="I88" s="525"/>
      <c r="J88" s="357">
        <f>' MassSTEP Sub Budget'!R115+'MassSTEP Sub Budget 2'!R115+' MassSTEP Sub Budget 3'!R115+'MassSTEP II Sub Budget'!R115+' MassSTEP II Sub Budget 2'!R115+' MassSTEP II Sub Budget 3'!R115</f>
        <v>0</v>
      </c>
      <c r="K88" s="227"/>
    </row>
    <row r="89" spans="2:18" s="83" customFormat="1" ht="21.6" customHeight="1" x14ac:dyDescent="0.25">
      <c r="B89" s="540" t="s">
        <v>42</v>
      </c>
      <c r="C89" s="541"/>
      <c r="D89" s="541"/>
      <c r="E89" s="541"/>
      <c r="F89" s="541"/>
      <c r="G89" s="541"/>
      <c r="H89" s="541"/>
      <c r="I89" s="542"/>
      <c r="J89" s="229">
        <f>SUM(J65:J88)</f>
        <v>0</v>
      </c>
      <c r="R89" s="128"/>
    </row>
    <row r="90" spans="2:18" s="83" customFormat="1" ht="21.6" customHeight="1" x14ac:dyDescent="0.25">
      <c r="B90" s="540" t="s">
        <v>526</v>
      </c>
      <c r="C90" s="541"/>
      <c r="D90" s="541"/>
      <c r="E90" s="541"/>
      <c r="F90" s="541"/>
      <c r="G90" s="541"/>
      <c r="H90" s="541"/>
      <c r="I90" s="542"/>
      <c r="J90" s="229">
        <f>Cover!C10*0.25</f>
        <v>0</v>
      </c>
    </row>
    <row r="91" spans="2:18" s="83" customFormat="1" ht="22.35" customHeight="1" x14ac:dyDescent="0.25">
      <c r="B91" s="526" t="s">
        <v>527</v>
      </c>
      <c r="C91" s="527"/>
      <c r="D91" s="527"/>
      <c r="E91" s="527"/>
      <c r="F91" s="527"/>
      <c r="G91" s="527"/>
      <c r="H91" s="527"/>
      <c r="I91" s="528"/>
      <c r="J91" s="249" t="e">
        <f>J89/Cover!C10</f>
        <v>#DIV/0!</v>
      </c>
    </row>
    <row r="92" spans="2:18" s="228" customFormat="1" ht="22.35" customHeight="1" x14ac:dyDescent="0.25">
      <c r="B92" s="230"/>
      <c r="C92" s="231"/>
      <c r="D92" s="231"/>
      <c r="E92" s="231"/>
      <c r="F92" s="231"/>
      <c r="G92" s="231"/>
      <c r="H92" s="231"/>
      <c r="I92" s="231"/>
      <c r="J92" s="232"/>
    </row>
    <row r="93" spans="2:18" s="83" customFormat="1" ht="27.95" customHeight="1" x14ac:dyDescent="0.25">
      <c r="B93" s="529" t="s">
        <v>108</v>
      </c>
      <c r="C93" s="530"/>
      <c r="D93" s="530"/>
      <c r="E93" s="530"/>
      <c r="F93" s="530"/>
      <c r="G93" s="530"/>
      <c r="H93" s="530"/>
      <c r="I93" s="530"/>
      <c r="J93" s="538"/>
    </row>
    <row r="94" spans="2:18" s="83" customFormat="1" ht="34.5" customHeight="1" x14ac:dyDescent="0.25">
      <c r="B94" s="531" t="s">
        <v>522</v>
      </c>
      <c r="C94" s="532"/>
      <c r="D94" s="532"/>
      <c r="E94" s="532"/>
      <c r="F94" s="532"/>
      <c r="G94" s="532"/>
      <c r="H94" s="532"/>
      <c r="I94" s="533"/>
      <c r="J94" s="245">
        <f>' Budget'!F131+'MassSTEP Budget'!F129+'MassSTEP II Budget'!F129</f>
        <v>0</v>
      </c>
    </row>
    <row r="95" spans="2:18" s="83" customFormat="1" ht="34.5" customHeight="1" x14ac:dyDescent="0.25">
      <c r="B95" s="531" t="s">
        <v>528</v>
      </c>
      <c r="C95" s="532"/>
      <c r="D95" s="532"/>
      <c r="E95" s="532"/>
      <c r="F95" s="532"/>
      <c r="G95" s="532"/>
      <c r="H95" s="532"/>
      <c r="I95" s="533"/>
      <c r="J95" s="245">
        <f>Cover!C10-J94</f>
        <v>0</v>
      </c>
    </row>
    <row r="96" spans="2:18" s="41" customFormat="1" ht="34.5" customHeight="1" x14ac:dyDescent="0.25">
      <c r="B96" s="531" t="s">
        <v>529</v>
      </c>
      <c r="C96" s="532"/>
      <c r="D96" s="532"/>
      <c r="E96" s="532"/>
      <c r="F96" s="532"/>
      <c r="G96" s="532"/>
      <c r="H96" s="532"/>
      <c r="I96" s="533"/>
      <c r="J96" s="246">
        <f>ROUND((J95-(J95/(1+Cover!C26))),0)</f>
        <v>0</v>
      </c>
    </row>
    <row r="97" spans="2:12" s="83" customFormat="1" ht="24.75" customHeight="1" x14ac:dyDescent="0.25">
      <c r="B97" s="539" t="s">
        <v>523</v>
      </c>
      <c r="C97" s="539"/>
      <c r="D97" s="539"/>
      <c r="E97" s="539"/>
      <c r="F97" s="539"/>
      <c r="G97" s="539"/>
      <c r="H97" s="539"/>
      <c r="I97" s="539"/>
      <c r="J97" s="247">
        <f>' Budget'!R112+'MassSTEP Budget'!R111+'MassSTEP II Budget'!R111</f>
        <v>0</v>
      </c>
      <c r="K97" s="234"/>
    </row>
    <row r="98" spans="2:12" s="83" customFormat="1" ht="24.75" customHeight="1" x14ac:dyDescent="0.25">
      <c r="B98" s="550" t="s">
        <v>109</v>
      </c>
      <c r="C98" s="551"/>
      <c r="D98" s="551"/>
      <c r="E98" s="551"/>
      <c r="F98" s="551"/>
      <c r="G98" s="551"/>
      <c r="H98" s="551"/>
      <c r="I98" s="551"/>
      <c r="J98" s="245">
        <f>' Match Budget'!R111</f>
        <v>0</v>
      </c>
    </row>
    <row r="99" spans="2:12" s="83" customFormat="1" ht="24.75" customHeight="1" x14ac:dyDescent="0.25">
      <c r="B99" s="526" t="s">
        <v>110</v>
      </c>
      <c r="C99" s="527"/>
      <c r="D99" s="527"/>
      <c r="E99" s="527"/>
      <c r="F99" s="527"/>
      <c r="G99" s="527"/>
      <c r="H99" s="527"/>
      <c r="I99" s="528"/>
      <c r="J99" s="246">
        <f>SUM(J97:J98)</f>
        <v>0</v>
      </c>
    </row>
    <row r="100" spans="2:12" s="228" customFormat="1" ht="22.35" customHeight="1" x14ac:dyDescent="0.25">
      <c r="B100" s="526" t="s">
        <v>524</v>
      </c>
      <c r="C100" s="527"/>
      <c r="D100" s="527"/>
      <c r="E100" s="527"/>
      <c r="F100" s="527"/>
      <c r="G100" s="527"/>
      <c r="H100" s="527"/>
      <c r="I100" s="528"/>
      <c r="J100" s="246">
        <f>J96-J99</f>
        <v>0</v>
      </c>
    </row>
    <row r="101" spans="2:12" s="228" customFormat="1" ht="22.35" customHeight="1" x14ac:dyDescent="0.25">
      <c r="B101" s="526"/>
      <c r="C101" s="527"/>
      <c r="D101" s="527"/>
      <c r="E101" s="527"/>
      <c r="F101" s="527"/>
      <c r="G101" s="527"/>
      <c r="H101" s="527"/>
      <c r="I101" s="528"/>
      <c r="J101" s="233"/>
    </row>
    <row r="102" spans="2:12" s="83" customFormat="1" ht="27.95" customHeight="1" x14ac:dyDescent="0.25">
      <c r="B102" s="529" t="s">
        <v>240</v>
      </c>
      <c r="C102" s="530"/>
      <c r="D102" s="530"/>
      <c r="E102" s="530"/>
      <c r="F102" s="530"/>
      <c r="G102" s="530"/>
      <c r="H102" s="530"/>
      <c r="I102" s="530"/>
      <c r="J102" s="538"/>
    </row>
    <row r="103" spans="2:12" s="83" customFormat="1" ht="24.75" customHeight="1" x14ac:dyDescent="0.25">
      <c r="B103" s="522" t="s">
        <v>525</v>
      </c>
      <c r="C103" s="522"/>
      <c r="D103" s="522"/>
      <c r="E103" s="522"/>
      <c r="F103" s="522"/>
      <c r="G103" s="522"/>
      <c r="H103" s="522"/>
      <c r="I103" s="522"/>
      <c r="J103" s="235">
        <f>Cover!C10</f>
        <v>0</v>
      </c>
    </row>
    <row r="104" spans="2:12" s="83" customFormat="1" ht="24.75" customHeight="1" x14ac:dyDescent="0.25">
      <c r="B104" s="522" t="s">
        <v>587</v>
      </c>
      <c r="C104" s="522"/>
      <c r="D104" s="522"/>
      <c r="E104" s="522"/>
      <c r="F104" s="522"/>
      <c r="G104" s="522"/>
      <c r="H104" s="522"/>
      <c r="I104" s="522"/>
      <c r="J104" s="236">
        <f>Cover!C27</f>
        <v>0</v>
      </c>
    </row>
    <row r="105" spans="2:12" s="83" customFormat="1" ht="24.75" customHeight="1" x14ac:dyDescent="0.25">
      <c r="B105" s="522" t="s">
        <v>43</v>
      </c>
      <c r="C105" s="522"/>
      <c r="D105" s="522"/>
      <c r="E105" s="522"/>
      <c r="F105" s="522"/>
      <c r="G105" s="522"/>
      <c r="H105" s="522"/>
      <c r="I105" s="522"/>
      <c r="J105" s="235">
        <f>' Match Budget'!R117</f>
        <v>0</v>
      </c>
    </row>
    <row r="106" spans="2:12" s="83" customFormat="1" ht="27.6" customHeight="1" x14ac:dyDescent="0.25">
      <c r="B106" s="537" t="s">
        <v>586</v>
      </c>
      <c r="C106" s="537"/>
      <c r="D106" s="537"/>
      <c r="E106" s="537"/>
      <c r="F106" s="537"/>
      <c r="G106" s="537"/>
      <c r="H106" s="537"/>
      <c r="I106" s="537"/>
      <c r="J106" s="238">
        <f>' Match Budget'!I7</f>
        <v>0</v>
      </c>
    </row>
    <row r="107" spans="2:12" s="83" customFormat="1" ht="24.95" customHeight="1" x14ac:dyDescent="0.25">
      <c r="B107" s="522" t="s">
        <v>241</v>
      </c>
      <c r="C107" s="522"/>
      <c r="D107" s="522"/>
      <c r="E107" s="522"/>
      <c r="F107" s="522"/>
      <c r="G107" s="522"/>
      <c r="H107" s="522"/>
      <c r="I107" s="522"/>
      <c r="J107" s="235">
        <f>J105-J106</f>
        <v>0</v>
      </c>
      <c r="L107" s="237"/>
    </row>
  </sheetData>
  <sheetProtection selectLockedCells="1" selectUnlockedCells="1"/>
  <mergeCells count="104">
    <mergeCell ref="B80:I80"/>
    <mergeCell ref="B76:I76"/>
    <mergeCell ref="B89:I89"/>
    <mergeCell ref="B81:I81"/>
    <mergeCell ref="B85:I85"/>
    <mergeCell ref="B73:I73"/>
    <mergeCell ref="B86:I86"/>
    <mergeCell ref="B75:I75"/>
    <mergeCell ref="B74:I74"/>
    <mergeCell ref="B87:I87"/>
    <mergeCell ref="B84:I84"/>
    <mergeCell ref="B88:I88"/>
    <mergeCell ref="B83:I83"/>
    <mergeCell ref="B59:H59"/>
    <mergeCell ref="B67:I67"/>
    <mergeCell ref="B66:I66"/>
    <mergeCell ref="B51:H51"/>
    <mergeCell ref="B50:H50"/>
    <mergeCell ref="B53:H53"/>
    <mergeCell ref="B52:H52"/>
    <mergeCell ref="B55:H55"/>
    <mergeCell ref="B56:H56"/>
    <mergeCell ref="B17:H17"/>
    <mergeCell ref="B18:H18"/>
    <mergeCell ref="B19:H19"/>
    <mergeCell ref="B20:I20"/>
    <mergeCell ref="B35:H35"/>
    <mergeCell ref="B39:H39"/>
    <mergeCell ref="B38:H38"/>
    <mergeCell ref="B42:H42"/>
    <mergeCell ref="B41:H41"/>
    <mergeCell ref="B36:H36"/>
    <mergeCell ref="B3:J3"/>
    <mergeCell ref="B31:H31"/>
    <mergeCell ref="B34:H34"/>
    <mergeCell ref="B2:J2"/>
    <mergeCell ref="B21:I21"/>
    <mergeCell ref="B22:H22"/>
    <mergeCell ref="B23:H23"/>
    <mergeCell ref="B24:H24"/>
    <mergeCell ref="B25:I25"/>
    <mergeCell ref="B28:H28"/>
    <mergeCell ref="B13:I13"/>
    <mergeCell ref="B14:I14"/>
    <mergeCell ref="B29:H29"/>
    <mergeCell ref="B30:H30"/>
    <mergeCell ref="B33:H33"/>
    <mergeCell ref="B32:H32"/>
    <mergeCell ref="B4:C4"/>
    <mergeCell ref="D4:J4"/>
    <mergeCell ref="B11:I11"/>
    <mergeCell ref="B12:I12"/>
    <mergeCell ref="B6:I6"/>
    <mergeCell ref="B9:I9"/>
    <mergeCell ref="B16:I16"/>
    <mergeCell ref="B5:J5"/>
    <mergeCell ref="B90:I90"/>
    <mergeCell ref="B102:J102"/>
    <mergeCell ref="B105:I105"/>
    <mergeCell ref="B60:H60"/>
    <mergeCell ref="B37:H37"/>
    <mergeCell ref="B40:H40"/>
    <mergeCell ref="B43:H43"/>
    <mergeCell ref="B46:H46"/>
    <mergeCell ref="B49:H49"/>
    <mergeCell ref="B54:H54"/>
    <mergeCell ref="B57:H57"/>
    <mergeCell ref="B77:I77"/>
    <mergeCell ref="B91:I91"/>
    <mergeCell ref="B62:I62"/>
    <mergeCell ref="B98:I98"/>
    <mergeCell ref="B96:I96"/>
    <mergeCell ref="B99:I99"/>
    <mergeCell ref="B45:H45"/>
    <mergeCell ref="B44:H44"/>
    <mergeCell ref="B47:H47"/>
    <mergeCell ref="B82:I82"/>
    <mergeCell ref="B48:H48"/>
    <mergeCell ref="B95:I95"/>
    <mergeCell ref="B58:H58"/>
    <mergeCell ref="B107:I107"/>
    <mergeCell ref="B104:I104"/>
    <mergeCell ref="B15:J15"/>
    <mergeCell ref="B100:I100"/>
    <mergeCell ref="B101:I101"/>
    <mergeCell ref="B27:H27"/>
    <mergeCell ref="B7:I7"/>
    <mergeCell ref="B8:I8"/>
    <mergeCell ref="B10:I10"/>
    <mergeCell ref="B94:I94"/>
    <mergeCell ref="B69:I69"/>
    <mergeCell ref="B61:I61"/>
    <mergeCell ref="B64:I64"/>
    <mergeCell ref="B65:I65"/>
    <mergeCell ref="B68:I68"/>
    <mergeCell ref="B70:I70"/>
    <mergeCell ref="B71:I71"/>
    <mergeCell ref="B72:I72"/>
    <mergeCell ref="B79:I79"/>
    <mergeCell ref="B78:I78"/>
    <mergeCell ref="B103:I103"/>
    <mergeCell ref="B106:I106"/>
    <mergeCell ref="B93:J93"/>
    <mergeCell ref="B97:I97"/>
  </mergeCells>
  <conditionalFormatting sqref="J92">
    <cfRule type="cellIs" dxfId="11" priority="34" operator="greaterThan">
      <formula>0.25</formula>
    </cfRule>
  </conditionalFormatting>
  <conditionalFormatting sqref="J62">
    <cfRule type="cellIs" dxfId="10" priority="19" operator="notEqual">
      <formula>0</formula>
    </cfRule>
  </conditionalFormatting>
  <conditionalFormatting sqref="J99">
    <cfRule type="cellIs" dxfId="9" priority="17" operator="greaterThan">
      <formula>$J$96</formula>
    </cfRule>
  </conditionalFormatting>
  <conditionalFormatting sqref="J100">
    <cfRule type="cellIs" dxfId="8" priority="14" operator="lessThan">
      <formula>0</formula>
    </cfRule>
  </conditionalFormatting>
  <conditionalFormatting sqref="J91">
    <cfRule type="cellIs" dxfId="7" priority="10" operator="greaterThan">
      <formula>25%</formula>
    </cfRule>
  </conditionalFormatting>
  <conditionalFormatting sqref="J106">
    <cfRule type="expression" dxfId="6" priority="7">
      <formula>#REF!&lt;$J$105</formula>
    </cfRule>
  </conditionalFormatting>
  <conditionalFormatting sqref="J107">
    <cfRule type="cellIs" dxfId="5" priority="6" operator="lessThan">
      <formula>0</formula>
    </cfRule>
  </conditionalFormatting>
  <conditionalFormatting sqref="I18">
    <cfRule type="cellIs" dxfId="4" priority="5" operator="notEqual">
      <formula>$J$8+#REF!</formula>
    </cfRule>
  </conditionalFormatting>
  <conditionalFormatting sqref="I19">
    <cfRule type="cellIs" dxfId="3" priority="4" operator="notEqual">
      <formula>$J$7+$J$8+#REF!+#REF!</formula>
    </cfRule>
  </conditionalFormatting>
  <conditionalFormatting sqref="I17">
    <cfRule type="cellIs" dxfId="2" priority="2" operator="notEqual">
      <formula>$J$7+#REF!</formula>
    </cfRule>
  </conditionalFormatting>
  <conditionalFormatting sqref="J61">
    <cfRule type="cellIs" dxfId="1" priority="37" operator="notEqual">
      <formula>$J$6</formula>
    </cfRule>
  </conditionalFormatting>
  <printOptions headings="1" gridLines="1"/>
  <pageMargins left="0.25" right="0.25" top="0.25" bottom="0.25" header="0.3" footer="0.3"/>
  <pageSetup paperSize="3" scale="70" fitToHeight="50" orientation="landscape" cellComments="asDisplayed" r:id="rId1"/>
  <headerFooter>
    <oddFooter>Page &amp;P of &amp;N</oddFooter>
  </headerFooter>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7"/>
  <dimension ref="A1:AD85"/>
  <sheetViews>
    <sheetView topLeftCell="A4" zoomScale="80" zoomScaleNormal="80" workbookViewId="0">
      <selection activeCell="M9" sqref="M9"/>
    </sheetView>
  </sheetViews>
  <sheetFormatPr defaultRowHeight="15" x14ac:dyDescent="0.25"/>
  <cols>
    <col min="1" max="1" width="54.28515625" bestFit="1" customWidth="1"/>
    <col min="2" max="2" width="29.42578125" customWidth="1"/>
    <col min="3" max="3" width="58.28515625" bestFit="1" customWidth="1"/>
    <col min="6" max="6" width="21.42578125" customWidth="1"/>
    <col min="7" max="7" width="24.7109375" customWidth="1"/>
    <col min="19" max="19" width="43.140625" customWidth="1"/>
    <col min="20" max="20" width="5.5703125" style="40" customWidth="1"/>
    <col min="21" max="21" width="33.85546875" customWidth="1"/>
    <col min="22" max="22" width="31.28515625" customWidth="1"/>
    <col min="24" max="24" width="19.28515625" customWidth="1"/>
    <col min="25" max="25" width="61.7109375" customWidth="1"/>
  </cols>
  <sheetData>
    <row r="1" spans="1:30" s="84" customFormat="1" x14ac:dyDescent="0.25">
      <c r="A1" s="84" t="s">
        <v>412</v>
      </c>
      <c r="B1" s="84" t="s">
        <v>2</v>
      </c>
      <c r="C1" s="84" t="s">
        <v>2</v>
      </c>
      <c r="F1" s="84" t="s">
        <v>2</v>
      </c>
      <c r="H1" s="84" t="s">
        <v>2</v>
      </c>
      <c r="J1" s="84" t="s">
        <v>2</v>
      </c>
      <c r="L1" s="84" t="s">
        <v>2</v>
      </c>
      <c r="N1" s="84" t="s">
        <v>2</v>
      </c>
      <c r="P1" s="84" t="s">
        <v>2</v>
      </c>
      <c r="S1" s="353" t="s">
        <v>337</v>
      </c>
      <c r="T1" s="354"/>
      <c r="U1" s="82" t="s">
        <v>338</v>
      </c>
      <c r="V1" s="82" t="s">
        <v>340</v>
      </c>
    </row>
    <row r="2" spans="1:30" ht="30" x14ac:dyDescent="0.25">
      <c r="A2" s="345" t="s">
        <v>287</v>
      </c>
      <c r="B2" t="s">
        <v>5</v>
      </c>
      <c r="C2" t="s">
        <v>564</v>
      </c>
      <c r="D2" t="s">
        <v>29</v>
      </c>
      <c r="F2" t="s">
        <v>27</v>
      </c>
      <c r="H2" t="s">
        <v>12</v>
      </c>
      <c r="J2" t="s">
        <v>225</v>
      </c>
      <c r="L2" t="s">
        <v>285</v>
      </c>
      <c r="N2" s="199" t="s">
        <v>448</v>
      </c>
      <c r="P2" t="s">
        <v>105</v>
      </c>
      <c r="Q2" t="s">
        <v>274</v>
      </c>
      <c r="S2" s="168" t="s">
        <v>345</v>
      </c>
      <c r="T2" s="168"/>
      <c r="U2" s="168" t="s">
        <v>342</v>
      </c>
      <c r="V2" s="168" t="s">
        <v>339</v>
      </c>
    </row>
    <row r="3" spans="1:30" x14ac:dyDescent="0.25">
      <c r="A3" s="346" t="s">
        <v>288</v>
      </c>
      <c r="B3" t="s">
        <v>37</v>
      </c>
      <c r="C3" t="s">
        <v>565</v>
      </c>
      <c r="D3" t="s">
        <v>26</v>
      </c>
      <c r="F3" t="s">
        <v>228</v>
      </c>
      <c r="H3" t="s">
        <v>20</v>
      </c>
      <c r="J3" t="s">
        <v>514</v>
      </c>
      <c r="L3" t="s">
        <v>286</v>
      </c>
      <c r="N3" s="199" t="s">
        <v>449</v>
      </c>
      <c r="P3" t="s">
        <v>222</v>
      </c>
      <c r="Q3" t="s">
        <v>275</v>
      </c>
      <c r="S3" s="168" t="s">
        <v>343</v>
      </c>
      <c r="T3" s="168"/>
      <c r="U3" s="168" t="s">
        <v>347</v>
      </c>
      <c r="V3" s="168" t="s">
        <v>347</v>
      </c>
    </row>
    <row r="4" spans="1:30" ht="30" x14ac:dyDescent="0.25">
      <c r="A4" s="346" t="s">
        <v>289</v>
      </c>
      <c r="B4" t="s">
        <v>107</v>
      </c>
      <c r="D4" t="s">
        <v>3</v>
      </c>
      <c r="F4" t="s">
        <v>16</v>
      </c>
      <c r="H4" t="s">
        <v>30</v>
      </c>
      <c r="N4" s="199" t="s">
        <v>450</v>
      </c>
      <c r="P4" t="s">
        <v>7</v>
      </c>
      <c r="Q4" t="s">
        <v>276</v>
      </c>
      <c r="S4" s="168" t="s">
        <v>346</v>
      </c>
      <c r="T4" s="168"/>
      <c r="U4" s="168" t="s">
        <v>348</v>
      </c>
      <c r="V4" s="168" t="s">
        <v>348</v>
      </c>
      <c r="X4" s="187" t="s">
        <v>365</v>
      </c>
      <c r="Y4" s="187" t="s">
        <v>365</v>
      </c>
      <c r="Z4" s="187" t="s">
        <v>366</v>
      </c>
      <c r="AA4" s="187" t="s">
        <v>366</v>
      </c>
      <c r="AC4" s="187" t="s">
        <v>367</v>
      </c>
      <c r="AD4" s="187" t="s">
        <v>367</v>
      </c>
    </row>
    <row r="5" spans="1:30" x14ac:dyDescent="0.25">
      <c r="A5" s="346" t="s">
        <v>414</v>
      </c>
      <c r="B5" t="s">
        <v>22</v>
      </c>
      <c r="F5" t="s">
        <v>19</v>
      </c>
      <c r="H5" t="s">
        <v>31</v>
      </c>
      <c r="N5" s="199" t="s">
        <v>451</v>
      </c>
      <c r="P5" t="s">
        <v>22</v>
      </c>
      <c r="Q5" t="s">
        <v>277</v>
      </c>
      <c r="S5" s="168" t="s">
        <v>344</v>
      </c>
      <c r="T5" s="168"/>
      <c r="U5" s="168" t="s">
        <v>349</v>
      </c>
      <c r="V5" s="168" t="s">
        <v>349</v>
      </c>
      <c r="X5" s="75" t="str">
        <f>' Budget'!U69</f>
        <v/>
      </c>
      <c r="Y5" s="75" t="str">
        <f>' Budget'!V69</f>
        <v/>
      </c>
      <c r="Z5" s="75" t="e">
        <f>#REF!</f>
        <v>#REF!</v>
      </c>
      <c r="AA5" t="e">
        <f>#REF!</f>
        <v>#REF!</v>
      </c>
      <c r="AC5" s="75" t="e">
        <f>#REF!</f>
        <v>#REF!</v>
      </c>
      <c r="AD5" t="e">
        <f>#REF!</f>
        <v>#REF!</v>
      </c>
    </row>
    <row r="6" spans="1:30" ht="30" x14ac:dyDescent="0.25">
      <c r="A6" s="346" t="s">
        <v>290</v>
      </c>
      <c r="B6" t="s">
        <v>7</v>
      </c>
      <c r="C6" t="s">
        <v>552</v>
      </c>
      <c r="F6" t="s">
        <v>21</v>
      </c>
      <c r="H6" t="s">
        <v>18</v>
      </c>
      <c r="N6" s="199" t="s">
        <v>452</v>
      </c>
      <c r="P6" t="s">
        <v>37</v>
      </c>
      <c r="S6" s="168" t="s">
        <v>336</v>
      </c>
      <c r="T6" s="168"/>
      <c r="U6" s="168" t="s">
        <v>350</v>
      </c>
      <c r="V6" s="168" t="s">
        <v>350</v>
      </c>
      <c r="X6" s="75" t="str">
        <f>' Budget'!U70</f>
        <v/>
      </c>
      <c r="Y6" s="75" t="str">
        <f>' Budget'!V70</f>
        <v>Select Contractor or Sub Awardee in Column B to continue</v>
      </c>
      <c r="Z6" s="75" t="e">
        <f>#REF!</f>
        <v>#REF!</v>
      </c>
      <c r="AA6" t="e">
        <f>#REF!</f>
        <v>#REF!</v>
      </c>
      <c r="AC6" s="75" t="e">
        <f>#REF!</f>
        <v>#REF!</v>
      </c>
      <c r="AD6" t="e">
        <f>#REF!</f>
        <v>#REF!</v>
      </c>
    </row>
    <row r="7" spans="1:30" x14ac:dyDescent="0.25">
      <c r="A7" s="346" t="s">
        <v>415</v>
      </c>
      <c r="B7" t="s">
        <v>228</v>
      </c>
      <c r="C7" t="s">
        <v>538</v>
      </c>
      <c r="F7" t="s">
        <v>14</v>
      </c>
      <c r="H7" t="s">
        <v>11</v>
      </c>
      <c r="N7" s="199" t="s">
        <v>453</v>
      </c>
      <c r="P7" t="s">
        <v>332</v>
      </c>
      <c r="S7" s="168"/>
      <c r="T7" s="168"/>
      <c r="U7" s="168" t="s">
        <v>351</v>
      </c>
      <c r="V7" s="168" t="s">
        <v>351</v>
      </c>
      <c r="X7" s="75" t="str">
        <f>' Budget'!U71</f>
        <v/>
      </c>
      <c r="Y7" s="75" t="str">
        <f>' Budget'!V71</f>
        <v>Select Contractor or Sub Awardee in Column B to continue</v>
      </c>
      <c r="Z7" s="75" t="e">
        <f>#REF!</f>
        <v>#REF!</v>
      </c>
      <c r="AA7" t="e">
        <f>#REF!</f>
        <v>#REF!</v>
      </c>
      <c r="AC7" s="75" t="e">
        <f>#REF!</f>
        <v>#REF!</v>
      </c>
      <c r="AD7" t="e">
        <f>#REF!</f>
        <v>#REF!</v>
      </c>
    </row>
    <row r="8" spans="1:30" x14ac:dyDescent="0.25">
      <c r="A8" s="346" t="s">
        <v>416</v>
      </c>
      <c r="B8" t="s">
        <v>16</v>
      </c>
      <c r="C8" t="s">
        <v>539</v>
      </c>
      <c r="F8" t="s">
        <v>15</v>
      </c>
      <c r="H8" t="s">
        <v>32</v>
      </c>
      <c r="N8" s="199" t="s">
        <v>454</v>
      </c>
      <c r="S8" s="168"/>
      <c r="T8" s="168"/>
      <c r="U8" s="168" t="s">
        <v>352</v>
      </c>
      <c r="V8" s="168" t="s">
        <v>352</v>
      </c>
      <c r="X8" s="75" t="str">
        <f>' Budget'!U73</f>
        <v/>
      </c>
      <c r="Y8" s="75" t="str">
        <f>' Budget'!V73</f>
        <v>Select Contractor or Sub Awardee in Column B to continue</v>
      </c>
      <c r="Z8" s="75" t="e">
        <f>#REF!</f>
        <v>#REF!</v>
      </c>
      <c r="AA8" t="e">
        <f>#REF!</f>
        <v>#REF!</v>
      </c>
      <c r="AC8" s="75" t="e">
        <f>#REF!</f>
        <v>#REF!</v>
      </c>
      <c r="AD8" t="e">
        <f>#REF!</f>
        <v>#REF!</v>
      </c>
    </row>
    <row r="9" spans="1:30" x14ac:dyDescent="0.25">
      <c r="A9" s="346" t="s">
        <v>291</v>
      </c>
      <c r="B9" t="s">
        <v>19</v>
      </c>
      <c r="C9" t="s">
        <v>540</v>
      </c>
      <c r="F9" t="s">
        <v>39</v>
      </c>
      <c r="H9" t="s">
        <v>17</v>
      </c>
      <c r="N9" s="199" t="s">
        <v>455</v>
      </c>
      <c r="S9" s="168"/>
      <c r="T9" s="170"/>
      <c r="X9" s="75" t="e">
        <f>#REF!</f>
        <v>#REF!</v>
      </c>
      <c r="Y9" s="75" t="e">
        <f>#REF!</f>
        <v>#REF!</v>
      </c>
      <c r="Z9" s="75" t="e">
        <f>#REF!</f>
        <v>#REF!</v>
      </c>
      <c r="AA9" t="e">
        <f>#REF!</f>
        <v>#REF!</v>
      </c>
      <c r="AC9" s="75" t="e">
        <f>#REF!</f>
        <v>#REF!</v>
      </c>
      <c r="AD9" t="e">
        <f>#REF!</f>
        <v>#REF!</v>
      </c>
    </row>
    <row r="10" spans="1:30" x14ac:dyDescent="0.25">
      <c r="A10" s="346" t="s">
        <v>566</v>
      </c>
      <c r="B10" t="s">
        <v>21</v>
      </c>
      <c r="C10" t="s">
        <v>541</v>
      </c>
      <c r="F10" t="s">
        <v>35</v>
      </c>
      <c r="H10" t="s">
        <v>9</v>
      </c>
      <c r="S10" s="168"/>
      <c r="T10" s="170"/>
      <c r="X10" s="75" t="e">
        <f>#REF!</f>
        <v>#REF!</v>
      </c>
      <c r="Y10" s="75" t="e">
        <f>#REF!</f>
        <v>#REF!</v>
      </c>
      <c r="Z10" s="75" t="e">
        <f>#REF!</f>
        <v>#REF!</v>
      </c>
      <c r="AA10" t="e">
        <f>#REF!</f>
        <v>#REF!</v>
      </c>
      <c r="AC10" s="75" t="e">
        <f>#REF!</f>
        <v>#REF!</v>
      </c>
      <c r="AD10" t="e">
        <f>#REF!</f>
        <v>#REF!</v>
      </c>
    </row>
    <row r="11" spans="1:30" x14ac:dyDescent="0.25">
      <c r="A11" s="346" t="s">
        <v>567</v>
      </c>
      <c r="B11" t="s">
        <v>14</v>
      </c>
      <c r="C11" t="s">
        <v>542</v>
      </c>
      <c r="F11" t="s">
        <v>28</v>
      </c>
      <c r="H11" t="s">
        <v>13</v>
      </c>
      <c r="S11" s="169" t="s">
        <v>353</v>
      </c>
      <c r="T11" s="170"/>
      <c r="X11" s="75" t="e">
        <f>#REF!</f>
        <v>#REF!</v>
      </c>
      <c r="Y11" s="75" t="e">
        <f>#REF!</f>
        <v>#REF!</v>
      </c>
      <c r="Z11" s="75" t="e">
        <f>#REF!</f>
        <v>#REF!</v>
      </c>
      <c r="AA11" t="e">
        <f>#REF!</f>
        <v>#REF!</v>
      </c>
      <c r="AC11" s="75" t="e">
        <f>#REF!</f>
        <v>#REF!</v>
      </c>
      <c r="AD11" t="e">
        <f>#REF!</f>
        <v>#REF!</v>
      </c>
    </row>
    <row r="12" spans="1:30" x14ac:dyDescent="0.25">
      <c r="A12" s="346" t="s">
        <v>568</v>
      </c>
      <c r="B12" t="s">
        <v>15</v>
      </c>
      <c r="C12" t="s">
        <v>543</v>
      </c>
      <c r="F12" t="s">
        <v>23</v>
      </c>
      <c r="H12" t="s">
        <v>33</v>
      </c>
      <c r="S12" s="177" t="s">
        <v>354</v>
      </c>
      <c r="X12" s="75" t="e">
        <f>#REF!</f>
        <v>#REF!</v>
      </c>
      <c r="Y12" s="75" t="e">
        <f>#REF!</f>
        <v>#REF!</v>
      </c>
      <c r="Z12" s="75" t="e">
        <f>#REF!</f>
        <v>#REF!</v>
      </c>
      <c r="AA12" t="e">
        <f>#REF!</f>
        <v>#REF!</v>
      </c>
      <c r="AC12" s="75" t="e">
        <f>#REF!</f>
        <v>#REF!</v>
      </c>
      <c r="AD12" t="e">
        <f>#REF!</f>
        <v>#REF!</v>
      </c>
    </row>
    <row r="13" spans="1:30" x14ac:dyDescent="0.25">
      <c r="A13" s="346" t="s">
        <v>292</v>
      </c>
      <c r="B13" t="s">
        <v>22</v>
      </c>
      <c r="C13" t="s">
        <v>544</v>
      </c>
      <c r="F13" t="s">
        <v>34</v>
      </c>
      <c r="H13" t="s">
        <v>10</v>
      </c>
      <c r="S13" s="177" t="s">
        <v>355</v>
      </c>
    </row>
    <row r="14" spans="1:30" x14ac:dyDescent="0.25">
      <c r="A14" s="346" t="s">
        <v>293</v>
      </c>
      <c r="B14" t="s">
        <v>39</v>
      </c>
      <c r="C14" t="s">
        <v>545</v>
      </c>
      <c r="F14" t="s">
        <v>8</v>
      </c>
      <c r="S14" s="177" t="s">
        <v>356</v>
      </c>
    </row>
    <row r="15" spans="1:30" x14ac:dyDescent="0.25">
      <c r="A15" s="346" t="s">
        <v>418</v>
      </c>
      <c r="B15" t="s">
        <v>7</v>
      </c>
      <c r="C15" t="s">
        <v>546</v>
      </c>
      <c r="F15" t="s">
        <v>3</v>
      </c>
      <c r="S15" s="177" t="s">
        <v>357</v>
      </c>
    </row>
    <row r="16" spans="1:30" x14ac:dyDescent="0.25">
      <c r="A16" s="346" t="s">
        <v>569</v>
      </c>
      <c r="B16" t="s">
        <v>23</v>
      </c>
      <c r="C16" t="s">
        <v>547</v>
      </c>
      <c r="S16" s="177" t="s">
        <v>359</v>
      </c>
    </row>
    <row r="17" spans="1:19" x14ac:dyDescent="0.25">
      <c r="A17" s="346" t="s">
        <v>294</v>
      </c>
      <c r="B17" t="s">
        <v>24</v>
      </c>
      <c r="C17" t="s">
        <v>548</v>
      </c>
      <c r="S17" s="177" t="s">
        <v>358</v>
      </c>
    </row>
    <row r="18" spans="1:19" x14ac:dyDescent="0.25">
      <c r="A18" s="346" t="s">
        <v>295</v>
      </c>
      <c r="B18" t="s">
        <v>25</v>
      </c>
      <c r="C18" t="s">
        <v>549</v>
      </c>
      <c r="S18" s="178" t="s">
        <v>456</v>
      </c>
    </row>
    <row r="19" spans="1:19" x14ac:dyDescent="0.25">
      <c r="A19" s="346" t="s">
        <v>420</v>
      </c>
      <c r="B19" t="s">
        <v>6</v>
      </c>
      <c r="C19" t="s">
        <v>550</v>
      </c>
      <c r="S19" s="178" t="s">
        <v>457</v>
      </c>
    </row>
    <row r="20" spans="1:19" x14ac:dyDescent="0.25">
      <c r="A20" s="346" t="s">
        <v>421</v>
      </c>
      <c r="B20" t="s">
        <v>8</v>
      </c>
      <c r="C20" t="s">
        <v>551</v>
      </c>
      <c r="S20" s="177" t="s">
        <v>458</v>
      </c>
    </row>
    <row r="21" spans="1:19" x14ac:dyDescent="0.25">
      <c r="A21" s="346" t="s">
        <v>296</v>
      </c>
      <c r="B21" t="s">
        <v>3</v>
      </c>
      <c r="C21" s="300" t="s">
        <v>554</v>
      </c>
      <c r="S21" s="177" t="s">
        <v>459</v>
      </c>
    </row>
    <row r="22" spans="1:19" x14ac:dyDescent="0.25">
      <c r="A22" s="346" t="s">
        <v>297</v>
      </c>
    </row>
    <row r="23" spans="1:19" x14ac:dyDescent="0.25">
      <c r="A23" s="346" t="s">
        <v>298</v>
      </c>
      <c r="B23" t="s">
        <v>462</v>
      </c>
    </row>
    <row r="24" spans="1:19" x14ac:dyDescent="0.25">
      <c r="A24" s="346" t="s">
        <v>570</v>
      </c>
      <c r="B24" t="s">
        <v>461</v>
      </c>
    </row>
    <row r="25" spans="1:19" x14ac:dyDescent="0.25">
      <c r="A25" s="346" t="s">
        <v>299</v>
      </c>
    </row>
    <row r="26" spans="1:19" x14ac:dyDescent="0.25">
      <c r="A26" s="346" t="s">
        <v>300</v>
      </c>
    </row>
    <row r="27" spans="1:19" x14ac:dyDescent="0.25">
      <c r="A27" s="346" t="s">
        <v>422</v>
      </c>
    </row>
    <row r="28" spans="1:19" x14ac:dyDescent="0.25">
      <c r="A28" s="346" t="s">
        <v>301</v>
      </c>
    </row>
    <row r="29" spans="1:19" x14ac:dyDescent="0.25">
      <c r="A29" s="346" t="s">
        <v>302</v>
      </c>
    </row>
    <row r="30" spans="1:19" x14ac:dyDescent="0.25">
      <c r="A30" s="346" t="s">
        <v>303</v>
      </c>
    </row>
    <row r="31" spans="1:19" x14ac:dyDescent="0.25">
      <c r="A31" s="346" t="s">
        <v>423</v>
      </c>
    </row>
    <row r="32" spans="1:19" x14ac:dyDescent="0.25">
      <c r="A32" s="346" t="s">
        <v>424</v>
      </c>
    </row>
    <row r="33" spans="1:1" x14ac:dyDescent="0.25">
      <c r="A33" s="346" t="s">
        <v>304</v>
      </c>
    </row>
    <row r="34" spans="1:1" x14ac:dyDescent="0.25">
      <c r="A34" s="346" t="s">
        <v>305</v>
      </c>
    </row>
    <row r="35" spans="1:1" x14ac:dyDescent="0.25">
      <c r="A35" s="346" t="s">
        <v>306</v>
      </c>
    </row>
    <row r="36" spans="1:1" x14ac:dyDescent="0.25">
      <c r="A36" s="346" t="s">
        <v>307</v>
      </c>
    </row>
    <row r="37" spans="1:1" x14ac:dyDescent="0.25">
      <c r="A37" s="346" t="s">
        <v>425</v>
      </c>
    </row>
    <row r="38" spans="1:1" x14ac:dyDescent="0.25">
      <c r="A38" s="347" t="s">
        <v>308</v>
      </c>
    </row>
    <row r="39" spans="1:1" x14ac:dyDescent="0.25">
      <c r="A39" s="346" t="s">
        <v>426</v>
      </c>
    </row>
    <row r="40" spans="1:1" x14ac:dyDescent="0.25">
      <c r="A40" s="346" t="s">
        <v>427</v>
      </c>
    </row>
    <row r="41" spans="1:1" x14ac:dyDescent="0.25">
      <c r="A41" s="346" t="s">
        <v>429</v>
      </c>
    </row>
    <row r="42" spans="1:1" x14ac:dyDescent="0.25">
      <c r="A42" s="346" t="s">
        <v>430</v>
      </c>
    </row>
    <row r="43" spans="1:1" x14ac:dyDescent="0.25">
      <c r="A43" s="346" t="s">
        <v>431</v>
      </c>
    </row>
    <row r="44" spans="1:1" x14ac:dyDescent="0.25">
      <c r="A44" s="346" t="s">
        <v>309</v>
      </c>
    </row>
    <row r="45" spans="1:1" x14ac:dyDescent="0.25">
      <c r="A45" s="346" t="s">
        <v>310</v>
      </c>
    </row>
    <row r="46" spans="1:1" x14ac:dyDescent="0.25">
      <c r="A46" s="346" t="s">
        <v>311</v>
      </c>
    </row>
    <row r="47" spans="1:1" x14ac:dyDescent="0.25">
      <c r="A47" s="346" t="s">
        <v>312</v>
      </c>
    </row>
    <row r="48" spans="1:1" x14ac:dyDescent="0.25">
      <c r="A48" s="346" t="s">
        <v>313</v>
      </c>
    </row>
    <row r="49" spans="1:1" x14ac:dyDescent="0.25">
      <c r="A49" s="346" t="s">
        <v>314</v>
      </c>
    </row>
    <row r="50" spans="1:1" x14ac:dyDescent="0.25">
      <c r="A50" s="346" t="s">
        <v>315</v>
      </c>
    </row>
    <row r="51" spans="1:1" x14ac:dyDescent="0.25">
      <c r="A51" s="346" t="s">
        <v>316</v>
      </c>
    </row>
    <row r="52" spans="1:1" x14ac:dyDescent="0.25">
      <c r="A52" s="346" t="s">
        <v>317</v>
      </c>
    </row>
    <row r="53" spans="1:1" x14ac:dyDescent="0.25">
      <c r="A53" s="348" t="s">
        <v>432</v>
      </c>
    </row>
    <row r="54" spans="1:1" x14ac:dyDescent="0.25">
      <c r="A54" s="346" t="s">
        <v>318</v>
      </c>
    </row>
    <row r="55" spans="1:1" x14ac:dyDescent="0.25">
      <c r="A55" s="346" t="s">
        <v>319</v>
      </c>
    </row>
    <row r="56" spans="1:1" x14ac:dyDescent="0.25">
      <c r="A56" s="346" t="s">
        <v>320</v>
      </c>
    </row>
    <row r="57" spans="1:1" x14ac:dyDescent="0.25">
      <c r="A57" s="346" t="s">
        <v>433</v>
      </c>
    </row>
    <row r="58" spans="1:1" x14ac:dyDescent="0.25">
      <c r="A58" s="346" t="s">
        <v>321</v>
      </c>
    </row>
    <row r="59" spans="1:1" x14ac:dyDescent="0.25">
      <c r="A59" s="346" t="s">
        <v>322</v>
      </c>
    </row>
    <row r="60" spans="1:1" x14ac:dyDescent="0.25">
      <c r="A60" s="346" t="s">
        <v>571</v>
      </c>
    </row>
    <row r="61" spans="1:1" x14ac:dyDescent="0.25">
      <c r="A61" s="346" t="s">
        <v>323</v>
      </c>
    </row>
    <row r="62" spans="1:1" x14ac:dyDescent="0.25">
      <c r="A62" s="346" t="s">
        <v>324</v>
      </c>
    </row>
    <row r="63" spans="1:1" x14ac:dyDescent="0.25">
      <c r="A63" s="346" t="s">
        <v>434</v>
      </c>
    </row>
    <row r="64" spans="1:1" x14ac:dyDescent="0.25">
      <c r="A64" s="346" t="s">
        <v>435</v>
      </c>
    </row>
    <row r="65" spans="1:1" x14ac:dyDescent="0.25">
      <c r="A65" s="346" t="s">
        <v>436</v>
      </c>
    </row>
    <row r="66" spans="1:1" x14ac:dyDescent="0.25">
      <c r="A66" s="346" t="s">
        <v>325</v>
      </c>
    </row>
    <row r="67" spans="1:1" x14ac:dyDescent="0.25">
      <c r="A67" s="346" t="s">
        <v>326</v>
      </c>
    </row>
    <row r="68" spans="1:1" x14ac:dyDescent="0.25">
      <c r="A68" s="346" t="s">
        <v>437</v>
      </c>
    </row>
    <row r="69" spans="1:1" x14ac:dyDescent="0.25">
      <c r="A69" s="346" t="s">
        <v>438</v>
      </c>
    </row>
    <row r="70" spans="1:1" x14ac:dyDescent="0.25">
      <c r="A70" s="346" t="s">
        <v>439</v>
      </c>
    </row>
    <row r="71" spans="1:1" x14ac:dyDescent="0.25">
      <c r="A71" s="346" t="s">
        <v>440</v>
      </c>
    </row>
    <row r="72" spans="1:1" x14ac:dyDescent="0.25">
      <c r="A72" s="346" t="s">
        <v>441</v>
      </c>
    </row>
    <row r="73" spans="1:1" x14ac:dyDescent="0.25">
      <c r="A73" s="346" t="s">
        <v>442</v>
      </c>
    </row>
    <row r="74" spans="1:1" x14ac:dyDescent="0.25">
      <c r="A74" s="346" t="s">
        <v>443</v>
      </c>
    </row>
    <row r="75" spans="1:1" x14ac:dyDescent="0.25">
      <c r="A75" s="346" t="s">
        <v>327</v>
      </c>
    </row>
    <row r="76" spans="1:1" x14ac:dyDescent="0.25">
      <c r="A76" s="346" t="s">
        <v>328</v>
      </c>
    </row>
    <row r="77" spans="1:1" x14ac:dyDescent="0.25">
      <c r="A77" s="346" t="s">
        <v>329</v>
      </c>
    </row>
    <row r="78" spans="1:1" x14ac:dyDescent="0.25">
      <c r="A78" s="346" t="s">
        <v>444</v>
      </c>
    </row>
    <row r="79" spans="1:1" x14ac:dyDescent="0.25">
      <c r="A79" s="346" t="s">
        <v>330</v>
      </c>
    </row>
    <row r="80" spans="1:1" x14ac:dyDescent="0.25">
      <c r="A80" s="349" t="s">
        <v>331</v>
      </c>
    </row>
    <row r="81" spans="1:1" x14ac:dyDescent="0.25">
      <c r="A81" s="349" t="s">
        <v>445</v>
      </c>
    </row>
    <row r="82" spans="1:1" x14ac:dyDescent="0.25">
      <c r="A82" t="s">
        <v>413</v>
      </c>
    </row>
    <row r="83" spans="1:1" x14ac:dyDescent="0.25">
      <c r="A83" t="s">
        <v>417</v>
      </c>
    </row>
    <row r="84" spans="1:1" x14ac:dyDescent="0.25">
      <c r="A84" t="s">
        <v>419</v>
      </c>
    </row>
    <row r="85" spans="1:1" x14ac:dyDescent="0.25">
      <c r="A85" t="s">
        <v>428</v>
      </c>
    </row>
  </sheetData>
  <sheetProtection selectLockedCells="1" selectUnlockedCells="1"/>
  <customSheetViews>
    <customSheetView guid="{3AA004D7-1BCB-479A-9134-355EA2FAD760}" state="hidden">
      <selection activeCell="C1" sqref="C1:C3"/>
      <pageMargins left="0.7" right="0.7" top="0.75" bottom="0.75" header="0.3" footer="0.3"/>
    </customSheetView>
  </customSheetViews>
  <conditionalFormatting sqref="A2:A85">
    <cfRule type="duplicateValues" dxfId="0" priority="1"/>
  </conditionalFormatting>
  <printOptions headings="1" gridLines="1"/>
  <pageMargins left="0.25" right="0.25" top="0.25" bottom="0.25" header="0.3" footer="0.3"/>
  <pageSetup paperSize="3" scale="70" orientation="landscape"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3"/>
  <dimension ref="A1:H31"/>
  <sheetViews>
    <sheetView showGridLines="0" zoomScaleNormal="100" workbookViewId="0">
      <selection activeCell="B27" sqref="B27:D27"/>
    </sheetView>
  </sheetViews>
  <sheetFormatPr defaultColWidth="9.140625" defaultRowHeight="12.75" x14ac:dyDescent="0.2"/>
  <cols>
    <col min="1" max="1" width="3.5703125" style="8" customWidth="1"/>
    <col min="2" max="2" width="57.28515625" style="8" customWidth="1"/>
    <col min="3" max="3" width="11.7109375" style="8" customWidth="1"/>
    <col min="4" max="4" width="25.7109375" style="8" customWidth="1"/>
    <col min="5" max="5" width="3.5703125" style="9" customWidth="1"/>
    <col min="6" max="16384" width="9.140625" style="8"/>
  </cols>
  <sheetData>
    <row r="1" spans="1:8" ht="23.25" x14ac:dyDescent="0.35">
      <c r="A1" s="37"/>
      <c r="B1" s="38" t="s">
        <v>101</v>
      </c>
      <c r="C1" s="36"/>
      <c r="D1" s="36"/>
      <c r="E1" s="29"/>
    </row>
    <row r="2" spans="1:8" x14ac:dyDescent="0.2">
      <c r="A2" s="14"/>
      <c r="B2" s="13"/>
      <c r="C2" s="13"/>
      <c r="D2" s="13"/>
      <c r="E2" s="12"/>
    </row>
    <row r="3" spans="1:8" x14ac:dyDescent="0.2">
      <c r="A3" s="37"/>
      <c r="B3" s="36"/>
      <c r="C3" s="36"/>
      <c r="D3" s="36"/>
      <c r="E3" s="29"/>
    </row>
    <row r="4" spans="1:8" ht="24.75" customHeight="1" x14ac:dyDescent="0.2">
      <c r="A4" s="18"/>
      <c r="B4" s="566" t="s">
        <v>100</v>
      </c>
      <c r="C4" s="567"/>
      <c r="D4" s="568"/>
      <c r="E4" s="15"/>
    </row>
    <row r="5" spans="1:8" ht="27.75" customHeight="1" x14ac:dyDescent="0.2">
      <c r="A5" s="18"/>
      <c r="B5" s="569" t="s">
        <v>99</v>
      </c>
      <c r="C5" s="570"/>
      <c r="D5" s="571"/>
      <c r="E5" s="15"/>
      <c r="F5" s="35"/>
      <c r="G5" s="34"/>
      <c r="H5" s="34"/>
    </row>
    <row r="6" spans="1:8" ht="39.75" customHeight="1" x14ac:dyDescent="0.2">
      <c r="A6" s="18"/>
      <c r="B6" s="572" t="s">
        <v>98</v>
      </c>
      <c r="C6" s="573"/>
      <c r="D6" s="574"/>
      <c r="E6" s="15"/>
      <c r="F6" s="35"/>
      <c r="G6" s="34"/>
      <c r="H6" s="34"/>
    </row>
    <row r="7" spans="1:8" x14ac:dyDescent="0.2">
      <c r="A7" s="18"/>
      <c r="B7" s="30" t="s">
        <v>97</v>
      </c>
      <c r="C7" s="29"/>
      <c r="D7" s="28" t="s">
        <v>92</v>
      </c>
      <c r="E7" s="15"/>
    </row>
    <row r="8" spans="1:8" x14ac:dyDescent="0.2">
      <c r="A8" s="18"/>
      <c r="B8" s="27" t="s">
        <v>96</v>
      </c>
      <c r="C8" s="12"/>
      <c r="D8" s="26" t="s">
        <v>90</v>
      </c>
      <c r="E8" s="15"/>
    </row>
    <row r="9" spans="1:8" x14ac:dyDescent="0.2">
      <c r="A9" s="18"/>
      <c r="B9" s="20"/>
      <c r="C9" s="25" t="s">
        <v>89</v>
      </c>
      <c r="D9" s="24" t="s">
        <v>88</v>
      </c>
      <c r="E9" s="15"/>
    </row>
    <row r="10" spans="1:8" x14ac:dyDescent="0.2">
      <c r="A10" s="18"/>
      <c r="B10" s="20" t="s">
        <v>87</v>
      </c>
      <c r="C10" s="19">
        <v>100000</v>
      </c>
      <c r="D10" s="240"/>
      <c r="E10" s="15"/>
    </row>
    <row r="11" spans="1:8" x14ac:dyDescent="0.2">
      <c r="A11" s="18"/>
      <c r="B11" s="20" t="s">
        <v>95</v>
      </c>
      <c r="C11" s="33">
        <v>2.18E-2</v>
      </c>
      <c r="D11" s="76"/>
      <c r="E11" s="15"/>
    </row>
    <row r="12" spans="1:8" x14ac:dyDescent="0.2">
      <c r="A12" s="18"/>
      <c r="B12" s="20" t="s">
        <v>85</v>
      </c>
      <c r="C12" s="19">
        <f>+C10/(1+C11)</f>
        <v>97866.510080250533</v>
      </c>
      <c r="D12" s="19">
        <f>+D10/(1+D11)</f>
        <v>0</v>
      </c>
      <c r="E12" s="15"/>
    </row>
    <row r="13" spans="1:8" x14ac:dyDescent="0.2">
      <c r="A13" s="18"/>
      <c r="B13" s="17" t="s">
        <v>84</v>
      </c>
      <c r="C13" s="16">
        <f>+C10-C12</f>
        <v>2133.4899197494669</v>
      </c>
      <c r="D13" s="16">
        <f>+D10-D12</f>
        <v>0</v>
      </c>
      <c r="E13" s="15"/>
    </row>
    <row r="14" spans="1:8" x14ac:dyDescent="0.2">
      <c r="A14" s="18"/>
      <c r="B14" s="31" t="s">
        <v>94</v>
      </c>
      <c r="C14" s="32"/>
      <c r="D14" s="31"/>
      <c r="E14" s="15"/>
    </row>
    <row r="15" spans="1:8" x14ac:dyDescent="0.2">
      <c r="A15" s="18"/>
      <c r="B15" s="31" t="s">
        <v>94</v>
      </c>
      <c r="C15" s="32"/>
      <c r="D15" s="31"/>
      <c r="E15" s="15"/>
    </row>
    <row r="16" spans="1:8" x14ac:dyDescent="0.2">
      <c r="A16" s="18"/>
      <c r="B16" s="30" t="s">
        <v>93</v>
      </c>
      <c r="C16" s="29"/>
      <c r="D16" s="28" t="s">
        <v>92</v>
      </c>
      <c r="E16" s="15"/>
    </row>
    <row r="17" spans="1:5" x14ac:dyDescent="0.2">
      <c r="A17" s="18"/>
      <c r="B17" s="27" t="s">
        <v>91</v>
      </c>
      <c r="C17" s="12"/>
      <c r="D17" s="26" t="s">
        <v>90</v>
      </c>
      <c r="E17" s="15"/>
    </row>
    <row r="18" spans="1:5" x14ac:dyDescent="0.2">
      <c r="A18" s="18"/>
      <c r="B18" s="20"/>
      <c r="C18" s="25" t="s">
        <v>89</v>
      </c>
      <c r="D18" s="24" t="s">
        <v>88</v>
      </c>
      <c r="E18" s="15"/>
    </row>
    <row r="19" spans="1:5" x14ac:dyDescent="0.2">
      <c r="A19" s="18"/>
      <c r="B19" s="20" t="s">
        <v>87</v>
      </c>
      <c r="C19" s="19">
        <v>100000</v>
      </c>
      <c r="D19" s="23"/>
      <c r="E19" s="15"/>
    </row>
    <row r="20" spans="1:5" x14ac:dyDescent="0.2">
      <c r="A20" s="18"/>
      <c r="B20" s="20" t="s">
        <v>86</v>
      </c>
      <c r="C20" s="22">
        <v>2.18E-2</v>
      </c>
      <c r="D20" s="21"/>
      <c r="E20" s="15"/>
    </row>
    <row r="21" spans="1:5" x14ac:dyDescent="0.2">
      <c r="A21" s="18"/>
      <c r="B21" s="20" t="s">
        <v>85</v>
      </c>
      <c r="C21" s="19">
        <f>+C19/(1+C20)</f>
        <v>97866.510080250533</v>
      </c>
      <c r="D21" s="19">
        <f>+D19/(1+D20)</f>
        <v>0</v>
      </c>
      <c r="E21" s="15"/>
    </row>
    <row r="22" spans="1:5" x14ac:dyDescent="0.2">
      <c r="A22" s="18"/>
      <c r="B22" s="17" t="s">
        <v>84</v>
      </c>
      <c r="C22" s="16">
        <f>+C19-C21</f>
        <v>2133.4899197494669</v>
      </c>
      <c r="D22" s="16">
        <f>+D19-D21</f>
        <v>0</v>
      </c>
      <c r="E22" s="15"/>
    </row>
    <row r="23" spans="1:5" x14ac:dyDescent="0.2">
      <c r="A23" s="14"/>
      <c r="B23" s="13"/>
      <c r="C23" s="13"/>
      <c r="D23" s="13"/>
      <c r="E23" s="12"/>
    </row>
    <row r="24" spans="1:5" x14ac:dyDescent="0.2">
      <c r="A24" s="11"/>
      <c r="B24" s="11"/>
      <c r="C24" s="11"/>
      <c r="D24" s="11"/>
      <c r="E24" s="10"/>
    </row>
    <row r="26" spans="1:5" ht="15.75" x14ac:dyDescent="0.25">
      <c r="B26" s="575" t="s">
        <v>83</v>
      </c>
      <c r="C26" s="576"/>
      <c r="D26" s="577"/>
    </row>
    <row r="27" spans="1:5" ht="57.75" customHeight="1" x14ac:dyDescent="0.2">
      <c r="B27" s="578" t="s">
        <v>82</v>
      </c>
      <c r="C27" s="579"/>
      <c r="D27" s="580"/>
    </row>
    <row r="28" spans="1:5" ht="22.5" customHeight="1" x14ac:dyDescent="0.2">
      <c r="B28" s="581" t="s">
        <v>81</v>
      </c>
      <c r="C28" s="582"/>
      <c r="D28" s="583"/>
    </row>
    <row r="29" spans="1:5" ht="43.5" customHeight="1" x14ac:dyDescent="0.2">
      <c r="B29" s="578" t="s">
        <v>80</v>
      </c>
      <c r="C29" s="579"/>
      <c r="D29" s="580"/>
    </row>
    <row r="30" spans="1:5" ht="30" customHeight="1" x14ac:dyDescent="0.2">
      <c r="B30" s="578" t="s">
        <v>79</v>
      </c>
      <c r="C30" s="579"/>
      <c r="D30" s="580"/>
    </row>
    <row r="31" spans="1:5" ht="46.5" customHeight="1" x14ac:dyDescent="0.2">
      <c r="B31" s="578" t="s">
        <v>78</v>
      </c>
      <c r="C31" s="579"/>
      <c r="D31" s="580"/>
    </row>
  </sheetData>
  <sheetProtection password="C0E7" sheet="1" objects="1" scenarios="1"/>
  <mergeCells count="9">
    <mergeCell ref="B4:D4"/>
    <mergeCell ref="B5:D5"/>
    <mergeCell ref="B6:D6"/>
    <mergeCell ref="B26:D26"/>
    <mergeCell ref="B31:D31"/>
    <mergeCell ref="B27:D27"/>
    <mergeCell ref="B28:D28"/>
    <mergeCell ref="B29:D29"/>
    <mergeCell ref="B30:D30"/>
  </mergeCells>
  <pageMargins left="0.75" right="0.75" top="1" bottom="1" header="0.5" footer="0.5"/>
  <pageSetup scale="88"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tint="0.79998168889431442"/>
  </sheetPr>
  <dimension ref="A1:O107"/>
  <sheetViews>
    <sheetView showGridLines="0" zoomScaleNormal="100" workbookViewId="0">
      <pane xSplit="2" ySplit="7" topLeftCell="C8" activePane="bottomRight" state="frozen"/>
      <selection activeCell="Q32" sqref="Q32"/>
      <selection pane="topRight" activeCell="Q32" sqref="Q32"/>
      <selection pane="bottomLeft" activeCell="Q32" sqref="Q32"/>
      <selection pane="bottomRight" activeCell="C8" sqref="C8"/>
    </sheetView>
  </sheetViews>
  <sheetFormatPr defaultColWidth="9.140625" defaultRowHeight="12.75" x14ac:dyDescent="0.2"/>
  <cols>
    <col min="1" max="1" width="3.7109375" style="1" customWidth="1"/>
    <col min="2" max="3" width="8.5703125" style="1" customWidth="1"/>
    <col min="4" max="4" width="8.5703125" style="115" customWidth="1"/>
    <col min="5" max="5" width="8.5703125" style="116" customWidth="1"/>
    <col min="6" max="6" width="20.28515625" style="117" customWidth="1"/>
    <col min="7" max="7" width="19.85546875" style="117" customWidth="1"/>
    <col min="8" max="9" width="8.5703125" style="118" customWidth="1"/>
    <col min="10" max="10" width="8.5703125" style="1" customWidth="1"/>
    <col min="11" max="11" width="8.5703125" style="119" customWidth="1"/>
    <col min="12" max="12" width="8.5703125" style="120" customWidth="1"/>
    <col min="13" max="13" width="3.85546875" style="1" customWidth="1"/>
    <col min="14" max="16384" width="9.140625" style="1"/>
  </cols>
  <sheetData>
    <row r="1" spans="1:14" s="106" customFormat="1" ht="21.75" customHeight="1" x14ac:dyDescent="0.2">
      <c r="A1" s="105"/>
      <c r="B1" s="380"/>
      <c r="C1" s="380"/>
      <c r="D1" s="380"/>
      <c r="E1" s="380"/>
      <c r="F1" s="380"/>
      <c r="G1" s="380"/>
      <c r="H1" s="380"/>
      <c r="I1" s="380"/>
      <c r="J1" s="380"/>
      <c r="K1" s="380"/>
      <c r="L1" s="380"/>
      <c r="M1" s="105"/>
    </row>
    <row r="2" spans="1:14" ht="21.75" customHeight="1" x14ac:dyDescent="0.2">
      <c r="A2" s="97"/>
      <c r="B2" s="371" t="str">
        <f>Cover!B6</f>
        <v>Agency Name</v>
      </c>
      <c r="C2" s="372"/>
      <c r="D2" s="372"/>
      <c r="E2" s="372"/>
      <c r="F2" s="372"/>
      <c r="G2" s="372"/>
      <c r="H2" s="372"/>
      <c r="I2" s="372"/>
      <c r="J2" s="372"/>
      <c r="K2" s="372"/>
      <c r="L2" s="372"/>
      <c r="M2" s="97"/>
    </row>
    <row r="3" spans="1:14" ht="21.75" customHeight="1" x14ac:dyDescent="0.2">
      <c r="A3" s="97"/>
      <c r="B3" s="368" t="s">
        <v>556</v>
      </c>
      <c r="C3" s="368"/>
      <c r="D3" s="368"/>
      <c r="E3" s="368"/>
      <c r="F3" s="368"/>
      <c r="G3" s="368"/>
      <c r="H3" s="368"/>
      <c r="I3" s="368"/>
      <c r="J3" s="368"/>
      <c r="K3" s="368"/>
      <c r="L3" s="368"/>
      <c r="M3" s="97"/>
    </row>
    <row r="4" spans="1:14" ht="21.75" customHeight="1" x14ac:dyDescent="0.2">
      <c r="A4" s="97"/>
      <c r="B4" s="369" t="s">
        <v>281</v>
      </c>
      <c r="C4" s="369"/>
      <c r="D4" s="369"/>
      <c r="E4" s="125">
        <f>SUM(E8:E101)</f>
        <v>0</v>
      </c>
      <c r="F4" s="248"/>
      <c r="G4" s="248"/>
      <c r="H4" s="248"/>
      <c r="I4" s="369" t="s">
        <v>282</v>
      </c>
      <c r="J4" s="369"/>
      <c r="K4" s="369"/>
      <c r="L4" s="126">
        <f>SUM(L8:L101)</f>
        <v>0</v>
      </c>
      <c r="M4" s="97"/>
    </row>
    <row r="5" spans="1:14" s="106" customFormat="1" ht="21.75" customHeight="1" x14ac:dyDescent="0.2">
      <c r="A5" s="105"/>
      <c r="B5" s="375"/>
      <c r="C5" s="375"/>
      <c r="D5" s="375"/>
      <c r="E5" s="375"/>
      <c r="F5" s="375"/>
      <c r="G5" s="375"/>
      <c r="H5" s="375"/>
      <c r="I5" s="375"/>
      <c r="J5" s="375"/>
      <c r="K5" s="375"/>
      <c r="L5" s="375"/>
      <c r="M5" s="105"/>
    </row>
    <row r="6" spans="1:14" s="108" customFormat="1" ht="21" customHeight="1" x14ac:dyDescent="0.25">
      <c r="A6" s="107"/>
      <c r="B6" s="376" t="s">
        <v>117</v>
      </c>
      <c r="C6" s="376" t="s">
        <v>0</v>
      </c>
      <c r="D6" s="377" t="s">
        <v>333</v>
      </c>
      <c r="E6" s="370" t="s">
        <v>118</v>
      </c>
      <c r="F6" s="370" t="s">
        <v>280</v>
      </c>
      <c r="G6" s="370" t="s">
        <v>119</v>
      </c>
      <c r="H6" s="378" t="s">
        <v>38</v>
      </c>
      <c r="I6" s="378" t="s">
        <v>40</v>
      </c>
      <c r="J6" s="370" t="s">
        <v>41</v>
      </c>
      <c r="K6" s="379" t="s">
        <v>120</v>
      </c>
      <c r="L6" s="373" t="s">
        <v>121</v>
      </c>
      <c r="M6" s="107"/>
    </row>
    <row r="7" spans="1:14" ht="21.75" customHeight="1" x14ac:dyDescent="0.2">
      <c r="A7" s="97"/>
      <c r="B7" s="376"/>
      <c r="C7" s="376"/>
      <c r="D7" s="377"/>
      <c r="E7" s="370"/>
      <c r="F7" s="370"/>
      <c r="G7" s="370"/>
      <c r="H7" s="378"/>
      <c r="I7" s="378"/>
      <c r="J7" s="370"/>
      <c r="K7" s="379"/>
      <c r="L7" s="374"/>
      <c r="M7" s="97"/>
    </row>
    <row r="8" spans="1:14" x14ac:dyDescent="0.2">
      <c r="A8" s="97"/>
      <c r="B8" s="52" t="s">
        <v>463</v>
      </c>
      <c r="C8" s="127"/>
      <c r="D8" s="60"/>
      <c r="E8" s="53"/>
      <c r="F8" s="56"/>
      <c r="G8" s="56"/>
      <c r="H8" s="61"/>
      <c r="I8" s="6"/>
      <c r="J8" s="163">
        <f>H8*I8</f>
        <v>0</v>
      </c>
      <c r="K8" s="164"/>
      <c r="L8" s="59">
        <f>E8*K8</f>
        <v>0</v>
      </c>
      <c r="M8" s="97"/>
    </row>
    <row r="9" spans="1:14" x14ac:dyDescent="0.2">
      <c r="A9" s="97"/>
      <c r="B9" s="52" t="s">
        <v>464</v>
      </c>
      <c r="C9" s="127"/>
      <c r="D9" s="60"/>
      <c r="E9" s="53"/>
      <c r="F9" s="56"/>
      <c r="G9" s="56"/>
      <c r="H9" s="5"/>
      <c r="I9" s="6"/>
      <c r="J9" s="163">
        <f>H9*I9</f>
        <v>0</v>
      </c>
      <c r="K9" s="164"/>
      <c r="L9" s="59">
        <f>E9*K9</f>
        <v>0</v>
      </c>
      <c r="M9" s="97"/>
      <c r="N9" s="3"/>
    </row>
    <row r="10" spans="1:14" x14ac:dyDescent="0.2">
      <c r="A10" s="97"/>
      <c r="B10" s="52" t="s">
        <v>465</v>
      </c>
      <c r="C10" s="127"/>
      <c r="D10" s="60"/>
      <c r="E10" s="53"/>
      <c r="F10" s="56"/>
      <c r="G10" s="56"/>
      <c r="H10" s="5"/>
      <c r="I10" s="6"/>
      <c r="J10" s="163">
        <f>H10*I10</f>
        <v>0</v>
      </c>
      <c r="K10" s="164"/>
      <c r="L10" s="59">
        <f>E10*K10</f>
        <v>0</v>
      </c>
      <c r="M10" s="97"/>
    </row>
    <row r="11" spans="1:14" x14ac:dyDescent="0.2">
      <c r="A11" s="97"/>
      <c r="B11" s="52" t="s">
        <v>466</v>
      </c>
      <c r="C11" s="127"/>
      <c r="D11" s="62"/>
      <c r="E11" s="55"/>
      <c r="F11" s="56"/>
      <c r="G11" s="56"/>
      <c r="H11" s="5"/>
      <c r="I11" s="6"/>
      <c r="J11" s="163">
        <f>H11*I11</f>
        <v>0</v>
      </c>
      <c r="K11" s="164"/>
      <c r="L11" s="59">
        <f>E11*K11</f>
        <v>0</v>
      </c>
      <c r="M11" s="97"/>
    </row>
    <row r="12" spans="1:14" x14ac:dyDescent="0.2">
      <c r="A12" s="97"/>
      <c r="B12" s="52" t="s">
        <v>467</v>
      </c>
      <c r="C12" s="127"/>
      <c r="D12" s="60"/>
      <c r="E12" s="53"/>
      <c r="F12" s="56"/>
      <c r="G12" s="56"/>
      <c r="H12" s="61"/>
      <c r="I12" s="6"/>
      <c r="J12" s="163">
        <f t="shared" ref="J12:J72" si="0">H12*I12</f>
        <v>0</v>
      </c>
      <c r="K12" s="164"/>
      <c r="L12" s="59">
        <f t="shared" ref="L12:L72" si="1">E12*K12</f>
        <v>0</v>
      </c>
      <c r="M12" s="97"/>
    </row>
    <row r="13" spans="1:14" x14ac:dyDescent="0.2">
      <c r="A13" s="97"/>
      <c r="B13" s="52" t="s">
        <v>468</v>
      </c>
      <c r="C13" s="127"/>
      <c r="D13" s="60"/>
      <c r="E13" s="53"/>
      <c r="F13" s="56"/>
      <c r="G13" s="56"/>
      <c r="H13" s="61"/>
      <c r="I13" s="6"/>
      <c r="J13" s="163">
        <f t="shared" si="0"/>
        <v>0</v>
      </c>
      <c r="K13" s="164"/>
      <c r="L13" s="59">
        <f t="shared" si="1"/>
        <v>0</v>
      </c>
      <c r="M13" s="97"/>
    </row>
    <row r="14" spans="1:14" x14ac:dyDescent="0.2">
      <c r="A14" s="97"/>
      <c r="B14" s="52" t="s">
        <v>469</v>
      </c>
      <c r="C14" s="127"/>
      <c r="D14" s="60"/>
      <c r="E14" s="53"/>
      <c r="F14" s="56"/>
      <c r="G14" s="56"/>
      <c r="H14" s="61"/>
      <c r="I14" s="6"/>
      <c r="J14" s="163">
        <f t="shared" si="0"/>
        <v>0</v>
      </c>
      <c r="K14" s="164"/>
      <c r="L14" s="59">
        <f t="shared" si="1"/>
        <v>0</v>
      </c>
      <c r="M14" s="97"/>
    </row>
    <row r="15" spans="1:14" x14ac:dyDescent="0.2">
      <c r="A15" s="97"/>
      <c r="B15" s="52" t="s">
        <v>470</v>
      </c>
      <c r="C15" s="127"/>
      <c r="D15" s="60"/>
      <c r="E15" s="53"/>
      <c r="F15" s="56"/>
      <c r="G15" s="56"/>
      <c r="H15" s="61"/>
      <c r="I15" s="6"/>
      <c r="J15" s="163">
        <f t="shared" si="0"/>
        <v>0</v>
      </c>
      <c r="K15" s="164"/>
      <c r="L15" s="59">
        <f t="shared" si="1"/>
        <v>0</v>
      </c>
      <c r="M15" s="97"/>
    </row>
    <row r="16" spans="1:14" x14ac:dyDescent="0.2">
      <c r="A16" s="97"/>
      <c r="B16" s="52" t="s">
        <v>471</v>
      </c>
      <c r="C16" s="127"/>
      <c r="D16" s="54"/>
      <c r="E16" s="55"/>
      <c r="F16" s="56"/>
      <c r="G16" s="56"/>
      <c r="H16" s="5"/>
      <c r="I16" s="6"/>
      <c r="J16" s="163">
        <f t="shared" si="0"/>
        <v>0</v>
      </c>
      <c r="K16" s="164"/>
      <c r="L16" s="59">
        <f t="shared" si="1"/>
        <v>0</v>
      </c>
      <c r="M16" s="97"/>
    </row>
    <row r="17" spans="1:13" x14ac:dyDescent="0.2">
      <c r="A17" s="97"/>
      <c r="B17" s="52" t="s">
        <v>472</v>
      </c>
      <c r="C17" s="127"/>
      <c r="D17" s="54"/>
      <c r="E17" s="55"/>
      <c r="F17" s="56"/>
      <c r="G17" s="56"/>
      <c r="H17" s="5"/>
      <c r="I17" s="6"/>
      <c r="J17" s="163">
        <f t="shared" si="0"/>
        <v>0</v>
      </c>
      <c r="K17" s="164"/>
      <c r="L17" s="59">
        <f t="shared" si="1"/>
        <v>0</v>
      </c>
      <c r="M17" s="97"/>
    </row>
    <row r="18" spans="1:13" x14ac:dyDescent="0.2">
      <c r="A18" s="97"/>
      <c r="B18" s="52" t="s">
        <v>473</v>
      </c>
      <c r="C18" s="127"/>
      <c r="D18" s="54"/>
      <c r="E18" s="55"/>
      <c r="F18" s="56"/>
      <c r="G18" s="56"/>
      <c r="H18" s="5"/>
      <c r="I18" s="6"/>
      <c r="J18" s="163">
        <f t="shared" si="0"/>
        <v>0</v>
      </c>
      <c r="K18" s="164"/>
      <c r="L18" s="59">
        <f t="shared" si="1"/>
        <v>0</v>
      </c>
      <c r="M18" s="97"/>
    </row>
    <row r="19" spans="1:13" x14ac:dyDescent="0.2">
      <c r="A19" s="97"/>
      <c r="B19" s="52" t="s">
        <v>474</v>
      </c>
      <c r="C19" s="127"/>
      <c r="D19" s="54"/>
      <c r="E19" s="55"/>
      <c r="F19" s="56"/>
      <c r="G19" s="56"/>
      <c r="H19" s="5"/>
      <c r="I19" s="6"/>
      <c r="J19" s="163">
        <f t="shared" si="0"/>
        <v>0</v>
      </c>
      <c r="K19" s="164"/>
      <c r="L19" s="59">
        <f t="shared" si="1"/>
        <v>0</v>
      </c>
      <c r="M19" s="97"/>
    </row>
    <row r="20" spans="1:13" x14ac:dyDescent="0.2">
      <c r="A20" s="97"/>
      <c r="B20" s="52" t="s">
        <v>475</v>
      </c>
      <c r="C20" s="127"/>
      <c r="D20" s="54"/>
      <c r="E20" s="55"/>
      <c r="F20" s="56"/>
      <c r="G20" s="56"/>
      <c r="H20" s="5"/>
      <c r="I20" s="6"/>
      <c r="J20" s="163">
        <f t="shared" si="0"/>
        <v>0</v>
      </c>
      <c r="K20" s="164"/>
      <c r="L20" s="59">
        <f t="shared" si="1"/>
        <v>0</v>
      </c>
      <c r="M20" s="97"/>
    </row>
    <row r="21" spans="1:13" x14ac:dyDescent="0.2">
      <c r="A21" s="97"/>
      <c r="B21" s="52" t="s">
        <v>476</v>
      </c>
      <c r="C21" s="127"/>
      <c r="D21" s="60"/>
      <c r="E21" s="53"/>
      <c r="F21" s="56"/>
      <c r="G21" s="56"/>
      <c r="H21" s="5"/>
      <c r="I21" s="6"/>
      <c r="J21" s="163">
        <f t="shared" si="0"/>
        <v>0</v>
      </c>
      <c r="K21" s="164"/>
      <c r="L21" s="59">
        <f t="shared" si="1"/>
        <v>0</v>
      </c>
      <c r="M21" s="97"/>
    </row>
    <row r="22" spans="1:13" x14ac:dyDescent="0.2">
      <c r="A22" s="97"/>
      <c r="B22" s="52" t="s">
        <v>477</v>
      </c>
      <c r="C22" s="127"/>
      <c r="D22" s="60"/>
      <c r="E22" s="53"/>
      <c r="F22" s="56"/>
      <c r="G22" s="56"/>
      <c r="H22" s="61"/>
      <c r="I22" s="6"/>
      <c r="J22" s="163">
        <f t="shared" si="0"/>
        <v>0</v>
      </c>
      <c r="K22" s="164"/>
      <c r="L22" s="59">
        <f t="shared" si="1"/>
        <v>0</v>
      </c>
      <c r="M22" s="97"/>
    </row>
    <row r="23" spans="1:13" x14ac:dyDescent="0.2">
      <c r="A23" s="97"/>
      <c r="B23" s="52" t="s">
        <v>478</v>
      </c>
      <c r="C23" s="127"/>
      <c r="D23" s="60"/>
      <c r="E23" s="53"/>
      <c r="F23" s="56"/>
      <c r="G23" s="56"/>
      <c r="H23" s="61"/>
      <c r="I23" s="6"/>
      <c r="J23" s="163">
        <f>H23*I23</f>
        <v>0</v>
      </c>
      <c r="K23" s="164"/>
      <c r="L23" s="59">
        <f>E23*K23</f>
        <v>0</v>
      </c>
      <c r="M23" s="97"/>
    </row>
    <row r="24" spans="1:13" x14ac:dyDescent="0.2">
      <c r="A24" s="97"/>
      <c r="B24" s="52" t="s">
        <v>479</v>
      </c>
      <c r="C24" s="127"/>
      <c r="D24" s="60"/>
      <c r="E24" s="53"/>
      <c r="F24" s="56"/>
      <c r="G24" s="56"/>
      <c r="H24" s="61"/>
      <c r="I24" s="6"/>
      <c r="J24" s="163">
        <f>H24*I24</f>
        <v>0</v>
      </c>
      <c r="K24" s="164"/>
      <c r="L24" s="59">
        <f>E24*K24</f>
        <v>0</v>
      </c>
      <c r="M24" s="97"/>
    </row>
    <row r="25" spans="1:13" x14ac:dyDescent="0.2">
      <c r="A25" s="97"/>
      <c r="B25" s="52" t="s">
        <v>480</v>
      </c>
      <c r="C25" s="127"/>
      <c r="D25" s="60"/>
      <c r="E25" s="53"/>
      <c r="F25" s="56"/>
      <c r="G25" s="56"/>
      <c r="H25" s="61"/>
      <c r="I25" s="6"/>
      <c r="J25" s="163">
        <f>H25*I25</f>
        <v>0</v>
      </c>
      <c r="K25" s="164"/>
      <c r="L25" s="59">
        <f>E25*K25</f>
        <v>0</v>
      </c>
      <c r="M25" s="97"/>
    </row>
    <row r="26" spans="1:13" x14ac:dyDescent="0.2">
      <c r="A26" s="97"/>
      <c r="B26" s="52" t="s">
        <v>481</v>
      </c>
      <c r="C26" s="127"/>
      <c r="D26" s="62"/>
      <c r="E26" s="55"/>
      <c r="F26" s="56"/>
      <c r="G26" s="56"/>
      <c r="H26" s="64"/>
      <c r="I26" s="65"/>
      <c r="J26" s="163">
        <f>H26*I26</f>
        <v>0</v>
      </c>
      <c r="K26" s="164"/>
      <c r="L26" s="59">
        <f>E26*K26</f>
        <v>0</v>
      </c>
      <c r="M26" s="97"/>
    </row>
    <row r="27" spans="1:13" x14ac:dyDescent="0.2">
      <c r="A27" s="97"/>
      <c r="B27" s="52" t="s">
        <v>482</v>
      </c>
      <c r="C27" s="127"/>
      <c r="D27" s="62"/>
      <c r="E27" s="63"/>
      <c r="F27" s="56"/>
      <c r="G27" s="56"/>
      <c r="H27" s="64"/>
      <c r="I27" s="65"/>
      <c r="J27" s="163">
        <f t="shared" si="0"/>
        <v>0</v>
      </c>
      <c r="K27" s="164"/>
      <c r="L27" s="59">
        <f t="shared" si="1"/>
        <v>0</v>
      </c>
      <c r="M27" s="97"/>
    </row>
    <row r="28" spans="1:13" x14ac:dyDescent="0.2">
      <c r="A28" s="97"/>
      <c r="B28" s="52" t="s">
        <v>483</v>
      </c>
      <c r="C28" s="127"/>
      <c r="D28" s="62"/>
      <c r="E28" s="63"/>
      <c r="F28" s="56"/>
      <c r="G28" s="56"/>
      <c r="H28" s="64"/>
      <c r="I28" s="65"/>
      <c r="J28" s="163">
        <f t="shared" si="0"/>
        <v>0</v>
      </c>
      <c r="K28" s="164"/>
      <c r="L28" s="59">
        <f t="shared" si="1"/>
        <v>0</v>
      </c>
      <c r="M28" s="97"/>
    </row>
    <row r="29" spans="1:13" x14ac:dyDescent="0.2">
      <c r="A29" s="97"/>
      <c r="B29" s="52" t="s">
        <v>484</v>
      </c>
      <c r="C29" s="127"/>
      <c r="D29" s="62"/>
      <c r="E29" s="63"/>
      <c r="F29" s="56"/>
      <c r="G29" s="56"/>
      <c r="H29" s="64"/>
      <c r="I29" s="65"/>
      <c r="J29" s="163">
        <f t="shared" si="0"/>
        <v>0</v>
      </c>
      <c r="K29" s="164"/>
      <c r="L29" s="59">
        <f t="shared" si="1"/>
        <v>0</v>
      </c>
      <c r="M29" s="97"/>
    </row>
    <row r="30" spans="1:13" x14ac:dyDescent="0.2">
      <c r="A30" s="97"/>
      <c r="B30" s="52" t="s">
        <v>485</v>
      </c>
      <c r="C30" s="127"/>
      <c r="D30" s="62"/>
      <c r="E30" s="63"/>
      <c r="F30" s="56"/>
      <c r="G30" s="56"/>
      <c r="H30" s="64"/>
      <c r="I30" s="65"/>
      <c r="J30" s="163">
        <f t="shared" si="0"/>
        <v>0</v>
      </c>
      <c r="K30" s="164"/>
      <c r="L30" s="59">
        <f t="shared" si="1"/>
        <v>0</v>
      </c>
      <c r="M30" s="97"/>
    </row>
    <row r="31" spans="1:13" x14ac:dyDescent="0.2">
      <c r="A31" s="97"/>
      <c r="B31" s="52" t="s">
        <v>486</v>
      </c>
      <c r="C31" s="127"/>
      <c r="D31" s="62"/>
      <c r="E31" s="63"/>
      <c r="F31" s="56"/>
      <c r="G31" s="56"/>
      <c r="H31" s="64"/>
      <c r="I31" s="65"/>
      <c r="J31" s="163">
        <f t="shared" si="0"/>
        <v>0</v>
      </c>
      <c r="K31" s="164"/>
      <c r="L31" s="59">
        <f t="shared" si="1"/>
        <v>0</v>
      </c>
      <c r="M31" s="97"/>
    </row>
    <row r="32" spans="1:13" x14ac:dyDescent="0.2">
      <c r="A32" s="97"/>
      <c r="B32" s="52" t="s">
        <v>487</v>
      </c>
      <c r="C32" s="127"/>
      <c r="D32" s="62"/>
      <c r="E32" s="63"/>
      <c r="F32" s="56"/>
      <c r="G32" s="56"/>
      <c r="H32" s="64"/>
      <c r="I32" s="65"/>
      <c r="J32" s="163">
        <f t="shared" si="0"/>
        <v>0</v>
      </c>
      <c r="K32" s="164"/>
      <c r="L32" s="59">
        <f t="shared" si="1"/>
        <v>0</v>
      </c>
      <c r="M32" s="97"/>
    </row>
    <row r="33" spans="1:13" x14ac:dyDescent="0.2">
      <c r="A33" s="97"/>
      <c r="B33" s="52" t="s">
        <v>488</v>
      </c>
      <c r="C33" s="127"/>
      <c r="D33" s="62"/>
      <c r="E33" s="63"/>
      <c r="F33" s="56"/>
      <c r="G33" s="56"/>
      <c r="H33" s="64"/>
      <c r="I33" s="65"/>
      <c r="J33" s="163">
        <f t="shared" si="0"/>
        <v>0</v>
      </c>
      <c r="K33" s="164"/>
      <c r="L33" s="59">
        <f t="shared" si="1"/>
        <v>0</v>
      </c>
      <c r="M33" s="97"/>
    </row>
    <row r="34" spans="1:13" x14ac:dyDescent="0.2">
      <c r="A34" s="97"/>
      <c r="B34" s="52" t="s">
        <v>489</v>
      </c>
      <c r="C34" s="127"/>
      <c r="D34" s="62"/>
      <c r="E34" s="63"/>
      <c r="F34" s="56"/>
      <c r="G34" s="56"/>
      <c r="H34" s="64"/>
      <c r="I34" s="65"/>
      <c r="J34" s="163">
        <f t="shared" si="0"/>
        <v>0</v>
      </c>
      <c r="K34" s="164"/>
      <c r="L34" s="59">
        <f t="shared" si="1"/>
        <v>0</v>
      </c>
      <c r="M34" s="97"/>
    </row>
    <row r="35" spans="1:13" x14ac:dyDescent="0.2">
      <c r="A35" s="97"/>
      <c r="B35" s="52" t="s">
        <v>490</v>
      </c>
      <c r="C35" s="127"/>
      <c r="D35" s="62"/>
      <c r="E35" s="63"/>
      <c r="F35" s="56"/>
      <c r="G35" s="56"/>
      <c r="H35" s="64"/>
      <c r="I35" s="65"/>
      <c r="J35" s="163">
        <f t="shared" si="0"/>
        <v>0</v>
      </c>
      <c r="K35" s="164"/>
      <c r="L35" s="59">
        <f t="shared" si="1"/>
        <v>0</v>
      </c>
      <c r="M35" s="97"/>
    </row>
    <row r="36" spans="1:13" x14ac:dyDescent="0.2">
      <c r="A36" s="97"/>
      <c r="B36" s="52" t="s">
        <v>491</v>
      </c>
      <c r="C36" s="127"/>
      <c r="D36" s="62"/>
      <c r="E36" s="63"/>
      <c r="F36" s="56"/>
      <c r="G36" s="56"/>
      <c r="H36" s="64"/>
      <c r="I36" s="65"/>
      <c r="J36" s="163">
        <f t="shared" si="0"/>
        <v>0</v>
      </c>
      <c r="K36" s="164"/>
      <c r="L36" s="59">
        <f t="shared" si="1"/>
        <v>0</v>
      </c>
      <c r="M36" s="97"/>
    </row>
    <row r="37" spans="1:13" x14ac:dyDescent="0.2">
      <c r="A37" s="97"/>
      <c r="B37" s="52" t="s">
        <v>492</v>
      </c>
      <c r="C37" s="127"/>
      <c r="D37" s="62"/>
      <c r="E37" s="63"/>
      <c r="F37" s="56"/>
      <c r="G37" s="56"/>
      <c r="H37" s="64"/>
      <c r="I37" s="65"/>
      <c r="J37" s="163">
        <f t="shared" si="0"/>
        <v>0</v>
      </c>
      <c r="K37" s="164"/>
      <c r="L37" s="59">
        <f t="shared" si="1"/>
        <v>0</v>
      </c>
      <c r="M37" s="97"/>
    </row>
    <row r="38" spans="1:13" x14ac:dyDescent="0.2">
      <c r="A38" s="97"/>
      <c r="B38" s="52" t="s">
        <v>493</v>
      </c>
      <c r="C38" s="127"/>
      <c r="D38" s="62"/>
      <c r="E38" s="63"/>
      <c r="F38" s="56"/>
      <c r="G38" s="56"/>
      <c r="H38" s="64"/>
      <c r="I38" s="65"/>
      <c r="J38" s="163">
        <f t="shared" si="0"/>
        <v>0</v>
      </c>
      <c r="K38" s="164"/>
      <c r="L38" s="59">
        <f t="shared" si="1"/>
        <v>0</v>
      </c>
      <c r="M38" s="97"/>
    </row>
    <row r="39" spans="1:13" x14ac:dyDescent="0.2">
      <c r="A39" s="97"/>
      <c r="B39" s="52" t="s">
        <v>494</v>
      </c>
      <c r="C39" s="127"/>
      <c r="D39" s="62"/>
      <c r="E39" s="63"/>
      <c r="F39" s="56"/>
      <c r="G39" s="56"/>
      <c r="H39" s="64"/>
      <c r="I39" s="65"/>
      <c r="J39" s="163">
        <f t="shared" si="0"/>
        <v>0</v>
      </c>
      <c r="K39" s="164"/>
      <c r="L39" s="59">
        <f t="shared" si="1"/>
        <v>0</v>
      </c>
      <c r="M39" s="97"/>
    </row>
    <row r="40" spans="1:13" x14ac:dyDescent="0.2">
      <c r="A40" s="97"/>
      <c r="B40" s="52" t="s">
        <v>495</v>
      </c>
      <c r="C40" s="127"/>
      <c r="D40" s="62"/>
      <c r="E40" s="63"/>
      <c r="F40" s="56"/>
      <c r="G40" s="56"/>
      <c r="H40" s="64"/>
      <c r="I40" s="65"/>
      <c r="J40" s="163">
        <f t="shared" si="0"/>
        <v>0</v>
      </c>
      <c r="K40" s="164"/>
      <c r="L40" s="59">
        <f t="shared" si="1"/>
        <v>0</v>
      </c>
      <c r="M40" s="97"/>
    </row>
    <row r="41" spans="1:13" x14ac:dyDescent="0.2">
      <c r="A41" s="97"/>
      <c r="B41" s="52" t="s">
        <v>496</v>
      </c>
      <c r="C41" s="127"/>
      <c r="D41" s="62"/>
      <c r="E41" s="63"/>
      <c r="F41" s="56"/>
      <c r="G41" s="56"/>
      <c r="H41" s="64"/>
      <c r="I41" s="65"/>
      <c r="J41" s="163">
        <f t="shared" si="0"/>
        <v>0</v>
      </c>
      <c r="K41" s="164"/>
      <c r="L41" s="59">
        <f t="shared" si="1"/>
        <v>0</v>
      </c>
      <c r="M41" s="97"/>
    </row>
    <row r="42" spans="1:13" x14ac:dyDescent="0.2">
      <c r="A42" s="97"/>
      <c r="B42" s="52" t="s">
        <v>497</v>
      </c>
      <c r="C42" s="127"/>
      <c r="D42" s="62"/>
      <c r="E42" s="63"/>
      <c r="F42" s="56"/>
      <c r="G42" s="56"/>
      <c r="H42" s="64"/>
      <c r="I42" s="65"/>
      <c r="J42" s="163">
        <f t="shared" si="0"/>
        <v>0</v>
      </c>
      <c r="K42" s="164"/>
      <c r="L42" s="59">
        <f t="shared" si="1"/>
        <v>0</v>
      </c>
      <c r="M42" s="97"/>
    </row>
    <row r="43" spans="1:13" x14ac:dyDescent="0.2">
      <c r="A43" s="97"/>
      <c r="B43" s="52" t="s">
        <v>498</v>
      </c>
      <c r="C43" s="127"/>
      <c r="D43" s="62"/>
      <c r="E43" s="63"/>
      <c r="F43" s="56"/>
      <c r="G43" s="56"/>
      <c r="H43" s="64"/>
      <c r="I43" s="65"/>
      <c r="J43" s="163">
        <f t="shared" si="0"/>
        <v>0</v>
      </c>
      <c r="K43" s="164"/>
      <c r="L43" s="59">
        <f t="shared" si="1"/>
        <v>0</v>
      </c>
      <c r="M43" s="97"/>
    </row>
    <row r="44" spans="1:13" x14ac:dyDescent="0.2">
      <c r="A44" s="97"/>
      <c r="B44" s="52" t="s">
        <v>499</v>
      </c>
      <c r="C44" s="127"/>
      <c r="D44" s="62"/>
      <c r="E44" s="63"/>
      <c r="F44" s="56"/>
      <c r="G44" s="56"/>
      <c r="H44" s="64"/>
      <c r="I44" s="65"/>
      <c r="J44" s="163">
        <f t="shared" si="0"/>
        <v>0</v>
      </c>
      <c r="K44" s="164"/>
      <c r="L44" s="59">
        <f t="shared" si="1"/>
        <v>0</v>
      </c>
      <c r="M44" s="97"/>
    </row>
    <row r="45" spans="1:13" x14ac:dyDescent="0.2">
      <c r="A45" s="97"/>
      <c r="B45" s="52" t="s">
        <v>501</v>
      </c>
      <c r="C45" s="127"/>
      <c r="D45" s="62"/>
      <c r="E45" s="63"/>
      <c r="F45" s="56"/>
      <c r="G45" s="56"/>
      <c r="H45" s="64"/>
      <c r="I45" s="65"/>
      <c r="J45" s="163">
        <f t="shared" si="0"/>
        <v>0</v>
      </c>
      <c r="K45" s="164"/>
      <c r="L45" s="59">
        <f t="shared" si="1"/>
        <v>0</v>
      </c>
      <c r="M45" s="97"/>
    </row>
    <row r="46" spans="1:13" x14ac:dyDescent="0.2">
      <c r="A46" s="97"/>
      <c r="B46" s="52" t="s">
        <v>502</v>
      </c>
      <c r="C46" s="127"/>
      <c r="D46" s="62"/>
      <c r="E46" s="63"/>
      <c r="F46" s="56"/>
      <c r="G46" s="56"/>
      <c r="H46" s="64"/>
      <c r="I46" s="65"/>
      <c r="J46" s="163">
        <f t="shared" si="0"/>
        <v>0</v>
      </c>
      <c r="K46" s="164"/>
      <c r="L46" s="59">
        <f t="shared" si="1"/>
        <v>0</v>
      </c>
      <c r="M46" s="97"/>
    </row>
    <row r="47" spans="1:13" x14ac:dyDescent="0.2">
      <c r="A47" s="97"/>
      <c r="B47" s="52" t="s">
        <v>500</v>
      </c>
      <c r="C47" s="127"/>
      <c r="D47" s="62"/>
      <c r="E47" s="63"/>
      <c r="F47" s="56"/>
      <c r="G47" s="56"/>
      <c r="H47" s="64"/>
      <c r="I47" s="65"/>
      <c r="J47" s="163">
        <f t="shared" si="0"/>
        <v>0</v>
      </c>
      <c r="K47" s="164"/>
      <c r="L47" s="59">
        <f t="shared" si="1"/>
        <v>0</v>
      </c>
      <c r="M47" s="97"/>
    </row>
    <row r="48" spans="1:13" x14ac:dyDescent="0.2">
      <c r="A48" s="97"/>
      <c r="B48" s="52" t="s">
        <v>503</v>
      </c>
      <c r="C48" s="127"/>
      <c r="D48" s="62"/>
      <c r="E48" s="63"/>
      <c r="F48" s="56"/>
      <c r="G48" s="56"/>
      <c r="H48" s="64"/>
      <c r="I48" s="65"/>
      <c r="J48" s="163">
        <f t="shared" si="0"/>
        <v>0</v>
      </c>
      <c r="K48" s="164"/>
      <c r="L48" s="59">
        <f t="shared" si="1"/>
        <v>0</v>
      </c>
      <c r="M48" s="97"/>
    </row>
    <row r="49" spans="1:15" x14ac:dyDescent="0.2">
      <c r="A49" s="97"/>
      <c r="B49" s="52" t="s">
        <v>504</v>
      </c>
      <c r="C49" s="127"/>
      <c r="D49" s="62"/>
      <c r="E49" s="63"/>
      <c r="F49" s="56"/>
      <c r="G49" s="56"/>
      <c r="H49" s="64"/>
      <c r="I49" s="65"/>
      <c r="J49" s="163">
        <f t="shared" si="0"/>
        <v>0</v>
      </c>
      <c r="K49" s="164"/>
      <c r="L49" s="59">
        <f t="shared" si="1"/>
        <v>0</v>
      </c>
      <c r="M49" s="97"/>
    </row>
    <row r="50" spans="1:15" x14ac:dyDescent="0.2">
      <c r="A50" s="97"/>
      <c r="B50" s="52" t="s">
        <v>505</v>
      </c>
      <c r="C50" s="127"/>
      <c r="D50" s="62"/>
      <c r="E50" s="63"/>
      <c r="F50" s="56"/>
      <c r="G50" s="56"/>
      <c r="H50" s="64"/>
      <c r="I50" s="65"/>
      <c r="J50" s="163">
        <f t="shared" si="0"/>
        <v>0</v>
      </c>
      <c r="K50" s="164"/>
      <c r="L50" s="59">
        <f t="shared" si="1"/>
        <v>0</v>
      </c>
      <c r="M50" s="97"/>
      <c r="O50" s="162"/>
    </row>
    <row r="51" spans="1:15" x14ac:dyDescent="0.2">
      <c r="A51" s="97"/>
      <c r="B51" s="52" t="s">
        <v>506</v>
      </c>
      <c r="C51" s="127"/>
      <c r="D51" s="62"/>
      <c r="E51" s="63"/>
      <c r="F51" s="56"/>
      <c r="G51" s="56"/>
      <c r="H51" s="64"/>
      <c r="I51" s="65"/>
      <c r="J51" s="163">
        <f t="shared" si="0"/>
        <v>0</v>
      </c>
      <c r="K51" s="164"/>
      <c r="L51" s="59">
        <f t="shared" si="1"/>
        <v>0</v>
      </c>
      <c r="M51" s="97"/>
    </row>
    <row r="52" spans="1:15" x14ac:dyDescent="0.2">
      <c r="A52" s="97"/>
      <c r="B52" s="52" t="s">
        <v>507</v>
      </c>
      <c r="C52" s="127"/>
      <c r="D52" s="62"/>
      <c r="E52" s="63"/>
      <c r="F52" s="56"/>
      <c r="G52" s="56"/>
      <c r="H52" s="64"/>
      <c r="I52" s="65"/>
      <c r="J52" s="163">
        <f t="shared" si="0"/>
        <v>0</v>
      </c>
      <c r="K52" s="164"/>
      <c r="L52" s="59">
        <f t="shared" si="1"/>
        <v>0</v>
      </c>
      <c r="M52" s="97"/>
    </row>
    <row r="53" spans="1:15" x14ac:dyDescent="0.2">
      <c r="A53" s="97"/>
      <c r="B53" s="52" t="s">
        <v>508</v>
      </c>
      <c r="C53" s="127"/>
      <c r="D53" s="62"/>
      <c r="E53" s="63"/>
      <c r="F53" s="56"/>
      <c r="G53" s="56"/>
      <c r="H53" s="64"/>
      <c r="I53" s="65"/>
      <c r="J53" s="163">
        <f t="shared" si="0"/>
        <v>0</v>
      </c>
      <c r="K53" s="164"/>
      <c r="L53" s="59">
        <f t="shared" si="1"/>
        <v>0</v>
      </c>
      <c r="M53" s="97"/>
    </row>
    <row r="54" spans="1:15" x14ac:dyDescent="0.2">
      <c r="A54" s="97"/>
      <c r="B54" s="52" t="s">
        <v>509</v>
      </c>
      <c r="C54" s="127"/>
      <c r="D54" s="62"/>
      <c r="E54" s="63"/>
      <c r="F54" s="56"/>
      <c r="G54" s="56"/>
      <c r="H54" s="64"/>
      <c r="I54" s="65"/>
      <c r="J54" s="163">
        <f t="shared" si="0"/>
        <v>0</v>
      </c>
      <c r="K54" s="164"/>
      <c r="L54" s="59">
        <f t="shared" si="1"/>
        <v>0</v>
      </c>
      <c r="M54" s="97"/>
    </row>
    <row r="55" spans="1:15" x14ac:dyDescent="0.2">
      <c r="A55" s="97"/>
      <c r="B55" s="52" t="s">
        <v>510</v>
      </c>
      <c r="C55" s="127"/>
      <c r="D55" s="62"/>
      <c r="E55" s="63"/>
      <c r="F55" s="56"/>
      <c r="G55" s="56"/>
      <c r="H55" s="64"/>
      <c r="I55" s="65"/>
      <c r="J55" s="163">
        <f t="shared" si="0"/>
        <v>0</v>
      </c>
      <c r="K55" s="164"/>
      <c r="L55" s="59">
        <f t="shared" si="1"/>
        <v>0</v>
      </c>
      <c r="M55" s="97"/>
    </row>
    <row r="56" spans="1:15" x14ac:dyDescent="0.2">
      <c r="A56" s="97"/>
      <c r="B56" s="52" t="s">
        <v>511</v>
      </c>
      <c r="C56" s="127"/>
      <c r="D56" s="62"/>
      <c r="E56" s="63"/>
      <c r="F56" s="56"/>
      <c r="G56" s="56"/>
      <c r="H56" s="64"/>
      <c r="I56" s="65"/>
      <c r="J56" s="163">
        <f t="shared" si="0"/>
        <v>0</v>
      </c>
      <c r="K56" s="164"/>
      <c r="L56" s="59">
        <f t="shared" si="1"/>
        <v>0</v>
      </c>
      <c r="M56" s="97"/>
    </row>
    <row r="57" spans="1:15" x14ac:dyDescent="0.2">
      <c r="A57" s="97"/>
      <c r="B57" s="52" t="s">
        <v>512</v>
      </c>
      <c r="C57" s="127"/>
      <c r="D57" s="62"/>
      <c r="E57" s="63"/>
      <c r="F57" s="56"/>
      <c r="G57" s="56"/>
      <c r="H57" s="64"/>
      <c r="I57" s="65"/>
      <c r="J57" s="163">
        <f t="shared" si="0"/>
        <v>0</v>
      </c>
      <c r="K57" s="164"/>
      <c r="L57" s="59">
        <f t="shared" si="1"/>
        <v>0</v>
      </c>
      <c r="M57" s="97"/>
    </row>
    <row r="58" spans="1:15" ht="39.950000000000003" hidden="1" customHeight="1" x14ac:dyDescent="0.2">
      <c r="A58" s="97"/>
      <c r="B58" s="52" t="s">
        <v>172</v>
      </c>
      <c r="C58" s="53"/>
      <c r="D58" s="62"/>
      <c r="E58" s="63"/>
      <c r="F58" s="56"/>
      <c r="G58" s="56"/>
      <c r="H58" s="64"/>
      <c r="I58" s="65"/>
      <c r="J58" s="57">
        <f t="shared" si="0"/>
        <v>0</v>
      </c>
      <c r="K58" s="58"/>
      <c r="L58" s="59">
        <f t="shared" si="1"/>
        <v>0</v>
      </c>
      <c r="M58" s="97"/>
    </row>
    <row r="59" spans="1:15" ht="39.950000000000003" hidden="1" customHeight="1" x14ac:dyDescent="0.2">
      <c r="A59" s="97"/>
      <c r="B59" s="52" t="s">
        <v>173</v>
      </c>
      <c r="C59" s="53"/>
      <c r="D59" s="62"/>
      <c r="E59" s="63"/>
      <c r="F59" s="56"/>
      <c r="G59" s="56"/>
      <c r="H59" s="64"/>
      <c r="I59" s="65"/>
      <c r="J59" s="57">
        <f t="shared" si="0"/>
        <v>0</v>
      </c>
      <c r="K59" s="58"/>
      <c r="L59" s="59">
        <f t="shared" si="1"/>
        <v>0</v>
      </c>
      <c r="M59" s="97"/>
    </row>
    <row r="60" spans="1:15" ht="39.950000000000003" hidden="1" customHeight="1" x14ac:dyDescent="0.2">
      <c r="A60" s="97"/>
      <c r="B60" s="52" t="s">
        <v>174</v>
      </c>
      <c r="C60" s="53"/>
      <c r="D60" s="62"/>
      <c r="E60" s="63"/>
      <c r="F60" s="56"/>
      <c r="G60" s="56"/>
      <c r="H60" s="64"/>
      <c r="I60" s="65"/>
      <c r="J60" s="57">
        <f t="shared" si="0"/>
        <v>0</v>
      </c>
      <c r="K60" s="58"/>
      <c r="L60" s="59">
        <f t="shared" si="1"/>
        <v>0</v>
      </c>
      <c r="M60" s="97"/>
    </row>
    <row r="61" spans="1:15" ht="39.950000000000003" hidden="1" customHeight="1" x14ac:dyDescent="0.2">
      <c r="A61" s="97"/>
      <c r="B61" s="52" t="s">
        <v>175</v>
      </c>
      <c r="C61" s="53"/>
      <c r="D61" s="62"/>
      <c r="E61" s="63"/>
      <c r="F61" s="56"/>
      <c r="G61" s="56"/>
      <c r="H61" s="64"/>
      <c r="I61" s="65"/>
      <c r="J61" s="57">
        <f t="shared" si="0"/>
        <v>0</v>
      </c>
      <c r="K61" s="58"/>
      <c r="L61" s="59">
        <f t="shared" si="1"/>
        <v>0</v>
      </c>
      <c r="M61" s="97"/>
    </row>
    <row r="62" spans="1:15" ht="39.950000000000003" hidden="1" customHeight="1" x14ac:dyDescent="0.2">
      <c r="A62" s="97"/>
      <c r="B62" s="52" t="s">
        <v>176</v>
      </c>
      <c r="C62" s="53"/>
      <c r="D62" s="62"/>
      <c r="E62" s="63"/>
      <c r="F62" s="56"/>
      <c r="G62" s="56"/>
      <c r="H62" s="64"/>
      <c r="I62" s="65"/>
      <c r="J62" s="57">
        <f t="shared" si="0"/>
        <v>0</v>
      </c>
      <c r="K62" s="58"/>
      <c r="L62" s="59">
        <f t="shared" si="1"/>
        <v>0</v>
      </c>
      <c r="M62" s="97"/>
    </row>
    <row r="63" spans="1:15" ht="39.950000000000003" hidden="1" customHeight="1" x14ac:dyDescent="0.2">
      <c r="A63" s="97"/>
      <c r="B63" s="52" t="s">
        <v>177</v>
      </c>
      <c r="C63" s="53"/>
      <c r="D63" s="62"/>
      <c r="E63" s="63"/>
      <c r="F63" s="56"/>
      <c r="G63" s="56"/>
      <c r="H63" s="64"/>
      <c r="I63" s="65"/>
      <c r="J63" s="57">
        <f t="shared" si="0"/>
        <v>0</v>
      </c>
      <c r="K63" s="58"/>
      <c r="L63" s="59">
        <f t="shared" si="1"/>
        <v>0</v>
      </c>
      <c r="M63" s="97"/>
    </row>
    <row r="64" spans="1:15" ht="39.950000000000003" hidden="1" customHeight="1" x14ac:dyDescent="0.2">
      <c r="A64" s="97"/>
      <c r="B64" s="52" t="s">
        <v>178</v>
      </c>
      <c r="C64" s="53"/>
      <c r="D64" s="62"/>
      <c r="E64" s="63"/>
      <c r="F64" s="56"/>
      <c r="G64" s="56"/>
      <c r="H64" s="64"/>
      <c r="I64" s="65"/>
      <c r="J64" s="57">
        <f t="shared" si="0"/>
        <v>0</v>
      </c>
      <c r="K64" s="58"/>
      <c r="L64" s="59">
        <f t="shared" si="1"/>
        <v>0</v>
      </c>
      <c r="M64" s="97"/>
    </row>
    <row r="65" spans="1:13" ht="39.950000000000003" hidden="1" customHeight="1" x14ac:dyDescent="0.2">
      <c r="A65" s="97"/>
      <c r="B65" s="52" t="s">
        <v>179</v>
      </c>
      <c r="C65" s="53"/>
      <c r="D65" s="62"/>
      <c r="E65" s="63"/>
      <c r="F65" s="56"/>
      <c r="G65" s="56"/>
      <c r="H65" s="64"/>
      <c r="I65" s="65"/>
      <c r="J65" s="57">
        <f t="shared" si="0"/>
        <v>0</v>
      </c>
      <c r="K65" s="58"/>
      <c r="L65" s="59">
        <f t="shared" si="1"/>
        <v>0</v>
      </c>
      <c r="M65" s="97"/>
    </row>
    <row r="66" spans="1:13" ht="39.950000000000003" hidden="1" customHeight="1" x14ac:dyDescent="0.2">
      <c r="A66" s="97"/>
      <c r="B66" s="52" t="s">
        <v>180</v>
      </c>
      <c r="C66" s="53"/>
      <c r="D66" s="62"/>
      <c r="E66" s="63"/>
      <c r="F66" s="56"/>
      <c r="G66" s="56"/>
      <c r="H66" s="64"/>
      <c r="I66" s="65"/>
      <c r="J66" s="57">
        <f t="shared" si="0"/>
        <v>0</v>
      </c>
      <c r="K66" s="58"/>
      <c r="L66" s="59">
        <f t="shared" si="1"/>
        <v>0</v>
      </c>
      <c r="M66" s="97"/>
    </row>
    <row r="67" spans="1:13" ht="39.950000000000003" hidden="1" customHeight="1" x14ac:dyDescent="0.2">
      <c r="A67" s="97"/>
      <c r="B67" s="52" t="s">
        <v>181</v>
      </c>
      <c r="C67" s="53"/>
      <c r="D67" s="62"/>
      <c r="E67" s="63"/>
      <c r="F67" s="56"/>
      <c r="G67" s="56"/>
      <c r="H67" s="64"/>
      <c r="I67" s="65"/>
      <c r="J67" s="57">
        <f t="shared" si="0"/>
        <v>0</v>
      </c>
      <c r="K67" s="58"/>
      <c r="L67" s="59">
        <f t="shared" si="1"/>
        <v>0</v>
      </c>
      <c r="M67" s="97"/>
    </row>
    <row r="68" spans="1:13" ht="39.950000000000003" hidden="1" customHeight="1" x14ac:dyDescent="0.2">
      <c r="A68" s="97"/>
      <c r="B68" s="52" t="s">
        <v>182</v>
      </c>
      <c r="C68" s="53"/>
      <c r="D68" s="62"/>
      <c r="E68" s="63"/>
      <c r="F68" s="56"/>
      <c r="G68" s="56"/>
      <c r="H68" s="64"/>
      <c r="I68" s="65"/>
      <c r="J68" s="57">
        <f t="shared" si="0"/>
        <v>0</v>
      </c>
      <c r="K68" s="58"/>
      <c r="L68" s="59">
        <f t="shared" si="1"/>
        <v>0</v>
      </c>
      <c r="M68" s="97"/>
    </row>
    <row r="69" spans="1:13" ht="39.950000000000003" hidden="1" customHeight="1" x14ac:dyDescent="0.2">
      <c r="A69" s="97"/>
      <c r="B69" s="52" t="s">
        <v>183</v>
      </c>
      <c r="C69" s="53"/>
      <c r="D69" s="62"/>
      <c r="E69" s="63"/>
      <c r="F69" s="56"/>
      <c r="G69" s="56"/>
      <c r="H69" s="64"/>
      <c r="I69" s="65"/>
      <c r="J69" s="57">
        <f t="shared" si="0"/>
        <v>0</v>
      </c>
      <c r="K69" s="58"/>
      <c r="L69" s="59">
        <f t="shared" si="1"/>
        <v>0</v>
      </c>
      <c r="M69" s="97"/>
    </row>
    <row r="70" spans="1:13" ht="39.950000000000003" hidden="1" customHeight="1" x14ac:dyDescent="0.2">
      <c r="A70" s="97"/>
      <c r="B70" s="52" t="s">
        <v>184</v>
      </c>
      <c r="C70" s="53"/>
      <c r="D70" s="62"/>
      <c r="E70" s="63"/>
      <c r="F70" s="56"/>
      <c r="G70" s="56"/>
      <c r="H70" s="64"/>
      <c r="I70" s="65"/>
      <c r="J70" s="57">
        <f t="shared" si="0"/>
        <v>0</v>
      </c>
      <c r="K70" s="58"/>
      <c r="L70" s="59">
        <f t="shared" si="1"/>
        <v>0</v>
      </c>
      <c r="M70" s="97"/>
    </row>
    <row r="71" spans="1:13" ht="39.950000000000003" hidden="1" customHeight="1" x14ac:dyDescent="0.2">
      <c r="A71" s="97"/>
      <c r="B71" s="52" t="s">
        <v>185</v>
      </c>
      <c r="C71" s="53"/>
      <c r="D71" s="62"/>
      <c r="E71" s="63"/>
      <c r="F71" s="56"/>
      <c r="G71" s="56"/>
      <c r="H71" s="64"/>
      <c r="I71" s="65"/>
      <c r="J71" s="57">
        <f t="shared" si="0"/>
        <v>0</v>
      </c>
      <c r="K71" s="58"/>
      <c r="L71" s="59">
        <f t="shared" si="1"/>
        <v>0</v>
      </c>
      <c r="M71" s="97"/>
    </row>
    <row r="72" spans="1:13" ht="39.950000000000003" hidden="1" customHeight="1" x14ac:dyDescent="0.2">
      <c r="A72" s="97"/>
      <c r="B72" s="52" t="s">
        <v>186</v>
      </c>
      <c r="C72" s="53"/>
      <c r="D72" s="62"/>
      <c r="E72" s="63"/>
      <c r="F72" s="56"/>
      <c r="G72" s="56"/>
      <c r="H72" s="64"/>
      <c r="I72" s="65"/>
      <c r="J72" s="57">
        <f t="shared" si="0"/>
        <v>0</v>
      </c>
      <c r="K72" s="58"/>
      <c r="L72" s="59">
        <f t="shared" si="1"/>
        <v>0</v>
      </c>
      <c r="M72" s="97"/>
    </row>
    <row r="73" spans="1:13" ht="39.950000000000003" hidden="1" customHeight="1" x14ac:dyDescent="0.2">
      <c r="A73" s="97"/>
      <c r="B73" s="52" t="s">
        <v>187</v>
      </c>
      <c r="C73" s="53"/>
      <c r="D73" s="62"/>
      <c r="E73" s="63"/>
      <c r="F73" s="56"/>
      <c r="G73" s="56"/>
      <c r="H73" s="64"/>
      <c r="I73" s="65"/>
      <c r="J73" s="57">
        <f t="shared" ref="J73:J106" si="2">H73*I73</f>
        <v>0</v>
      </c>
      <c r="K73" s="58"/>
      <c r="L73" s="59">
        <f t="shared" ref="L73:L106" si="3">E73*K73</f>
        <v>0</v>
      </c>
      <c r="M73" s="97"/>
    </row>
    <row r="74" spans="1:13" ht="39.950000000000003" hidden="1" customHeight="1" x14ac:dyDescent="0.2">
      <c r="A74" s="97"/>
      <c r="B74" s="52" t="s">
        <v>188</v>
      </c>
      <c r="C74" s="53"/>
      <c r="D74" s="62"/>
      <c r="E74" s="63"/>
      <c r="F74" s="56"/>
      <c r="G74" s="56"/>
      <c r="H74" s="64"/>
      <c r="I74" s="65"/>
      <c r="J74" s="57">
        <f t="shared" si="2"/>
        <v>0</v>
      </c>
      <c r="K74" s="58"/>
      <c r="L74" s="59">
        <f t="shared" si="3"/>
        <v>0</v>
      </c>
      <c r="M74" s="97"/>
    </row>
    <row r="75" spans="1:13" ht="39.950000000000003" hidden="1" customHeight="1" x14ac:dyDescent="0.2">
      <c r="A75" s="97"/>
      <c r="B75" s="52" t="s">
        <v>189</v>
      </c>
      <c r="C75" s="53"/>
      <c r="D75" s="62"/>
      <c r="E75" s="63"/>
      <c r="F75" s="56"/>
      <c r="G75" s="56"/>
      <c r="H75" s="64"/>
      <c r="I75" s="65"/>
      <c r="J75" s="57">
        <f t="shared" si="2"/>
        <v>0</v>
      </c>
      <c r="K75" s="58"/>
      <c r="L75" s="59">
        <f t="shared" si="3"/>
        <v>0</v>
      </c>
      <c r="M75" s="97"/>
    </row>
    <row r="76" spans="1:13" ht="39.950000000000003" hidden="1" customHeight="1" x14ac:dyDescent="0.2">
      <c r="A76" s="97"/>
      <c r="B76" s="52" t="s">
        <v>190</v>
      </c>
      <c r="C76" s="53"/>
      <c r="D76" s="62"/>
      <c r="E76" s="63"/>
      <c r="F76" s="56"/>
      <c r="G76" s="56"/>
      <c r="H76" s="64"/>
      <c r="I76" s="65"/>
      <c r="J76" s="57">
        <f t="shared" si="2"/>
        <v>0</v>
      </c>
      <c r="K76" s="58"/>
      <c r="L76" s="59">
        <f t="shared" si="3"/>
        <v>0</v>
      </c>
      <c r="M76" s="97"/>
    </row>
    <row r="77" spans="1:13" ht="39.950000000000003" hidden="1" customHeight="1" x14ac:dyDescent="0.2">
      <c r="A77" s="97"/>
      <c r="B77" s="52" t="s">
        <v>191</v>
      </c>
      <c r="C77" s="53"/>
      <c r="D77" s="62"/>
      <c r="E77" s="63"/>
      <c r="F77" s="56"/>
      <c r="G77" s="56"/>
      <c r="H77" s="64"/>
      <c r="I77" s="65"/>
      <c r="J77" s="57">
        <f t="shared" si="2"/>
        <v>0</v>
      </c>
      <c r="K77" s="58"/>
      <c r="L77" s="59">
        <f t="shared" si="3"/>
        <v>0</v>
      </c>
      <c r="M77" s="97"/>
    </row>
    <row r="78" spans="1:13" ht="39.950000000000003" hidden="1" customHeight="1" x14ac:dyDescent="0.2">
      <c r="A78" s="97"/>
      <c r="B78" s="52" t="s">
        <v>192</v>
      </c>
      <c r="C78" s="53"/>
      <c r="D78" s="62"/>
      <c r="E78" s="63"/>
      <c r="F78" s="56"/>
      <c r="G78" s="56"/>
      <c r="H78" s="64"/>
      <c r="I78" s="65"/>
      <c r="J78" s="57">
        <f t="shared" si="2"/>
        <v>0</v>
      </c>
      <c r="K78" s="58"/>
      <c r="L78" s="59">
        <f t="shared" si="3"/>
        <v>0</v>
      </c>
      <c r="M78" s="97"/>
    </row>
    <row r="79" spans="1:13" ht="39.950000000000003" hidden="1" customHeight="1" x14ac:dyDescent="0.2">
      <c r="A79" s="97"/>
      <c r="B79" s="52" t="s">
        <v>193</v>
      </c>
      <c r="C79" s="53"/>
      <c r="D79" s="62"/>
      <c r="E79" s="63"/>
      <c r="F79" s="56"/>
      <c r="G79" s="56"/>
      <c r="H79" s="64"/>
      <c r="I79" s="65"/>
      <c r="J79" s="57">
        <f t="shared" si="2"/>
        <v>0</v>
      </c>
      <c r="K79" s="58"/>
      <c r="L79" s="59">
        <f t="shared" si="3"/>
        <v>0</v>
      </c>
      <c r="M79" s="97"/>
    </row>
    <row r="80" spans="1:13" ht="39.950000000000003" hidden="1" customHeight="1" x14ac:dyDescent="0.2">
      <c r="A80" s="97"/>
      <c r="B80" s="52" t="s">
        <v>194</v>
      </c>
      <c r="C80" s="53"/>
      <c r="D80" s="62"/>
      <c r="E80" s="63"/>
      <c r="F80" s="56"/>
      <c r="G80" s="56"/>
      <c r="H80" s="64"/>
      <c r="I80" s="65"/>
      <c r="J80" s="57">
        <f t="shared" si="2"/>
        <v>0</v>
      </c>
      <c r="K80" s="58"/>
      <c r="L80" s="59">
        <f t="shared" si="3"/>
        <v>0</v>
      </c>
      <c r="M80" s="97"/>
    </row>
    <row r="81" spans="1:13" ht="39.950000000000003" hidden="1" customHeight="1" x14ac:dyDescent="0.2">
      <c r="A81" s="97"/>
      <c r="B81" s="52" t="s">
        <v>195</v>
      </c>
      <c r="C81" s="53"/>
      <c r="D81" s="62"/>
      <c r="E81" s="63"/>
      <c r="F81" s="56"/>
      <c r="G81" s="56"/>
      <c r="H81" s="64"/>
      <c r="I81" s="65"/>
      <c r="J81" s="57">
        <f t="shared" si="2"/>
        <v>0</v>
      </c>
      <c r="K81" s="58"/>
      <c r="L81" s="59">
        <f t="shared" si="3"/>
        <v>0</v>
      </c>
      <c r="M81" s="97"/>
    </row>
    <row r="82" spans="1:13" ht="39.950000000000003" hidden="1" customHeight="1" x14ac:dyDescent="0.2">
      <c r="A82" s="97"/>
      <c r="B82" s="52" t="s">
        <v>196</v>
      </c>
      <c r="C82" s="53"/>
      <c r="D82" s="62"/>
      <c r="E82" s="63"/>
      <c r="F82" s="56"/>
      <c r="G82" s="56"/>
      <c r="H82" s="64"/>
      <c r="I82" s="65"/>
      <c r="J82" s="57">
        <f t="shared" si="2"/>
        <v>0</v>
      </c>
      <c r="K82" s="58"/>
      <c r="L82" s="59">
        <f t="shared" si="3"/>
        <v>0</v>
      </c>
      <c r="M82" s="97"/>
    </row>
    <row r="83" spans="1:13" ht="39.950000000000003" hidden="1" customHeight="1" x14ac:dyDescent="0.2">
      <c r="A83" s="97"/>
      <c r="B83" s="52" t="s">
        <v>197</v>
      </c>
      <c r="C83" s="53"/>
      <c r="D83" s="62"/>
      <c r="E83" s="63"/>
      <c r="F83" s="56"/>
      <c r="G83" s="56"/>
      <c r="H83" s="64"/>
      <c r="I83" s="65"/>
      <c r="J83" s="57">
        <f t="shared" si="2"/>
        <v>0</v>
      </c>
      <c r="K83" s="58"/>
      <c r="L83" s="59">
        <f t="shared" si="3"/>
        <v>0</v>
      </c>
      <c r="M83" s="97"/>
    </row>
    <row r="84" spans="1:13" ht="39.950000000000003" hidden="1" customHeight="1" x14ac:dyDescent="0.2">
      <c r="A84" s="97"/>
      <c r="B84" s="52" t="s">
        <v>198</v>
      </c>
      <c r="C84" s="53"/>
      <c r="D84" s="62"/>
      <c r="E84" s="63"/>
      <c r="F84" s="56"/>
      <c r="G84" s="56"/>
      <c r="H84" s="64"/>
      <c r="I84" s="65"/>
      <c r="J84" s="57">
        <f t="shared" si="2"/>
        <v>0</v>
      </c>
      <c r="K84" s="58"/>
      <c r="L84" s="59">
        <f t="shared" si="3"/>
        <v>0</v>
      </c>
      <c r="M84" s="97"/>
    </row>
    <row r="85" spans="1:13" ht="39.950000000000003" hidden="1" customHeight="1" x14ac:dyDescent="0.2">
      <c r="A85" s="97"/>
      <c r="B85" s="52" t="s">
        <v>199</v>
      </c>
      <c r="C85" s="53"/>
      <c r="D85" s="62"/>
      <c r="E85" s="63"/>
      <c r="F85" s="56"/>
      <c r="G85" s="56"/>
      <c r="H85" s="64"/>
      <c r="I85" s="65"/>
      <c r="J85" s="57">
        <f t="shared" si="2"/>
        <v>0</v>
      </c>
      <c r="K85" s="58"/>
      <c r="L85" s="59">
        <f t="shared" si="3"/>
        <v>0</v>
      </c>
      <c r="M85" s="97"/>
    </row>
    <row r="86" spans="1:13" ht="39.950000000000003" hidden="1" customHeight="1" x14ac:dyDescent="0.2">
      <c r="A86" s="97"/>
      <c r="B86" s="52" t="s">
        <v>200</v>
      </c>
      <c r="C86" s="53"/>
      <c r="D86" s="62"/>
      <c r="E86" s="63"/>
      <c r="F86" s="56"/>
      <c r="G86" s="56"/>
      <c r="H86" s="64"/>
      <c r="I86" s="65"/>
      <c r="J86" s="57">
        <f t="shared" si="2"/>
        <v>0</v>
      </c>
      <c r="K86" s="58"/>
      <c r="L86" s="59">
        <f t="shared" si="3"/>
        <v>0</v>
      </c>
      <c r="M86" s="97"/>
    </row>
    <row r="87" spans="1:13" ht="39.950000000000003" hidden="1" customHeight="1" x14ac:dyDescent="0.2">
      <c r="A87" s="97"/>
      <c r="B87" s="52" t="s">
        <v>201</v>
      </c>
      <c r="C87" s="53"/>
      <c r="D87" s="62"/>
      <c r="E87" s="63"/>
      <c r="F87" s="56"/>
      <c r="G87" s="56"/>
      <c r="H87" s="64"/>
      <c r="I87" s="65"/>
      <c r="J87" s="57">
        <f t="shared" si="2"/>
        <v>0</v>
      </c>
      <c r="K87" s="58"/>
      <c r="L87" s="59">
        <f t="shared" si="3"/>
        <v>0</v>
      </c>
      <c r="M87" s="97"/>
    </row>
    <row r="88" spans="1:13" ht="39.950000000000003" hidden="1" customHeight="1" x14ac:dyDescent="0.2">
      <c r="A88" s="97"/>
      <c r="B88" s="52" t="s">
        <v>202</v>
      </c>
      <c r="C88" s="53"/>
      <c r="D88" s="62"/>
      <c r="E88" s="63"/>
      <c r="F88" s="56"/>
      <c r="G88" s="56"/>
      <c r="H88" s="64"/>
      <c r="I88" s="65"/>
      <c r="J88" s="57">
        <f t="shared" si="2"/>
        <v>0</v>
      </c>
      <c r="K88" s="58"/>
      <c r="L88" s="59">
        <f t="shared" si="3"/>
        <v>0</v>
      </c>
      <c r="M88" s="97"/>
    </row>
    <row r="89" spans="1:13" ht="39.950000000000003" hidden="1" customHeight="1" x14ac:dyDescent="0.2">
      <c r="A89" s="97"/>
      <c r="B89" s="52" t="s">
        <v>203</v>
      </c>
      <c r="C89" s="53"/>
      <c r="D89" s="62"/>
      <c r="E89" s="63"/>
      <c r="F89" s="56"/>
      <c r="G89" s="56"/>
      <c r="H89" s="64"/>
      <c r="I89" s="65"/>
      <c r="J89" s="57">
        <f t="shared" si="2"/>
        <v>0</v>
      </c>
      <c r="K89" s="58"/>
      <c r="L89" s="59">
        <f t="shared" si="3"/>
        <v>0</v>
      </c>
      <c r="M89" s="97"/>
    </row>
    <row r="90" spans="1:13" ht="39.950000000000003" hidden="1" customHeight="1" x14ac:dyDescent="0.2">
      <c r="A90" s="97"/>
      <c r="B90" s="52" t="s">
        <v>204</v>
      </c>
      <c r="C90" s="53"/>
      <c r="D90" s="62"/>
      <c r="E90" s="63"/>
      <c r="F90" s="56"/>
      <c r="G90" s="56"/>
      <c r="H90" s="64"/>
      <c r="I90" s="65"/>
      <c r="J90" s="57">
        <f t="shared" si="2"/>
        <v>0</v>
      </c>
      <c r="K90" s="58"/>
      <c r="L90" s="59">
        <f t="shared" si="3"/>
        <v>0</v>
      </c>
      <c r="M90" s="97"/>
    </row>
    <row r="91" spans="1:13" ht="39.950000000000003" hidden="1" customHeight="1" x14ac:dyDescent="0.2">
      <c r="A91" s="97"/>
      <c r="B91" s="52" t="s">
        <v>205</v>
      </c>
      <c r="C91" s="53"/>
      <c r="D91" s="62"/>
      <c r="E91" s="63"/>
      <c r="F91" s="56"/>
      <c r="G91" s="56"/>
      <c r="H91" s="64"/>
      <c r="I91" s="65"/>
      <c r="J91" s="57">
        <f t="shared" si="2"/>
        <v>0</v>
      </c>
      <c r="K91" s="58"/>
      <c r="L91" s="59">
        <f t="shared" si="3"/>
        <v>0</v>
      </c>
      <c r="M91" s="97"/>
    </row>
    <row r="92" spans="1:13" ht="39.950000000000003" hidden="1" customHeight="1" x14ac:dyDescent="0.2">
      <c r="A92" s="97"/>
      <c r="B92" s="52" t="s">
        <v>206</v>
      </c>
      <c r="C92" s="53"/>
      <c r="D92" s="62"/>
      <c r="E92" s="63"/>
      <c r="F92" s="56"/>
      <c r="G92" s="56"/>
      <c r="H92" s="64"/>
      <c r="I92" s="65"/>
      <c r="J92" s="57">
        <f t="shared" si="2"/>
        <v>0</v>
      </c>
      <c r="K92" s="58"/>
      <c r="L92" s="59">
        <f t="shared" si="3"/>
        <v>0</v>
      </c>
      <c r="M92" s="97"/>
    </row>
    <row r="93" spans="1:13" ht="39.950000000000003" hidden="1" customHeight="1" x14ac:dyDescent="0.2">
      <c r="A93" s="97"/>
      <c r="B93" s="52" t="s">
        <v>207</v>
      </c>
      <c r="C93" s="53"/>
      <c r="D93" s="62"/>
      <c r="E93" s="63"/>
      <c r="F93" s="56"/>
      <c r="G93" s="56"/>
      <c r="H93" s="64"/>
      <c r="I93" s="65"/>
      <c r="J93" s="57">
        <f t="shared" si="2"/>
        <v>0</v>
      </c>
      <c r="K93" s="58"/>
      <c r="L93" s="59">
        <f t="shared" si="3"/>
        <v>0</v>
      </c>
      <c r="M93" s="97"/>
    </row>
    <row r="94" spans="1:13" ht="39.950000000000003" hidden="1" customHeight="1" x14ac:dyDescent="0.2">
      <c r="A94" s="97"/>
      <c r="B94" s="52" t="s">
        <v>208</v>
      </c>
      <c r="C94" s="53"/>
      <c r="D94" s="62"/>
      <c r="E94" s="63"/>
      <c r="F94" s="56"/>
      <c r="G94" s="56"/>
      <c r="H94" s="64"/>
      <c r="I94" s="65"/>
      <c r="J94" s="57">
        <f t="shared" si="2"/>
        <v>0</v>
      </c>
      <c r="K94" s="58"/>
      <c r="L94" s="59">
        <f t="shared" si="3"/>
        <v>0</v>
      </c>
      <c r="M94" s="97"/>
    </row>
    <row r="95" spans="1:13" ht="39.950000000000003" hidden="1" customHeight="1" x14ac:dyDescent="0.2">
      <c r="A95" s="97"/>
      <c r="B95" s="52" t="s">
        <v>209</v>
      </c>
      <c r="C95" s="53"/>
      <c r="D95" s="62"/>
      <c r="E95" s="63"/>
      <c r="F95" s="56"/>
      <c r="G95" s="56"/>
      <c r="H95" s="64"/>
      <c r="I95" s="65"/>
      <c r="J95" s="57">
        <f t="shared" si="2"/>
        <v>0</v>
      </c>
      <c r="K95" s="58"/>
      <c r="L95" s="59">
        <f t="shared" si="3"/>
        <v>0</v>
      </c>
      <c r="M95" s="97"/>
    </row>
    <row r="96" spans="1:13" ht="39.950000000000003" hidden="1" customHeight="1" x14ac:dyDescent="0.2">
      <c r="A96" s="97"/>
      <c r="B96" s="52" t="s">
        <v>210</v>
      </c>
      <c r="C96" s="53"/>
      <c r="D96" s="62"/>
      <c r="E96" s="63"/>
      <c r="F96" s="56"/>
      <c r="G96" s="56"/>
      <c r="H96" s="64"/>
      <c r="I96" s="65"/>
      <c r="J96" s="57">
        <f t="shared" si="2"/>
        <v>0</v>
      </c>
      <c r="K96" s="58"/>
      <c r="L96" s="59">
        <f t="shared" si="3"/>
        <v>0</v>
      </c>
      <c r="M96" s="97"/>
    </row>
    <row r="97" spans="1:13" ht="39.950000000000003" hidden="1" customHeight="1" x14ac:dyDescent="0.2">
      <c r="A97" s="97"/>
      <c r="B97" s="52" t="s">
        <v>211</v>
      </c>
      <c r="C97" s="53"/>
      <c r="D97" s="62"/>
      <c r="E97" s="63"/>
      <c r="F97" s="56"/>
      <c r="G97" s="56"/>
      <c r="H97" s="64"/>
      <c r="I97" s="65"/>
      <c r="J97" s="57">
        <f t="shared" si="2"/>
        <v>0</v>
      </c>
      <c r="K97" s="58"/>
      <c r="L97" s="59">
        <f t="shared" si="3"/>
        <v>0</v>
      </c>
      <c r="M97" s="97"/>
    </row>
    <row r="98" spans="1:13" ht="39.950000000000003" hidden="1" customHeight="1" x14ac:dyDescent="0.2">
      <c r="A98" s="97"/>
      <c r="B98" s="52" t="s">
        <v>212</v>
      </c>
      <c r="C98" s="53"/>
      <c r="D98" s="62"/>
      <c r="E98" s="63"/>
      <c r="F98" s="56"/>
      <c r="G98" s="56"/>
      <c r="H98" s="64"/>
      <c r="I98" s="65"/>
      <c r="J98" s="57">
        <f t="shared" si="2"/>
        <v>0</v>
      </c>
      <c r="K98" s="58"/>
      <c r="L98" s="59">
        <f t="shared" si="3"/>
        <v>0</v>
      </c>
      <c r="M98" s="97"/>
    </row>
    <row r="99" spans="1:13" ht="39.950000000000003" hidden="1" customHeight="1" x14ac:dyDescent="0.2">
      <c r="A99" s="97"/>
      <c r="B99" s="52" t="s">
        <v>213</v>
      </c>
      <c r="C99" s="53"/>
      <c r="D99" s="62"/>
      <c r="E99" s="63"/>
      <c r="F99" s="56"/>
      <c r="G99" s="56"/>
      <c r="H99" s="64"/>
      <c r="I99" s="65"/>
      <c r="J99" s="57">
        <f t="shared" si="2"/>
        <v>0</v>
      </c>
      <c r="K99" s="58"/>
      <c r="L99" s="59">
        <f t="shared" si="3"/>
        <v>0</v>
      </c>
      <c r="M99" s="97"/>
    </row>
    <row r="100" spans="1:13" ht="39.950000000000003" hidden="1" customHeight="1" x14ac:dyDescent="0.2">
      <c r="A100" s="97"/>
      <c r="B100" s="52" t="s">
        <v>214</v>
      </c>
      <c r="C100" s="53"/>
      <c r="D100" s="62"/>
      <c r="E100" s="63"/>
      <c r="F100" s="56"/>
      <c r="G100" s="56"/>
      <c r="H100" s="64"/>
      <c r="I100" s="65"/>
      <c r="J100" s="57">
        <f t="shared" si="2"/>
        <v>0</v>
      </c>
      <c r="K100" s="58"/>
      <c r="L100" s="59">
        <f t="shared" si="3"/>
        <v>0</v>
      </c>
      <c r="M100" s="97"/>
    </row>
    <row r="101" spans="1:13" ht="39.950000000000003" hidden="1" customHeight="1" x14ac:dyDescent="0.2">
      <c r="A101" s="97"/>
      <c r="B101" s="52" t="s">
        <v>215</v>
      </c>
      <c r="C101" s="53"/>
      <c r="D101" s="62"/>
      <c r="E101" s="63"/>
      <c r="F101" s="56"/>
      <c r="G101" s="56"/>
      <c r="H101" s="64"/>
      <c r="I101" s="65"/>
      <c r="J101" s="57">
        <f t="shared" si="2"/>
        <v>0</v>
      </c>
      <c r="K101" s="58"/>
      <c r="L101" s="59">
        <f t="shared" si="3"/>
        <v>0</v>
      </c>
      <c r="M101" s="97"/>
    </row>
    <row r="102" spans="1:13" ht="39.950000000000003" hidden="1" customHeight="1" x14ac:dyDescent="0.2">
      <c r="A102" s="97"/>
      <c r="B102" s="52" t="s">
        <v>216</v>
      </c>
      <c r="C102" s="53"/>
      <c r="D102" s="62"/>
      <c r="E102" s="63"/>
      <c r="F102" s="56"/>
      <c r="G102" s="56"/>
      <c r="H102" s="64"/>
      <c r="I102" s="65"/>
      <c r="J102" s="57">
        <f t="shared" si="2"/>
        <v>0</v>
      </c>
      <c r="K102" s="58"/>
      <c r="L102" s="59">
        <f t="shared" si="3"/>
        <v>0</v>
      </c>
      <c r="M102" s="97"/>
    </row>
    <row r="103" spans="1:13" ht="39.950000000000003" hidden="1" customHeight="1" x14ac:dyDescent="0.2">
      <c r="A103" s="97"/>
      <c r="B103" s="52" t="s">
        <v>217</v>
      </c>
      <c r="C103" s="53"/>
      <c r="D103" s="62"/>
      <c r="E103" s="63"/>
      <c r="F103" s="56"/>
      <c r="G103" s="56"/>
      <c r="H103" s="64"/>
      <c r="I103" s="65"/>
      <c r="J103" s="57">
        <f t="shared" si="2"/>
        <v>0</v>
      </c>
      <c r="K103" s="58"/>
      <c r="L103" s="59">
        <f t="shared" si="3"/>
        <v>0</v>
      </c>
      <c r="M103" s="97"/>
    </row>
    <row r="104" spans="1:13" ht="39.950000000000003" hidden="1" customHeight="1" x14ac:dyDescent="0.2">
      <c r="A104" s="97"/>
      <c r="B104" s="52" t="s">
        <v>218</v>
      </c>
      <c r="C104" s="53"/>
      <c r="D104" s="62"/>
      <c r="E104" s="63"/>
      <c r="F104" s="56"/>
      <c r="G104" s="56"/>
      <c r="H104" s="64"/>
      <c r="I104" s="65"/>
      <c r="J104" s="57">
        <f t="shared" si="2"/>
        <v>0</v>
      </c>
      <c r="K104" s="58"/>
      <c r="L104" s="59">
        <f t="shared" si="3"/>
        <v>0</v>
      </c>
      <c r="M104" s="97"/>
    </row>
    <row r="105" spans="1:13" ht="39.950000000000003" hidden="1" customHeight="1" x14ac:dyDescent="0.2">
      <c r="A105" s="97"/>
      <c r="B105" s="52" t="s">
        <v>219</v>
      </c>
      <c r="C105" s="53"/>
      <c r="D105" s="62"/>
      <c r="E105" s="63"/>
      <c r="F105" s="56"/>
      <c r="G105" s="56"/>
      <c r="H105" s="64"/>
      <c r="I105" s="65"/>
      <c r="J105" s="57">
        <f t="shared" si="2"/>
        <v>0</v>
      </c>
      <c r="K105" s="58"/>
      <c r="L105" s="59">
        <f t="shared" si="3"/>
        <v>0</v>
      </c>
      <c r="M105" s="97"/>
    </row>
    <row r="106" spans="1:13" ht="39.950000000000003" hidden="1" customHeight="1" x14ac:dyDescent="0.2">
      <c r="A106" s="97"/>
      <c r="B106" s="52" t="s">
        <v>220</v>
      </c>
      <c r="C106" s="53"/>
      <c r="D106" s="62"/>
      <c r="E106" s="63"/>
      <c r="F106" s="56"/>
      <c r="G106" s="56"/>
      <c r="H106" s="64"/>
      <c r="I106" s="65"/>
      <c r="J106" s="57">
        <f t="shared" si="2"/>
        <v>0</v>
      </c>
      <c r="K106" s="58"/>
      <c r="L106" s="59">
        <f t="shared" si="3"/>
        <v>0</v>
      </c>
      <c r="M106" s="97"/>
    </row>
    <row r="107" spans="1:13" x14ac:dyDescent="0.2">
      <c r="A107" s="97"/>
      <c r="B107" s="97"/>
      <c r="C107" s="97"/>
      <c r="D107" s="109"/>
      <c r="E107" s="110"/>
      <c r="F107" s="111"/>
      <c r="G107" s="111"/>
      <c r="H107" s="112"/>
      <c r="I107" s="112"/>
      <c r="J107" s="97"/>
      <c r="K107" s="113"/>
      <c r="L107" s="114"/>
      <c r="M107" s="97"/>
    </row>
  </sheetData>
  <sheetProtection algorithmName="SHA-512" hashValue="xLnEwFyELD51TIuqJpZjUOZ26ZXYuyuqxTRUiuXREkd3JwOY3hEPZ/Cnwy+Vkl1IJ1Nay2tmd/tykxJmLeenFg==" saltValue="/yaXc58aAcTcc71arExlRA==" spinCount="100000" sheet="1" formatColumns="0" formatRows="0" deleteRows="0" selectLockedCells="1"/>
  <mergeCells count="17">
    <mergeCell ref="B1:L1"/>
    <mergeCell ref="B2:L2"/>
    <mergeCell ref="B3:L3"/>
    <mergeCell ref="B4:D4"/>
    <mergeCell ref="I4:K4"/>
    <mergeCell ref="B5:L5"/>
    <mergeCell ref="B6:B7"/>
    <mergeCell ref="C6:C7"/>
    <mergeCell ref="D6:D7"/>
    <mergeCell ref="E6:E7"/>
    <mergeCell ref="F6:F7"/>
    <mergeCell ref="H6:H7"/>
    <mergeCell ref="I6:I7"/>
    <mergeCell ref="J6:J7"/>
    <mergeCell ref="K6:K7"/>
    <mergeCell ref="L6:L7"/>
    <mergeCell ref="G6:G7"/>
  </mergeCells>
  <printOptions headings="1" gridLines="1"/>
  <pageMargins left="0.25" right="0.25" top="0.25" bottom="0.25" header="0.3" footer="0.3"/>
  <pageSetup paperSize="3" scale="70" fitToHeight="500" orientation="landscape" cellComments="asDisplayed"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060FFE48-1321-414D-A2F7-890DC9BCE730}">
            <xm:f>Cover!$C$12</xm:f>
            <x14:dxf>
              <fill>
                <patternFill>
                  <bgColor rgb="FFFF0000"/>
                </patternFill>
              </fill>
            </x14:dxf>
          </x14:cfRule>
          <xm:sqref>E4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'DROP-DOWNS'!$B$2:$B$21</xm:f>
          </x14:formula1>
          <xm:sqref>C8:C57</xm:sqref>
        </x14:dataValidation>
        <x14:dataValidation type="list" allowBlank="1" showInputMessage="1" showErrorMessage="1" xr:uid="{00000000-0002-0000-0200-000001000000}">
          <x14:formula1>
            <xm:f>'DROP-DOWNS'!$B$2:$B$20</xm:f>
          </x14:formula1>
          <xm:sqref>C58:C106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79998168889431442"/>
  </sheetPr>
  <dimension ref="A1:AM131"/>
  <sheetViews>
    <sheetView showGridLines="0" zoomScaleNormal="100" workbookViewId="0"/>
  </sheetViews>
  <sheetFormatPr defaultColWidth="9.140625" defaultRowHeight="15" x14ac:dyDescent="0.25"/>
  <cols>
    <col min="1" max="1" width="3.42578125" style="51" customWidth="1"/>
    <col min="2" max="2" width="9" style="51" customWidth="1"/>
    <col min="3" max="3" width="7.140625" style="51" customWidth="1"/>
    <col min="4" max="4" width="5.28515625" style="51" customWidth="1"/>
    <col min="5" max="5" width="11.85546875" style="138" customWidth="1"/>
    <col min="6" max="6" width="17.140625" style="136" customWidth="1"/>
    <col min="7" max="7" width="13.7109375" style="133" customWidth="1"/>
    <col min="8" max="8" width="11.85546875" style="133" customWidth="1"/>
    <col min="9" max="9" width="26" style="133" customWidth="1"/>
    <col min="10" max="10" width="11.85546875" style="133" customWidth="1"/>
    <col min="11" max="11" width="3.28515625" style="133" customWidth="1"/>
    <col min="12" max="12" width="9.5703125" style="134" customWidth="1"/>
    <col min="13" max="14" width="9.5703125" style="135" customWidth="1"/>
    <col min="15" max="15" width="9.5703125" style="134" customWidth="1"/>
    <col min="16" max="16" width="7.28515625" style="136" customWidth="1"/>
    <col min="17" max="17" width="14" style="51" customWidth="1"/>
    <col min="18" max="18" width="15" style="51" customWidth="1"/>
    <col min="19" max="19" width="3.42578125" style="185" customWidth="1"/>
    <col min="20" max="20" width="4.42578125" style="51" customWidth="1"/>
    <col min="21" max="21" width="56.7109375" style="51" hidden="1" customWidth="1"/>
    <col min="22" max="22" width="19.7109375" style="51" hidden="1" customWidth="1"/>
    <col min="23" max="23" width="17.28515625" style="51" hidden="1" customWidth="1"/>
    <col min="24" max="24" width="10.5703125" style="51" hidden="1" customWidth="1"/>
    <col min="25" max="25" width="9.140625" style="51" hidden="1" customWidth="1"/>
    <col min="26" max="26" width="10.5703125" style="51" bestFit="1" customWidth="1"/>
    <col min="27" max="16384" width="9.140625" style="51"/>
  </cols>
  <sheetData>
    <row r="1" spans="1:26" x14ac:dyDescent="0.25">
      <c r="A1" s="193"/>
      <c r="B1" s="193"/>
      <c r="C1" s="193"/>
      <c r="D1" s="193"/>
      <c r="E1" s="193"/>
      <c r="F1" s="193"/>
      <c r="G1" s="193"/>
      <c r="H1" s="193"/>
      <c r="I1" s="193"/>
      <c r="J1" s="193"/>
      <c r="K1" s="193"/>
      <c r="L1" s="193"/>
      <c r="M1" s="193"/>
      <c r="N1" s="193"/>
      <c r="O1" s="193"/>
      <c r="P1" s="193"/>
      <c r="Q1" s="193"/>
      <c r="R1" s="193"/>
      <c r="S1" s="180"/>
      <c r="T1" s="181"/>
      <c r="U1" s="181"/>
      <c r="V1" s="181"/>
      <c r="W1" s="181"/>
    </row>
    <row r="2" spans="1:26" ht="29.45" customHeight="1" x14ac:dyDescent="0.25">
      <c r="A2" s="193"/>
      <c r="B2" s="456" t="str">
        <f>Cover!B6</f>
        <v>Agency Name</v>
      </c>
      <c r="C2" s="457"/>
      <c r="D2" s="457"/>
      <c r="E2" s="457"/>
      <c r="F2" s="457"/>
      <c r="G2" s="457"/>
      <c r="H2" s="457"/>
      <c r="I2" s="457"/>
      <c r="J2" s="457"/>
      <c r="K2" s="457"/>
      <c r="L2" s="457"/>
      <c r="M2" s="457"/>
      <c r="N2" s="457"/>
      <c r="O2" s="457"/>
      <c r="P2" s="457"/>
      <c r="Q2" s="457"/>
      <c r="R2" s="458"/>
      <c r="S2" s="180"/>
      <c r="T2" s="181"/>
      <c r="U2" s="181"/>
      <c r="V2" s="181"/>
      <c r="W2" s="181"/>
    </row>
    <row r="3" spans="1:26" ht="29.45" customHeight="1" x14ac:dyDescent="0.25">
      <c r="A3" s="193"/>
      <c r="B3" s="459" t="s">
        <v>594</v>
      </c>
      <c r="C3" s="460"/>
      <c r="D3" s="460"/>
      <c r="E3" s="460"/>
      <c r="F3" s="460"/>
      <c r="G3" s="460"/>
      <c r="H3" s="460"/>
      <c r="I3" s="460"/>
      <c r="J3" s="460"/>
      <c r="K3" s="460"/>
      <c r="L3" s="460"/>
      <c r="M3" s="460"/>
      <c r="N3" s="460"/>
      <c r="O3" s="460"/>
      <c r="P3" s="460"/>
      <c r="Q3" s="460"/>
      <c r="R3" s="461"/>
      <c r="S3" s="180"/>
      <c r="T3" s="181"/>
      <c r="U3" s="181"/>
      <c r="V3" s="181"/>
      <c r="W3" s="181"/>
    </row>
    <row r="4" spans="1:26" ht="8.25" customHeight="1" x14ac:dyDescent="0.25">
      <c r="A4" s="193"/>
      <c r="B4" s="193"/>
      <c r="C4" s="193"/>
      <c r="D4" s="193"/>
      <c r="E4" s="193"/>
      <c r="F4" s="193"/>
      <c r="G4" s="193"/>
      <c r="H4" s="193"/>
      <c r="I4" s="193"/>
      <c r="J4" s="193"/>
      <c r="K4" s="193"/>
      <c r="L4" s="193"/>
      <c r="M4" s="193"/>
      <c r="N4" s="193"/>
      <c r="O4" s="193"/>
      <c r="P4" s="193"/>
      <c r="Q4" s="193"/>
      <c r="R4" s="193"/>
      <c r="S4" s="180"/>
      <c r="T4" s="181"/>
      <c r="U4" s="181"/>
      <c r="V4" s="181"/>
      <c r="W4" s="181"/>
    </row>
    <row r="5" spans="1:26" ht="30" customHeight="1" x14ac:dyDescent="0.25">
      <c r="A5" s="193"/>
      <c r="B5" s="470" t="str">
        <f>Cover!B10</f>
        <v>FY23 Award for this Fund Code</v>
      </c>
      <c r="C5" s="471"/>
      <c r="D5" s="472"/>
      <c r="E5" s="194">
        <f>Cover!C10</f>
        <v>0</v>
      </c>
      <c r="F5" s="193"/>
      <c r="G5" s="474" t="str">
        <f>IF(Cover!C26="","If approved, enter the indirect cost rate on cover page", "DESE Approved Indirect Cost Rate")</f>
        <v>DESE Approved Indirect Cost Rate</v>
      </c>
      <c r="H5" s="475"/>
      <c r="I5" s="476"/>
      <c r="J5" s="196">
        <f>Cover!C26</f>
        <v>0</v>
      </c>
      <c r="K5" s="193"/>
      <c r="L5" s="193"/>
      <c r="M5" s="193"/>
      <c r="N5" s="193"/>
      <c r="O5" s="193"/>
      <c r="P5" s="193"/>
      <c r="Q5" s="193"/>
      <c r="R5" s="193"/>
      <c r="S5" s="180"/>
      <c r="T5" s="181"/>
      <c r="U5" s="181"/>
      <c r="V5" s="181"/>
      <c r="W5" s="181"/>
    </row>
    <row r="6" spans="1:26" ht="8.25" customHeight="1" x14ac:dyDescent="0.25">
      <c r="A6" s="193"/>
      <c r="B6" s="193"/>
      <c r="C6" s="193"/>
      <c r="D6" s="195"/>
      <c r="E6" s="193"/>
      <c r="F6" s="193"/>
      <c r="G6" s="193"/>
      <c r="H6" s="193"/>
      <c r="I6" s="193"/>
      <c r="J6" s="193"/>
      <c r="K6" s="193"/>
      <c r="L6" s="193"/>
      <c r="M6" s="193"/>
      <c r="N6" s="193"/>
      <c r="O6" s="193"/>
      <c r="P6" s="193"/>
      <c r="Q6" s="193"/>
      <c r="R6" s="193"/>
      <c r="S6" s="180"/>
      <c r="T6" s="181"/>
      <c r="U6" s="181"/>
      <c r="V6" s="181"/>
      <c r="W6" s="181"/>
    </row>
    <row r="7" spans="1:26" ht="30" customHeight="1" x14ac:dyDescent="0.25">
      <c r="A7" s="193"/>
      <c r="B7" s="470" t="str">
        <f>Cover!B17</f>
        <v>Outstation Funds</v>
      </c>
      <c r="C7" s="471"/>
      <c r="D7" s="472"/>
      <c r="E7" s="194">
        <f>Cover!C17</f>
        <v>0</v>
      </c>
      <c r="F7" s="193"/>
      <c r="G7" s="474" t="s">
        <v>585</v>
      </c>
      <c r="H7" s="475"/>
      <c r="I7" s="476"/>
      <c r="J7" s="194">
        <f>E5-Cover!C14</f>
        <v>0</v>
      </c>
      <c r="K7" s="193"/>
      <c r="L7" s="193"/>
      <c r="M7" s="193"/>
      <c r="N7" s="193"/>
      <c r="O7" s="193"/>
      <c r="P7" s="193"/>
      <c r="Q7" s="193"/>
      <c r="R7" s="193"/>
      <c r="S7" s="180"/>
      <c r="T7" s="181"/>
      <c r="U7" s="181"/>
      <c r="V7" s="181"/>
      <c r="W7" s="181"/>
    </row>
    <row r="8" spans="1:26" ht="8.25" customHeight="1" x14ac:dyDescent="0.25">
      <c r="A8" s="193"/>
      <c r="B8" s="193"/>
      <c r="C8" s="193"/>
      <c r="D8" s="195"/>
      <c r="E8" s="193"/>
      <c r="F8" s="193"/>
      <c r="G8" s="193"/>
      <c r="H8" s="193"/>
      <c r="I8" s="193"/>
      <c r="J8" s="193"/>
      <c r="K8" s="193"/>
      <c r="L8" s="193"/>
      <c r="M8" s="193"/>
      <c r="N8" s="193"/>
      <c r="O8" s="193"/>
      <c r="P8" s="193"/>
      <c r="Q8" s="193"/>
      <c r="R8" s="193"/>
      <c r="S8" s="180"/>
      <c r="T8" s="181"/>
      <c r="U8" s="181"/>
      <c r="V8" s="181"/>
      <c r="W8" s="181"/>
    </row>
    <row r="9" spans="1:26" ht="9" customHeight="1" x14ac:dyDescent="0.25">
      <c r="A9" s="193"/>
      <c r="B9" s="193"/>
      <c r="C9" s="193"/>
      <c r="D9" s="193"/>
      <c r="E9" s="193"/>
      <c r="F9" s="193"/>
      <c r="G9" s="193"/>
      <c r="H9" s="193"/>
      <c r="I9" s="193"/>
      <c r="J9" s="193"/>
      <c r="K9" s="193"/>
      <c r="L9" s="193"/>
      <c r="M9" s="193"/>
      <c r="N9" s="193"/>
      <c r="O9" s="193"/>
      <c r="P9" s="193"/>
      <c r="Q9" s="193"/>
      <c r="R9" s="193"/>
      <c r="S9" s="180"/>
      <c r="T9" s="181"/>
      <c r="U9" s="181"/>
      <c r="V9" s="181"/>
      <c r="W9" s="181"/>
    </row>
    <row r="10" spans="1:26" ht="15.75" customHeight="1" x14ac:dyDescent="0.25">
      <c r="A10" s="193"/>
      <c r="B10" s="462" t="s">
        <v>44</v>
      </c>
      <c r="C10" s="463"/>
      <c r="D10" s="463"/>
      <c r="E10" s="463"/>
      <c r="F10" s="463"/>
      <c r="G10" s="463"/>
      <c r="H10" s="463"/>
      <c r="I10" s="463"/>
      <c r="J10" s="463"/>
      <c r="K10" s="463"/>
      <c r="L10" s="463"/>
      <c r="M10" s="463"/>
      <c r="N10" s="463"/>
      <c r="O10" s="463"/>
      <c r="P10" s="463"/>
      <c r="Q10" s="463"/>
      <c r="R10" s="464"/>
      <c r="S10" s="180"/>
      <c r="T10" s="181"/>
      <c r="U10" s="181"/>
      <c r="V10" s="182" t="s">
        <v>335</v>
      </c>
      <c r="W10" s="181"/>
    </row>
    <row r="11" spans="1:26" ht="39.950000000000003" customHeight="1" x14ac:dyDescent="0.25">
      <c r="A11" s="193"/>
      <c r="B11" s="468" t="s">
        <v>45</v>
      </c>
      <c r="C11" s="469"/>
      <c r="D11" s="468" t="s">
        <v>362</v>
      </c>
      <c r="E11" s="473"/>
      <c r="F11" s="473"/>
      <c r="G11" s="473"/>
      <c r="H11" s="473"/>
      <c r="I11" s="473"/>
      <c r="J11" s="473"/>
      <c r="K11" s="469"/>
      <c r="L11" s="197" t="s">
        <v>46</v>
      </c>
      <c r="M11" s="197" t="s">
        <v>47</v>
      </c>
      <c r="N11" s="197" t="s">
        <v>532</v>
      </c>
      <c r="O11" s="197" t="s">
        <v>4</v>
      </c>
      <c r="P11" s="197" t="s">
        <v>1</v>
      </c>
      <c r="Q11" s="197" t="s">
        <v>102</v>
      </c>
      <c r="R11" s="197" t="s">
        <v>103</v>
      </c>
      <c r="S11" s="180"/>
      <c r="T11" s="181"/>
      <c r="U11" s="181"/>
      <c r="V11" s="182"/>
      <c r="W11" s="181"/>
    </row>
    <row r="12" spans="1:26" s="83" customFormat="1" ht="27.75" customHeight="1" x14ac:dyDescent="0.25">
      <c r="A12" s="180"/>
      <c r="B12" s="477"/>
      <c r="C12" s="478"/>
      <c r="D12" s="414"/>
      <c r="E12" s="415"/>
      <c r="F12" s="415"/>
      <c r="G12" s="415"/>
      <c r="H12" s="415"/>
      <c r="I12" s="415"/>
      <c r="J12" s="415"/>
      <c r="K12" s="416"/>
      <c r="L12" s="139"/>
      <c r="M12" s="140"/>
      <c r="N12" s="266"/>
      <c r="O12" s="189"/>
      <c r="P12" s="141" t="str">
        <f>IF(N12="","",(L12/N12))</f>
        <v/>
      </c>
      <c r="Q12" s="142">
        <f>O12*R12</f>
        <v>0</v>
      </c>
      <c r="R12" s="143">
        <f>ROUND(L12*M12,2)</f>
        <v>0</v>
      </c>
      <c r="S12" s="180"/>
      <c r="T12" s="181"/>
      <c r="U12" s="181"/>
      <c r="V12" s="182">
        <f>Q12+R12</f>
        <v>0</v>
      </c>
      <c r="W12" s="181"/>
      <c r="Z12" s="128"/>
    </row>
    <row r="13" spans="1:26" s="83" customFormat="1" ht="27.75" customHeight="1" x14ac:dyDescent="0.25">
      <c r="A13" s="180"/>
      <c r="B13" s="397"/>
      <c r="C13" s="399"/>
      <c r="D13" s="414"/>
      <c r="E13" s="415"/>
      <c r="F13" s="415"/>
      <c r="G13" s="415"/>
      <c r="H13" s="415"/>
      <c r="I13" s="415"/>
      <c r="J13" s="415"/>
      <c r="K13" s="416"/>
      <c r="L13" s="139"/>
      <c r="M13" s="140"/>
      <c r="N13" s="266"/>
      <c r="O13" s="189"/>
      <c r="P13" s="141" t="str">
        <f>IF(N13="","",(L13/N13))</f>
        <v/>
      </c>
      <c r="Q13" s="142">
        <f>O13*R13</f>
        <v>0</v>
      </c>
      <c r="R13" s="143">
        <f>ROUND(L13*M13,0)</f>
        <v>0</v>
      </c>
      <c r="S13" s="180"/>
      <c r="T13" s="181"/>
      <c r="U13" s="181"/>
      <c r="V13" s="182">
        <f>Q13+R13</f>
        <v>0</v>
      </c>
      <c r="W13" s="181"/>
      <c r="Z13" s="128"/>
    </row>
    <row r="14" spans="1:26" s="83" customFormat="1" ht="27.75" customHeight="1" x14ac:dyDescent="0.25">
      <c r="A14" s="180"/>
      <c r="B14" s="397"/>
      <c r="C14" s="399"/>
      <c r="D14" s="414"/>
      <c r="E14" s="415"/>
      <c r="F14" s="415"/>
      <c r="G14" s="415"/>
      <c r="H14" s="415"/>
      <c r="I14" s="415"/>
      <c r="J14" s="415"/>
      <c r="K14" s="416"/>
      <c r="L14" s="139"/>
      <c r="M14" s="140"/>
      <c r="N14" s="266"/>
      <c r="O14" s="189"/>
      <c r="P14" s="141" t="str">
        <f>IF(N14="","",(L14/N14))</f>
        <v/>
      </c>
      <c r="Q14" s="142">
        <f>O14*R14</f>
        <v>0</v>
      </c>
      <c r="R14" s="143">
        <f>ROUND(L14*M14,0)</f>
        <v>0</v>
      </c>
      <c r="S14" s="180"/>
      <c r="T14" s="181"/>
      <c r="U14" s="181"/>
      <c r="V14" s="182">
        <f>Q14+R14</f>
        <v>0</v>
      </c>
      <c r="W14" s="181"/>
      <c r="Z14" s="128"/>
    </row>
    <row r="15" spans="1:26" s="83" customFormat="1" ht="27.75" customHeight="1" x14ac:dyDescent="0.25">
      <c r="A15" s="180"/>
      <c r="B15" s="397"/>
      <c r="C15" s="399"/>
      <c r="D15" s="414"/>
      <c r="E15" s="415"/>
      <c r="F15" s="415"/>
      <c r="G15" s="415"/>
      <c r="H15" s="415"/>
      <c r="I15" s="415"/>
      <c r="J15" s="415"/>
      <c r="K15" s="416"/>
      <c r="L15" s="139"/>
      <c r="M15" s="140"/>
      <c r="N15" s="266"/>
      <c r="O15" s="189"/>
      <c r="P15" s="141" t="str">
        <f>IF(N15="","",(L15/N15))</f>
        <v/>
      </c>
      <c r="Q15" s="142">
        <f>O15*R15</f>
        <v>0</v>
      </c>
      <c r="R15" s="143">
        <f>ROUND(L15*M15,0)</f>
        <v>0</v>
      </c>
      <c r="S15" s="180"/>
      <c r="T15" s="181"/>
      <c r="U15" s="181"/>
      <c r="V15" s="182">
        <f>Q15+R15</f>
        <v>0</v>
      </c>
      <c r="W15" s="181"/>
      <c r="Z15" s="128"/>
    </row>
    <row r="16" spans="1:26" ht="18.600000000000001" customHeight="1" x14ac:dyDescent="0.25">
      <c r="A16" s="180"/>
      <c r="B16" s="411" t="s">
        <v>221</v>
      </c>
      <c r="C16" s="412"/>
      <c r="D16" s="412"/>
      <c r="E16" s="412"/>
      <c r="F16" s="412"/>
      <c r="G16" s="412"/>
      <c r="H16" s="412"/>
      <c r="I16" s="412"/>
      <c r="J16" s="412"/>
      <c r="K16" s="412"/>
      <c r="L16" s="412"/>
      <c r="M16" s="412"/>
      <c r="N16" s="412"/>
      <c r="O16" s="413"/>
      <c r="P16" s="144">
        <f>SUM(P12:P15)</f>
        <v>0</v>
      </c>
      <c r="Q16" s="145">
        <f>SUM(Q12:Q15)</f>
        <v>0</v>
      </c>
      <c r="R16" s="143">
        <f>ROUND(SUM(R12:R15),0)</f>
        <v>0</v>
      </c>
      <c r="S16" s="180"/>
      <c r="T16" s="181"/>
      <c r="U16" s="181">
        <f>R16+Q16</f>
        <v>0</v>
      </c>
      <c r="V16" s="182"/>
      <c r="W16" s="181"/>
      <c r="X16" s="129">
        <f>R16</f>
        <v>0</v>
      </c>
    </row>
    <row r="17" spans="1:26" ht="15.75" customHeight="1" x14ac:dyDescent="0.25">
      <c r="A17" s="180"/>
      <c r="B17" s="465" t="s">
        <v>49</v>
      </c>
      <c r="C17" s="466"/>
      <c r="D17" s="466"/>
      <c r="E17" s="466"/>
      <c r="F17" s="466"/>
      <c r="G17" s="466"/>
      <c r="H17" s="466"/>
      <c r="I17" s="466"/>
      <c r="J17" s="466"/>
      <c r="K17" s="466"/>
      <c r="L17" s="466"/>
      <c r="M17" s="466"/>
      <c r="N17" s="466"/>
      <c r="O17" s="466"/>
      <c r="P17" s="466"/>
      <c r="Q17" s="466"/>
      <c r="R17" s="467"/>
      <c r="S17" s="180"/>
      <c r="T17" s="181"/>
      <c r="U17" s="181"/>
      <c r="V17" s="182"/>
      <c r="W17" s="181"/>
    </row>
    <row r="18" spans="1:26" ht="39.950000000000003" customHeight="1" x14ac:dyDescent="0.25">
      <c r="A18" s="180"/>
      <c r="B18" s="424" t="s">
        <v>45</v>
      </c>
      <c r="C18" s="479"/>
      <c r="D18" s="424" t="s">
        <v>363</v>
      </c>
      <c r="E18" s="425"/>
      <c r="F18" s="425"/>
      <c r="G18" s="425"/>
      <c r="H18" s="425"/>
      <c r="I18" s="425"/>
      <c r="J18" s="425"/>
      <c r="K18" s="479"/>
      <c r="L18" s="176" t="s">
        <v>46</v>
      </c>
      <c r="M18" s="176" t="s">
        <v>47</v>
      </c>
      <c r="N18" s="197" t="s">
        <v>532</v>
      </c>
      <c r="O18" s="176" t="s">
        <v>4</v>
      </c>
      <c r="P18" s="325" t="s">
        <v>1</v>
      </c>
      <c r="Q18" s="325" t="s">
        <v>36</v>
      </c>
      <c r="R18" s="325" t="s">
        <v>103</v>
      </c>
      <c r="S18" s="180"/>
      <c r="T18" s="181"/>
      <c r="U18" s="181"/>
      <c r="V18" s="182"/>
      <c r="W18" s="181"/>
    </row>
    <row r="19" spans="1:26" s="83" customFormat="1" ht="24" customHeight="1" x14ac:dyDescent="0.25">
      <c r="A19" s="180"/>
      <c r="B19" s="397"/>
      <c r="C19" s="399"/>
      <c r="D19" s="414"/>
      <c r="E19" s="415"/>
      <c r="F19" s="415"/>
      <c r="G19" s="415"/>
      <c r="H19" s="415"/>
      <c r="I19" s="415"/>
      <c r="J19" s="415"/>
      <c r="K19" s="416"/>
      <c r="L19" s="305"/>
      <c r="M19" s="140"/>
      <c r="N19" s="266"/>
      <c r="O19" s="189"/>
      <c r="P19" s="141" t="str">
        <f t="shared" ref="P19:P43" si="0">IF(N19="","",(L19/N19))</f>
        <v/>
      </c>
      <c r="Q19" s="142">
        <f>O19*R19</f>
        <v>0</v>
      </c>
      <c r="R19" s="143">
        <f>ROUND(L19*M19,2)</f>
        <v>0</v>
      </c>
      <c r="S19" s="180"/>
      <c r="T19" s="181"/>
      <c r="U19" s="181"/>
      <c r="V19" s="182">
        <f t="shared" ref="V19:V43" si="1">Q19+R19</f>
        <v>0</v>
      </c>
      <c r="W19" s="181"/>
    </row>
    <row r="20" spans="1:26" s="83" customFormat="1" ht="24" customHeight="1" x14ac:dyDescent="0.25">
      <c r="A20" s="180"/>
      <c r="B20" s="397"/>
      <c r="C20" s="399"/>
      <c r="D20" s="414"/>
      <c r="E20" s="415"/>
      <c r="F20" s="415"/>
      <c r="G20" s="415"/>
      <c r="H20" s="415"/>
      <c r="I20" s="415"/>
      <c r="J20" s="415"/>
      <c r="K20" s="416"/>
      <c r="L20" s="305"/>
      <c r="M20" s="140"/>
      <c r="N20" s="266"/>
      <c r="O20" s="189"/>
      <c r="P20" s="141" t="str">
        <f t="shared" ref="P20:P33" si="2">IF(N20="","",(L20/N20))</f>
        <v/>
      </c>
      <c r="Q20" s="142">
        <f t="shared" ref="Q20:Q33" si="3">O20*R20</f>
        <v>0</v>
      </c>
      <c r="R20" s="143">
        <f t="shared" ref="R20:R43" si="4">ROUND(L20*M20,2)</f>
        <v>0</v>
      </c>
      <c r="S20" s="180"/>
      <c r="T20" s="181"/>
      <c r="U20" s="181" t="s">
        <v>231</v>
      </c>
      <c r="V20" s="182">
        <f t="shared" si="1"/>
        <v>0</v>
      </c>
      <c r="W20" s="181"/>
      <c r="Z20" s="128"/>
    </row>
    <row r="21" spans="1:26" s="83" customFormat="1" ht="24" customHeight="1" x14ac:dyDescent="0.25">
      <c r="A21" s="180"/>
      <c r="B21" s="397"/>
      <c r="C21" s="399"/>
      <c r="D21" s="414"/>
      <c r="E21" s="415"/>
      <c r="F21" s="415"/>
      <c r="G21" s="415"/>
      <c r="H21" s="415"/>
      <c r="I21" s="415"/>
      <c r="J21" s="415"/>
      <c r="K21" s="416"/>
      <c r="L21" s="305"/>
      <c r="M21" s="140"/>
      <c r="N21" s="266"/>
      <c r="O21" s="189"/>
      <c r="P21" s="141" t="str">
        <f t="shared" si="2"/>
        <v/>
      </c>
      <c r="Q21" s="142">
        <f t="shared" si="3"/>
        <v>0</v>
      </c>
      <c r="R21" s="143">
        <f t="shared" si="4"/>
        <v>0</v>
      </c>
      <c r="S21" s="180"/>
      <c r="T21" s="181"/>
      <c r="U21" s="181"/>
      <c r="V21" s="182">
        <f t="shared" si="1"/>
        <v>0</v>
      </c>
      <c r="W21" s="181"/>
    </row>
    <row r="22" spans="1:26" s="83" customFormat="1" ht="24" customHeight="1" x14ac:dyDescent="0.25">
      <c r="A22" s="180"/>
      <c r="B22" s="397"/>
      <c r="C22" s="399"/>
      <c r="D22" s="414"/>
      <c r="E22" s="415"/>
      <c r="F22" s="415"/>
      <c r="G22" s="415"/>
      <c r="H22" s="415"/>
      <c r="I22" s="415"/>
      <c r="J22" s="415"/>
      <c r="K22" s="416"/>
      <c r="L22" s="305"/>
      <c r="M22" s="140"/>
      <c r="N22" s="266"/>
      <c r="O22" s="189"/>
      <c r="P22" s="141" t="str">
        <f t="shared" si="2"/>
        <v/>
      </c>
      <c r="Q22" s="142">
        <f t="shared" si="3"/>
        <v>0</v>
      </c>
      <c r="R22" s="143">
        <f t="shared" si="4"/>
        <v>0</v>
      </c>
      <c r="S22" s="180"/>
      <c r="T22" s="181"/>
      <c r="U22" s="181" t="s">
        <v>231</v>
      </c>
      <c r="V22" s="182">
        <f t="shared" si="1"/>
        <v>0</v>
      </c>
      <c r="W22" s="181"/>
      <c r="Z22" s="128"/>
    </row>
    <row r="23" spans="1:26" s="83" customFormat="1" ht="24" customHeight="1" x14ac:dyDescent="0.25">
      <c r="A23" s="180"/>
      <c r="B23" s="397"/>
      <c r="C23" s="399"/>
      <c r="D23" s="414"/>
      <c r="E23" s="415"/>
      <c r="F23" s="415"/>
      <c r="G23" s="415"/>
      <c r="H23" s="415"/>
      <c r="I23" s="415"/>
      <c r="J23" s="415"/>
      <c r="K23" s="416"/>
      <c r="L23" s="305"/>
      <c r="M23" s="140"/>
      <c r="N23" s="266"/>
      <c r="O23" s="189"/>
      <c r="P23" s="141" t="str">
        <f t="shared" si="2"/>
        <v/>
      </c>
      <c r="Q23" s="142">
        <f t="shared" si="3"/>
        <v>0</v>
      </c>
      <c r="R23" s="143">
        <f t="shared" si="4"/>
        <v>0</v>
      </c>
      <c r="S23" s="180"/>
      <c r="T23" s="181"/>
      <c r="U23" s="181"/>
      <c r="V23" s="182">
        <f>Q23+R23</f>
        <v>0</v>
      </c>
      <c r="W23" s="181"/>
    </row>
    <row r="24" spans="1:26" s="83" customFormat="1" ht="24" customHeight="1" x14ac:dyDescent="0.25">
      <c r="A24" s="180"/>
      <c r="B24" s="397"/>
      <c r="C24" s="399"/>
      <c r="D24" s="414"/>
      <c r="E24" s="415"/>
      <c r="F24" s="415"/>
      <c r="G24" s="415"/>
      <c r="H24" s="415"/>
      <c r="I24" s="415"/>
      <c r="J24" s="415"/>
      <c r="K24" s="416"/>
      <c r="L24" s="305"/>
      <c r="M24" s="140"/>
      <c r="N24" s="266"/>
      <c r="O24" s="189"/>
      <c r="P24" s="141" t="str">
        <f t="shared" si="2"/>
        <v/>
      </c>
      <c r="Q24" s="142">
        <f t="shared" si="3"/>
        <v>0</v>
      </c>
      <c r="R24" s="143">
        <f t="shared" si="4"/>
        <v>0</v>
      </c>
      <c r="S24" s="180"/>
      <c r="T24" s="181"/>
      <c r="U24" s="181" t="s">
        <v>231</v>
      </c>
      <c r="V24" s="182">
        <f>Q24+R24</f>
        <v>0</v>
      </c>
      <c r="W24" s="181"/>
      <c r="Z24" s="128"/>
    </row>
    <row r="25" spans="1:26" s="83" customFormat="1" ht="24" customHeight="1" x14ac:dyDescent="0.25">
      <c r="A25" s="180"/>
      <c r="B25" s="397"/>
      <c r="C25" s="399"/>
      <c r="D25" s="414"/>
      <c r="E25" s="415"/>
      <c r="F25" s="415"/>
      <c r="G25" s="415"/>
      <c r="H25" s="415"/>
      <c r="I25" s="415"/>
      <c r="J25" s="415"/>
      <c r="K25" s="416"/>
      <c r="L25" s="305"/>
      <c r="M25" s="140"/>
      <c r="N25" s="266"/>
      <c r="O25" s="189"/>
      <c r="P25" s="141" t="str">
        <f t="shared" si="2"/>
        <v/>
      </c>
      <c r="Q25" s="142">
        <f t="shared" si="3"/>
        <v>0</v>
      </c>
      <c r="R25" s="143">
        <f t="shared" si="4"/>
        <v>0</v>
      </c>
      <c r="S25" s="180"/>
      <c r="T25" s="181"/>
      <c r="U25" s="181"/>
      <c r="V25" s="182">
        <f t="shared" ref="V25:V32" si="5">Q25+R25</f>
        <v>0</v>
      </c>
      <c r="W25" s="181"/>
    </row>
    <row r="26" spans="1:26" s="83" customFormat="1" ht="24" customHeight="1" x14ac:dyDescent="0.25">
      <c r="A26" s="180"/>
      <c r="B26" s="397"/>
      <c r="C26" s="399"/>
      <c r="D26" s="414"/>
      <c r="E26" s="415"/>
      <c r="F26" s="415"/>
      <c r="G26" s="415"/>
      <c r="H26" s="415"/>
      <c r="I26" s="415"/>
      <c r="J26" s="415"/>
      <c r="K26" s="416"/>
      <c r="L26" s="139"/>
      <c r="M26" s="140"/>
      <c r="N26" s="266"/>
      <c r="O26" s="189"/>
      <c r="P26" s="141" t="str">
        <f t="shared" si="2"/>
        <v/>
      </c>
      <c r="Q26" s="142">
        <f t="shared" si="3"/>
        <v>0</v>
      </c>
      <c r="R26" s="143">
        <f t="shared" si="4"/>
        <v>0</v>
      </c>
      <c r="S26" s="180"/>
      <c r="T26" s="181"/>
      <c r="U26" s="181"/>
      <c r="V26" s="182">
        <f t="shared" si="5"/>
        <v>0</v>
      </c>
      <c r="W26" s="181"/>
    </row>
    <row r="27" spans="1:26" s="83" customFormat="1" ht="24" customHeight="1" x14ac:dyDescent="0.25">
      <c r="A27" s="180"/>
      <c r="B27" s="397"/>
      <c r="C27" s="399"/>
      <c r="D27" s="414"/>
      <c r="E27" s="415"/>
      <c r="F27" s="415"/>
      <c r="G27" s="415"/>
      <c r="H27" s="415"/>
      <c r="I27" s="415"/>
      <c r="J27" s="415"/>
      <c r="K27" s="416"/>
      <c r="L27" s="139"/>
      <c r="M27" s="140"/>
      <c r="N27" s="266"/>
      <c r="O27" s="189"/>
      <c r="P27" s="141" t="str">
        <f t="shared" si="2"/>
        <v/>
      </c>
      <c r="Q27" s="142">
        <f t="shared" si="3"/>
        <v>0</v>
      </c>
      <c r="R27" s="143">
        <f t="shared" si="4"/>
        <v>0</v>
      </c>
      <c r="S27" s="180"/>
      <c r="T27" s="181"/>
      <c r="U27" s="181" t="s">
        <v>231</v>
      </c>
      <c r="V27" s="182">
        <f t="shared" si="5"/>
        <v>0</v>
      </c>
      <c r="W27" s="181"/>
      <c r="Z27" s="128"/>
    </row>
    <row r="28" spans="1:26" s="83" customFormat="1" ht="24" customHeight="1" x14ac:dyDescent="0.25">
      <c r="A28" s="180"/>
      <c r="B28" s="397"/>
      <c r="C28" s="399"/>
      <c r="D28" s="414"/>
      <c r="E28" s="415"/>
      <c r="F28" s="415"/>
      <c r="G28" s="415"/>
      <c r="H28" s="415"/>
      <c r="I28" s="415"/>
      <c r="J28" s="415"/>
      <c r="K28" s="416"/>
      <c r="L28" s="139"/>
      <c r="M28" s="140"/>
      <c r="N28" s="266"/>
      <c r="O28" s="189"/>
      <c r="P28" s="141" t="str">
        <f t="shared" si="2"/>
        <v/>
      </c>
      <c r="Q28" s="142">
        <f t="shared" si="3"/>
        <v>0</v>
      </c>
      <c r="R28" s="143">
        <f t="shared" si="4"/>
        <v>0</v>
      </c>
      <c r="S28" s="180"/>
      <c r="T28" s="181"/>
      <c r="U28" s="181"/>
      <c r="V28" s="182">
        <f t="shared" si="5"/>
        <v>0</v>
      </c>
      <c r="W28" s="181"/>
    </row>
    <row r="29" spans="1:26" s="83" customFormat="1" ht="24" customHeight="1" x14ac:dyDescent="0.25">
      <c r="A29" s="180"/>
      <c r="B29" s="397"/>
      <c r="C29" s="399"/>
      <c r="D29" s="414"/>
      <c r="E29" s="415"/>
      <c r="F29" s="415"/>
      <c r="G29" s="415"/>
      <c r="H29" s="415"/>
      <c r="I29" s="415"/>
      <c r="J29" s="415"/>
      <c r="K29" s="416"/>
      <c r="L29" s="139"/>
      <c r="M29" s="140"/>
      <c r="N29" s="266"/>
      <c r="O29" s="189"/>
      <c r="P29" s="141" t="str">
        <f t="shared" si="2"/>
        <v/>
      </c>
      <c r="Q29" s="142">
        <f t="shared" si="3"/>
        <v>0</v>
      </c>
      <c r="R29" s="143">
        <f t="shared" si="4"/>
        <v>0</v>
      </c>
      <c r="S29" s="180"/>
      <c r="T29" s="181"/>
      <c r="U29" s="181" t="s">
        <v>231</v>
      </c>
      <c r="V29" s="182">
        <f t="shared" si="5"/>
        <v>0</v>
      </c>
      <c r="W29" s="181"/>
      <c r="Z29" s="128"/>
    </row>
    <row r="30" spans="1:26" s="83" customFormat="1" ht="39.950000000000003" customHeight="1" x14ac:dyDescent="0.25">
      <c r="A30" s="180"/>
      <c r="B30" s="397"/>
      <c r="C30" s="399"/>
      <c r="D30" s="414"/>
      <c r="E30" s="415"/>
      <c r="F30" s="415"/>
      <c r="G30" s="415"/>
      <c r="H30" s="415"/>
      <c r="I30" s="415"/>
      <c r="J30" s="415"/>
      <c r="K30" s="416"/>
      <c r="L30" s="139"/>
      <c r="M30" s="140"/>
      <c r="N30" s="266"/>
      <c r="O30" s="189"/>
      <c r="P30" s="141" t="str">
        <f t="shared" si="2"/>
        <v/>
      </c>
      <c r="Q30" s="142">
        <f t="shared" si="3"/>
        <v>0</v>
      </c>
      <c r="R30" s="143">
        <f t="shared" si="4"/>
        <v>0</v>
      </c>
      <c r="S30" s="180"/>
      <c r="T30" s="181"/>
      <c r="U30" s="181"/>
      <c r="V30" s="182">
        <f t="shared" si="5"/>
        <v>0</v>
      </c>
      <c r="W30" s="181"/>
    </row>
    <row r="31" spans="1:26" s="83" customFormat="1" ht="39.950000000000003" customHeight="1" x14ac:dyDescent="0.25">
      <c r="A31" s="180"/>
      <c r="B31" s="397"/>
      <c r="C31" s="399"/>
      <c r="D31" s="414"/>
      <c r="E31" s="415"/>
      <c r="F31" s="415"/>
      <c r="G31" s="415"/>
      <c r="H31" s="415"/>
      <c r="I31" s="415"/>
      <c r="J31" s="415"/>
      <c r="K31" s="416"/>
      <c r="L31" s="139"/>
      <c r="M31" s="140"/>
      <c r="N31" s="266"/>
      <c r="O31" s="189"/>
      <c r="P31" s="141" t="str">
        <f t="shared" si="2"/>
        <v/>
      </c>
      <c r="Q31" s="142">
        <f t="shared" si="3"/>
        <v>0</v>
      </c>
      <c r="R31" s="143">
        <f t="shared" si="4"/>
        <v>0</v>
      </c>
      <c r="S31" s="180"/>
      <c r="T31" s="181"/>
      <c r="U31" s="181" t="s">
        <v>231</v>
      </c>
      <c r="V31" s="182">
        <f t="shared" si="5"/>
        <v>0</v>
      </c>
      <c r="W31" s="181"/>
      <c r="Z31" s="128"/>
    </row>
    <row r="32" spans="1:26" s="83" customFormat="1" ht="39.950000000000003" customHeight="1" x14ac:dyDescent="0.25">
      <c r="A32" s="180"/>
      <c r="B32" s="397"/>
      <c r="C32" s="399"/>
      <c r="D32" s="414"/>
      <c r="E32" s="415"/>
      <c r="F32" s="415"/>
      <c r="G32" s="415"/>
      <c r="H32" s="415"/>
      <c r="I32" s="415"/>
      <c r="J32" s="415"/>
      <c r="K32" s="416"/>
      <c r="L32" s="139"/>
      <c r="M32" s="140"/>
      <c r="N32" s="266"/>
      <c r="O32" s="189"/>
      <c r="P32" s="141" t="str">
        <f t="shared" si="2"/>
        <v/>
      </c>
      <c r="Q32" s="142">
        <f t="shared" si="3"/>
        <v>0</v>
      </c>
      <c r="R32" s="143">
        <f t="shared" si="4"/>
        <v>0</v>
      </c>
      <c r="S32" s="180"/>
      <c r="T32" s="181"/>
      <c r="U32" s="181"/>
      <c r="V32" s="182">
        <f t="shared" si="5"/>
        <v>0</v>
      </c>
      <c r="W32" s="181"/>
    </row>
    <row r="33" spans="1:26" s="83" customFormat="1" ht="39.950000000000003" hidden="1" customHeight="1" x14ac:dyDescent="0.25">
      <c r="A33" s="180"/>
      <c r="B33" s="397"/>
      <c r="C33" s="399"/>
      <c r="D33" s="414"/>
      <c r="E33" s="415"/>
      <c r="F33" s="415"/>
      <c r="G33" s="415"/>
      <c r="H33" s="415"/>
      <c r="I33" s="415"/>
      <c r="J33" s="415"/>
      <c r="K33" s="416"/>
      <c r="L33" s="139"/>
      <c r="M33" s="140"/>
      <c r="N33" s="266"/>
      <c r="O33" s="189"/>
      <c r="P33" s="141" t="str">
        <f t="shared" si="2"/>
        <v/>
      </c>
      <c r="Q33" s="142">
        <f t="shared" si="3"/>
        <v>0</v>
      </c>
      <c r="R33" s="143">
        <f t="shared" si="4"/>
        <v>0</v>
      </c>
      <c r="S33" s="180"/>
      <c r="T33" s="181"/>
      <c r="U33" s="181"/>
      <c r="V33" s="182">
        <f>Q33+R33</f>
        <v>0</v>
      </c>
      <c r="W33" s="181"/>
    </row>
    <row r="34" spans="1:26" s="83" customFormat="1" ht="39.950000000000003" hidden="1" customHeight="1" x14ac:dyDescent="0.25">
      <c r="A34" s="180"/>
      <c r="B34" s="397"/>
      <c r="C34" s="399"/>
      <c r="D34" s="414"/>
      <c r="E34" s="415"/>
      <c r="F34" s="415"/>
      <c r="G34" s="415"/>
      <c r="H34" s="415"/>
      <c r="I34" s="415"/>
      <c r="J34" s="415"/>
      <c r="K34" s="416"/>
      <c r="L34" s="139"/>
      <c r="M34" s="140"/>
      <c r="N34" s="266"/>
      <c r="O34" s="189"/>
      <c r="P34" s="141" t="str">
        <f t="shared" si="0"/>
        <v/>
      </c>
      <c r="Q34" s="142">
        <f t="shared" ref="Q34:Q37" si="6">O34*R34</f>
        <v>0</v>
      </c>
      <c r="R34" s="143">
        <f t="shared" si="4"/>
        <v>0</v>
      </c>
      <c r="S34" s="180"/>
      <c r="T34" s="181"/>
      <c r="U34" s="181" t="s">
        <v>231</v>
      </c>
      <c r="V34" s="182">
        <f>Q34+R34</f>
        <v>0</v>
      </c>
      <c r="W34" s="181"/>
      <c r="Z34" s="128"/>
    </row>
    <row r="35" spans="1:26" s="83" customFormat="1" ht="39.950000000000003" hidden="1" customHeight="1" x14ac:dyDescent="0.25">
      <c r="A35" s="180"/>
      <c r="B35" s="397"/>
      <c r="C35" s="399"/>
      <c r="D35" s="414"/>
      <c r="E35" s="415"/>
      <c r="F35" s="415"/>
      <c r="G35" s="415"/>
      <c r="H35" s="415"/>
      <c r="I35" s="415"/>
      <c r="J35" s="415"/>
      <c r="K35" s="416"/>
      <c r="L35" s="139"/>
      <c r="M35" s="140"/>
      <c r="N35" s="266"/>
      <c r="O35" s="189"/>
      <c r="P35" s="141" t="str">
        <f t="shared" si="0"/>
        <v/>
      </c>
      <c r="Q35" s="142">
        <f t="shared" si="6"/>
        <v>0</v>
      </c>
      <c r="R35" s="143">
        <f t="shared" si="4"/>
        <v>0</v>
      </c>
      <c r="S35" s="180"/>
      <c r="T35" s="181"/>
      <c r="U35" s="181"/>
      <c r="V35" s="182">
        <f>Q35+R35</f>
        <v>0</v>
      </c>
      <c r="W35" s="181"/>
    </row>
    <row r="36" spans="1:26" s="83" customFormat="1" ht="39.950000000000003" hidden="1" customHeight="1" x14ac:dyDescent="0.25">
      <c r="A36" s="180"/>
      <c r="B36" s="397"/>
      <c r="C36" s="399"/>
      <c r="D36" s="414"/>
      <c r="E36" s="415"/>
      <c r="F36" s="415"/>
      <c r="G36" s="415"/>
      <c r="H36" s="415"/>
      <c r="I36" s="415"/>
      <c r="J36" s="415"/>
      <c r="K36" s="416"/>
      <c r="L36" s="139"/>
      <c r="M36" s="140"/>
      <c r="N36" s="266"/>
      <c r="O36" s="189"/>
      <c r="P36" s="141" t="str">
        <f t="shared" si="0"/>
        <v/>
      </c>
      <c r="Q36" s="142">
        <f t="shared" si="6"/>
        <v>0</v>
      </c>
      <c r="R36" s="143">
        <f t="shared" si="4"/>
        <v>0</v>
      </c>
      <c r="S36" s="180"/>
      <c r="T36" s="181"/>
      <c r="U36" s="181"/>
      <c r="V36" s="182">
        <f t="shared" si="1"/>
        <v>0</v>
      </c>
      <c r="W36" s="181"/>
    </row>
    <row r="37" spans="1:26" s="83" customFormat="1" ht="39.950000000000003" hidden="1" customHeight="1" x14ac:dyDescent="0.25">
      <c r="A37" s="180"/>
      <c r="B37" s="397"/>
      <c r="C37" s="399"/>
      <c r="D37" s="414"/>
      <c r="E37" s="415"/>
      <c r="F37" s="415"/>
      <c r="G37" s="415"/>
      <c r="H37" s="415"/>
      <c r="I37" s="415"/>
      <c r="J37" s="415"/>
      <c r="K37" s="416"/>
      <c r="L37" s="139"/>
      <c r="M37" s="140"/>
      <c r="N37" s="266"/>
      <c r="O37" s="189"/>
      <c r="P37" s="141" t="str">
        <f t="shared" si="0"/>
        <v/>
      </c>
      <c r="Q37" s="142">
        <f t="shared" si="6"/>
        <v>0</v>
      </c>
      <c r="R37" s="143">
        <f t="shared" si="4"/>
        <v>0</v>
      </c>
      <c r="S37" s="180"/>
      <c r="T37" s="181"/>
      <c r="U37" s="181" t="s">
        <v>231</v>
      </c>
      <c r="V37" s="182">
        <f t="shared" si="1"/>
        <v>0</v>
      </c>
      <c r="W37" s="181"/>
      <c r="Z37" s="128"/>
    </row>
    <row r="38" spans="1:26" s="83" customFormat="1" ht="39.950000000000003" hidden="1" customHeight="1" x14ac:dyDescent="0.25">
      <c r="A38" s="180"/>
      <c r="B38" s="397"/>
      <c r="C38" s="399"/>
      <c r="D38" s="414"/>
      <c r="E38" s="415"/>
      <c r="F38" s="415"/>
      <c r="G38" s="415"/>
      <c r="H38" s="415"/>
      <c r="I38" s="415"/>
      <c r="J38" s="415"/>
      <c r="K38" s="416"/>
      <c r="L38" s="139"/>
      <c r="M38" s="140"/>
      <c r="N38" s="266"/>
      <c r="O38" s="189"/>
      <c r="P38" s="141" t="str">
        <f t="shared" si="0"/>
        <v/>
      </c>
      <c r="Q38" s="142">
        <f t="shared" ref="Q38:Q43" si="7">O38*R38</f>
        <v>0</v>
      </c>
      <c r="R38" s="143">
        <f t="shared" si="4"/>
        <v>0</v>
      </c>
      <c r="S38" s="180"/>
      <c r="T38" s="181"/>
      <c r="U38" s="181"/>
      <c r="V38" s="182">
        <f t="shared" si="1"/>
        <v>0</v>
      </c>
      <c r="W38" s="181"/>
    </row>
    <row r="39" spans="1:26" s="83" customFormat="1" ht="39.950000000000003" hidden="1" customHeight="1" x14ac:dyDescent="0.25">
      <c r="A39" s="180"/>
      <c r="B39" s="397"/>
      <c r="C39" s="399"/>
      <c r="D39" s="414"/>
      <c r="E39" s="415"/>
      <c r="F39" s="415"/>
      <c r="G39" s="415"/>
      <c r="H39" s="415"/>
      <c r="I39" s="415"/>
      <c r="J39" s="415"/>
      <c r="K39" s="416"/>
      <c r="L39" s="139"/>
      <c r="M39" s="140"/>
      <c r="N39" s="266"/>
      <c r="O39" s="189"/>
      <c r="P39" s="141" t="str">
        <f t="shared" si="0"/>
        <v/>
      </c>
      <c r="Q39" s="142">
        <f t="shared" si="7"/>
        <v>0</v>
      </c>
      <c r="R39" s="143">
        <f t="shared" si="4"/>
        <v>0</v>
      </c>
      <c r="S39" s="180"/>
      <c r="T39" s="181"/>
      <c r="U39" s="181" t="s">
        <v>231</v>
      </c>
      <c r="V39" s="182">
        <f t="shared" si="1"/>
        <v>0</v>
      </c>
      <c r="W39" s="181"/>
      <c r="Z39" s="128"/>
    </row>
    <row r="40" spans="1:26" s="83" customFormat="1" ht="39.950000000000003" hidden="1" customHeight="1" x14ac:dyDescent="0.25">
      <c r="A40" s="180"/>
      <c r="B40" s="397"/>
      <c r="C40" s="399"/>
      <c r="D40" s="414"/>
      <c r="E40" s="415"/>
      <c r="F40" s="415"/>
      <c r="G40" s="415"/>
      <c r="H40" s="415"/>
      <c r="I40" s="415"/>
      <c r="J40" s="415"/>
      <c r="K40" s="416"/>
      <c r="L40" s="139"/>
      <c r="M40" s="140"/>
      <c r="N40" s="266"/>
      <c r="O40" s="189"/>
      <c r="P40" s="141" t="str">
        <f t="shared" si="0"/>
        <v/>
      </c>
      <c r="Q40" s="142">
        <f t="shared" si="7"/>
        <v>0</v>
      </c>
      <c r="R40" s="143">
        <f t="shared" si="4"/>
        <v>0</v>
      </c>
      <c r="S40" s="180"/>
      <c r="T40" s="181"/>
      <c r="U40" s="181"/>
      <c r="V40" s="182">
        <f t="shared" si="1"/>
        <v>0</v>
      </c>
      <c r="W40" s="181"/>
    </row>
    <row r="41" spans="1:26" s="83" customFormat="1" ht="39.950000000000003" hidden="1" customHeight="1" x14ac:dyDescent="0.25">
      <c r="A41" s="180"/>
      <c r="B41" s="397"/>
      <c r="C41" s="399"/>
      <c r="D41" s="414"/>
      <c r="E41" s="415"/>
      <c r="F41" s="415"/>
      <c r="G41" s="415"/>
      <c r="H41" s="415"/>
      <c r="I41" s="415"/>
      <c r="J41" s="415"/>
      <c r="K41" s="416"/>
      <c r="L41" s="139"/>
      <c r="M41" s="140"/>
      <c r="N41" s="266"/>
      <c r="O41" s="189"/>
      <c r="P41" s="141" t="str">
        <f t="shared" si="0"/>
        <v/>
      </c>
      <c r="Q41" s="142">
        <f t="shared" si="7"/>
        <v>0</v>
      </c>
      <c r="R41" s="143">
        <f t="shared" si="4"/>
        <v>0</v>
      </c>
      <c r="S41" s="180"/>
      <c r="T41" s="181"/>
      <c r="U41" s="181" t="s">
        <v>231</v>
      </c>
      <c r="V41" s="182">
        <f t="shared" si="1"/>
        <v>0</v>
      </c>
      <c r="W41" s="181"/>
      <c r="Z41" s="128"/>
    </row>
    <row r="42" spans="1:26" s="83" customFormat="1" ht="39.950000000000003" hidden="1" customHeight="1" x14ac:dyDescent="0.25">
      <c r="A42" s="180"/>
      <c r="B42" s="397"/>
      <c r="C42" s="399"/>
      <c r="D42" s="414"/>
      <c r="E42" s="415"/>
      <c r="F42" s="415"/>
      <c r="G42" s="415"/>
      <c r="H42" s="415"/>
      <c r="I42" s="415"/>
      <c r="J42" s="415"/>
      <c r="K42" s="416"/>
      <c r="L42" s="139"/>
      <c r="M42" s="140"/>
      <c r="N42" s="266"/>
      <c r="O42" s="189"/>
      <c r="P42" s="141" t="str">
        <f t="shared" si="0"/>
        <v/>
      </c>
      <c r="Q42" s="142">
        <f t="shared" si="7"/>
        <v>0</v>
      </c>
      <c r="R42" s="143">
        <f t="shared" si="4"/>
        <v>0</v>
      </c>
      <c r="S42" s="180"/>
      <c r="T42" s="181"/>
      <c r="U42" s="181"/>
      <c r="V42" s="182">
        <f t="shared" si="1"/>
        <v>0</v>
      </c>
      <c r="W42" s="181"/>
    </row>
    <row r="43" spans="1:26" s="83" customFormat="1" ht="39.950000000000003" hidden="1" customHeight="1" x14ac:dyDescent="0.25">
      <c r="A43" s="180"/>
      <c r="B43" s="397"/>
      <c r="C43" s="399"/>
      <c r="D43" s="414"/>
      <c r="E43" s="415"/>
      <c r="F43" s="415"/>
      <c r="G43" s="415"/>
      <c r="H43" s="415"/>
      <c r="I43" s="415"/>
      <c r="J43" s="415"/>
      <c r="K43" s="416"/>
      <c r="L43" s="139"/>
      <c r="M43" s="140"/>
      <c r="N43" s="266"/>
      <c r="O43" s="189"/>
      <c r="P43" s="141" t="str">
        <f t="shared" si="0"/>
        <v/>
      </c>
      <c r="Q43" s="142">
        <f t="shared" si="7"/>
        <v>0</v>
      </c>
      <c r="R43" s="143">
        <f t="shared" si="4"/>
        <v>0</v>
      </c>
      <c r="S43" s="180"/>
      <c r="T43" s="181"/>
      <c r="U43" s="181" t="s">
        <v>231</v>
      </c>
      <c r="V43" s="182">
        <f t="shared" si="1"/>
        <v>0</v>
      </c>
      <c r="W43" s="181"/>
      <c r="Z43" s="128"/>
    </row>
    <row r="44" spans="1:26" ht="18.600000000000001" hidden="1" customHeight="1" x14ac:dyDescent="0.25">
      <c r="A44" s="180"/>
      <c r="B44" s="411" t="s">
        <v>221</v>
      </c>
      <c r="C44" s="412"/>
      <c r="D44" s="412"/>
      <c r="E44" s="412"/>
      <c r="F44" s="412"/>
      <c r="G44" s="412"/>
      <c r="H44" s="412"/>
      <c r="I44" s="412"/>
      <c r="J44" s="412"/>
      <c r="K44" s="412"/>
      <c r="L44" s="412"/>
      <c r="M44" s="412"/>
      <c r="N44" s="412"/>
      <c r="O44" s="413"/>
      <c r="P44" s="144">
        <f>SUM(P19:P43)</f>
        <v>0</v>
      </c>
      <c r="Q44" s="143">
        <f>SUM(Q19:Q43)</f>
        <v>0</v>
      </c>
      <c r="R44" s="143">
        <f>ROUND(SUM(R19:R43),0)</f>
        <v>0</v>
      </c>
      <c r="S44" s="180"/>
      <c r="T44" s="181"/>
      <c r="U44" s="181">
        <f>R44+Q44</f>
        <v>0</v>
      </c>
      <c r="V44" s="181"/>
      <c r="W44" s="181"/>
      <c r="X44" s="129">
        <f>R44</f>
        <v>0</v>
      </c>
    </row>
    <row r="45" spans="1:26" ht="15.75" customHeight="1" x14ac:dyDescent="0.25">
      <c r="A45" s="180"/>
      <c r="B45" s="384" t="s">
        <v>50</v>
      </c>
      <c r="C45" s="385"/>
      <c r="D45" s="385"/>
      <c r="E45" s="385"/>
      <c r="F45" s="385"/>
      <c r="G45" s="385"/>
      <c r="H45" s="385"/>
      <c r="I45" s="385"/>
      <c r="J45" s="385"/>
      <c r="K45" s="385"/>
      <c r="L45" s="385"/>
      <c r="M45" s="385"/>
      <c r="N45" s="385"/>
      <c r="O45" s="385"/>
      <c r="P45" s="385"/>
      <c r="Q45" s="385"/>
      <c r="R45" s="386"/>
      <c r="S45" s="180"/>
      <c r="T45" s="181"/>
      <c r="U45" s="181"/>
      <c r="V45" s="181"/>
      <c r="W45" s="181"/>
    </row>
    <row r="46" spans="1:26" ht="39.950000000000003" customHeight="1" x14ac:dyDescent="0.25">
      <c r="A46" s="180"/>
      <c r="B46" s="424" t="s">
        <v>45</v>
      </c>
      <c r="C46" s="479"/>
      <c r="D46" s="424" t="s">
        <v>364</v>
      </c>
      <c r="E46" s="425"/>
      <c r="F46" s="425"/>
      <c r="G46" s="425"/>
      <c r="H46" s="425"/>
      <c r="I46" s="425"/>
      <c r="J46" s="425"/>
      <c r="K46" s="479"/>
      <c r="L46" s="176" t="s">
        <v>46</v>
      </c>
      <c r="M46" s="176" t="s">
        <v>47</v>
      </c>
      <c r="N46" s="197" t="s">
        <v>532</v>
      </c>
      <c r="O46" s="176" t="s">
        <v>4</v>
      </c>
      <c r="P46" s="176" t="s">
        <v>1</v>
      </c>
      <c r="Q46" s="176" t="s">
        <v>36</v>
      </c>
      <c r="R46" s="176" t="s">
        <v>103</v>
      </c>
      <c r="S46" s="180"/>
      <c r="T46" s="181"/>
      <c r="U46" s="181"/>
      <c r="V46" s="182"/>
      <c r="W46" s="181"/>
    </row>
    <row r="47" spans="1:26" s="83" customFormat="1" ht="39.950000000000003" customHeight="1" x14ac:dyDescent="0.25">
      <c r="A47" s="180"/>
      <c r="B47" s="414"/>
      <c r="C47" s="416"/>
      <c r="D47" s="414"/>
      <c r="E47" s="415"/>
      <c r="F47" s="415"/>
      <c r="G47" s="415"/>
      <c r="H47" s="415"/>
      <c r="I47" s="415"/>
      <c r="J47" s="415"/>
      <c r="K47" s="416"/>
      <c r="L47" s="139"/>
      <c r="M47" s="140"/>
      <c r="N47" s="266"/>
      <c r="O47" s="189"/>
      <c r="P47" s="141" t="str">
        <f>IF(N47="","",(L47/N47))</f>
        <v/>
      </c>
      <c r="Q47" s="142">
        <f>O47*R47</f>
        <v>0</v>
      </c>
      <c r="R47" s="143">
        <f t="shared" ref="R47:R51" si="8">ROUND(L47*M47,2)</f>
        <v>0</v>
      </c>
      <c r="S47" s="180"/>
      <c r="T47" s="181"/>
      <c r="U47" s="181"/>
      <c r="V47" s="182">
        <f>Q47+R47</f>
        <v>0</v>
      </c>
      <c r="W47" s="181"/>
    </row>
    <row r="48" spans="1:26" s="83" customFormat="1" ht="29.25" customHeight="1" x14ac:dyDescent="0.25">
      <c r="A48" s="180"/>
      <c r="B48" s="414"/>
      <c r="C48" s="416"/>
      <c r="D48" s="414"/>
      <c r="E48" s="415"/>
      <c r="F48" s="415"/>
      <c r="G48" s="415"/>
      <c r="H48" s="415"/>
      <c r="I48" s="415"/>
      <c r="J48" s="415"/>
      <c r="K48" s="416"/>
      <c r="L48" s="147"/>
      <c r="M48" s="148"/>
      <c r="N48" s="266"/>
      <c r="O48" s="189"/>
      <c r="P48" s="141" t="str">
        <f>IF(N48="","",(L48/N48))</f>
        <v/>
      </c>
      <c r="Q48" s="142">
        <f>O48*R48</f>
        <v>0</v>
      </c>
      <c r="R48" s="143">
        <f t="shared" si="8"/>
        <v>0</v>
      </c>
      <c r="S48" s="180"/>
      <c r="T48" s="181"/>
      <c r="U48" s="181"/>
      <c r="V48" s="182">
        <f>Q48+R48</f>
        <v>0</v>
      </c>
      <c r="W48" s="181"/>
    </row>
    <row r="49" spans="1:24" s="83" customFormat="1" ht="39.950000000000003" hidden="1" customHeight="1" x14ac:dyDescent="0.25">
      <c r="A49" s="180"/>
      <c r="B49" s="414"/>
      <c r="C49" s="416"/>
      <c r="D49" s="414"/>
      <c r="E49" s="415"/>
      <c r="F49" s="415"/>
      <c r="G49" s="415"/>
      <c r="H49" s="415"/>
      <c r="I49" s="415"/>
      <c r="J49" s="415"/>
      <c r="K49" s="416"/>
      <c r="L49" s="147"/>
      <c r="M49" s="148"/>
      <c r="N49" s="265"/>
      <c r="O49" s="189"/>
      <c r="P49" s="141" t="str">
        <f>IF(N49="","",(L49/N49))</f>
        <v/>
      </c>
      <c r="Q49" s="142">
        <f>O49*R49</f>
        <v>0</v>
      </c>
      <c r="R49" s="143">
        <f t="shared" si="8"/>
        <v>0</v>
      </c>
      <c r="S49" s="180"/>
      <c r="T49" s="181"/>
      <c r="U49" s="181"/>
      <c r="V49" s="182">
        <f>Q49+R49</f>
        <v>0</v>
      </c>
      <c r="W49" s="181"/>
    </row>
    <row r="50" spans="1:24" s="83" customFormat="1" ht="39.950000000000003" hidden="1" customHeight="1" x14ac:dyDescent="0.25">
      <c r="A50" s="180"/>
      <c r="B50" s="414"/>
      <c r="C50" s="416"/>
      <c r="D50" s="414"/>
      <c r="E50" s="415"/>
      <c r="F50" s="415"/>
      <c r="G50" s="415"/>
      <c r="H50" s="415"/>
      <c r="I50" s="415"/>
      <c r="J50" s="415"/>
      <c r="K50" s="416"/>
      <c r="L50" s="147"/>
      <c r="M50" s="148"/>
      <c r="N50" s="265"/>
      <c r="O50" s="189"/>
      <c r="P50" s="141" t="str">
        <f>IF(N50="","",(L50/N50))</f>
        <v/>
      </c>
      <c r="Q50" s="142">
        <f>O50*R50</f>
        <v>0</v>
      </c>
      <c r="R50" s="143">
        <f t="shared" si="8"/>
        <v>0</v>
      </c>
      <c r="S50" s="180"/>
      <c r="T50" s="181"/>
      <c r="U50" s="181"/>
      <c r="V50" s="182">
        <f>Q50+R50</f>
        <v>0</v>
      </c>
      <c r="W50" s="181"/>
    </row>
    <row r="51" spans="1:24" s="83" customFormat="1" ht="39.950000000000003" hidden="1" customHeight="1" x14ac:dyDescent="0.25">
      <c r="A51" s="180"/>
      <c r="B51" s="414"/>
      <c r="C51" s="416"/>
      <c r="D51" s="414"/>
      <c r="E51" s="415"/>
      <c r="F51" s="415"/>
      <c r="G51" s="415"/>
      <c r="H51" s="415"/>
      <c r="I51" s="415"/>
      <c r="J51" s="415"/>
      <c r="K51" s="416"/>
      <c r="L51" s="147"/>
      <c r="M51" s="148"/>
      <c r="N51" s="265"/>
      <c r="O51" s="189"/>
      <c r="P51" s="141" t="str">
        <f>IF(N51="","",(L51/N51))</f>
        <v/>
      </c>
      <c r="Q51" s="142">
        <f>O51*R51</f>
        <v>0</v>
      </c>
      <c r="R51" s="143">
        <f t="shared" si="8"/>
        <v>0</v>
      </c>
      <c r="S51" s="180"/>
      <c r="T51" s="181"/>
      <c r="U51" s="181"/>
      <c r="V51" s="182">
        <f>Q51+R51</f>
        <v>0</v>
      </c>
      <c r="W51" s="181"/>
    </row>
    <row r="52" spans="1:24" ht="18.600000000000001" customHeight="1" x14ac:dyDescent="0.25">
      <c r="A52" s="180"/>
      <c r="B52" s="411" t="s">
        <v>221</v>
      </c>
      <c r="C52" s="412"/>
      <c r="D52" s="412"/>
      <c r="E52" s="412"/>
      <c r="F52" s="412"/>
      <c r="G52" s="412"/>
      <c r="H52" s="412"/>
      <c r="I52" s="412"/>
      <c r="J52" s="412"/>
      <c r="K52" s="412"/>
      <c r="L52" s="412"/>
      <c r="M52" s="412"/>
      <c r="N52" s="412"/>
      <c r="O52" s="413"/>
      <c r="P52" s="144">
        <f>SUM(P47:P51)</f>
        <v>0</v>
      </c>
      <c r="Q52" s="143">
        <f>SUM(Q47:Q51)</f>
        <v>0</v>
      </c>
      <c r="R52" s="143">
        <f>ROUND(SUM(R47:R51),0)</f>
        <v>0</v>
      </c>
      <c r="S52" s="180"/>
      <c r="T52" s="181"/>
      <c r="U52" s="181">
        <f>R52+Q52</f>
        <v>0</v>
      </c>
      <c r="V52" s="181"/>
      <c r="W52" s="181"/>
      <c r="X52" s="129">
        <f>R52</f>
        <v>0</v>
      </c>
    </row>
    <row r="53" spans="1:24" ht="15.75" customHeight="1" x14ac:dyDescent="0.25">
      <c r="A53" s="180"/>
      <c r="B53" s="384" t="s">
        <v>61</v>
      </c>
      <c r="C53" s="385"/>
      <c r="D53" s="385"/>
      <c r="E53" s="385"/>
      <c r="F53" s="385"/>
      <c r="G53" s="385"/>
      <c r="H53" s="385"/>
      <c r="I53" s="385"/>
      <c r="J53" s="385"/>
      <c r="K53" s="385"/>
      <c r="L53" s="385"/>
      <c r="M53" s="385"/>
      <c r="N53" s="385"/>
      <c r="O53" s="385"/>
      <c r="P53" s="385"/>
      <c r="Q53" s="385"/>
      <c r="R53" s="386"/>
      <c r="S53" s="180"/>
      <c r="T53" s="181"/>
      <c r="U53" s="181"/>
      <c r="V53" s="181"/>
      <c r="W53" s="181"/>
    </row>
    <row r="54" spans="1:24" ht="39.950000000000003" customHeight="1" x14ac:dyDescent="0.25">
      <c r="A54" s="180"/>
      <c r="B54" s="426" t="s">
        <v>70</v>
      </c>
      <c r="C54" s="426"/>
      <c r="D54" s="424" t="s">
        <v>69</v>
      </c>
      <c r="E54" s="425"/>
      <c r="F54" s="425"/>
      <c r="G54" s="425"/>
      <c r="H54" s="425"/>
      <c r="I54" s="425"/>
      <c r="J54" s="425"/>
      <c r="K54" s="425"/>
      <c r="L54" s="425"/>
      <c r="M54" s="425"/>
      <c r="N54" s="425"/>
      <c r="O54" s="425"/>
      <c r="P54" s="425"/>
      <c r="Q54" s="173"/>
      <c r="R54" s="176" t="s">
        <v>48</v>
      </c>
      <c r="S54" s="180"/>
      <c r="T54" s="181"/>
      <c r="U54" s="181"/>
      <c r="V54" s="181"/>
      <c r="W54" s="181"/>
    </row>
    <row r="55" spans="1:24" s="83" customFormat="1" ht="39.950000000000003" customHeight="1" x14ac:dyDescent="0.25">
      <c r="A55" s="180"/>
      <c r="B55" s="388"/>
      <c r="C55" s="388"/>
      <c r="D55" s="414"/>
      <c r="E55" s="415"/>
      <c r="F55" s="415"/>
      <c r="G55" s="415"/>
      <c r="H55" s="415"/>
      <c r="I55" s="415"/>
      <c r="J55" s="415"/>
      <c r="K55" s="415"/>
      <c r="L55" s="415"/>
      <c r="M55" s="415"/>
      <c r="N55" s="415"/>
      <c r="O55" s="415"/>
      <c r="P55" s="415"/>
      <c r="Q55" s="320"/>
      <c r="R55" s="149"/>
      <c r="S55" s="180"/>
      <c r="T55" s="181"/>
      <c r="U55" s="181"/>
      <c r="V55" s="181"/>
      <c r="W55" s="181"/>
    </row>
    <row r="56" spans="1:24" s="83" customFormat="1" ht="39.950000000000003" customHeight="1" x14ac:dyDescent="0.25">
      <c r="A56" s="180"/>
      <c r="B56" s="388"/>
      <c r="C56" s="388"/>
      <c r="D56" s="414"/>
      <c r="E56" s="415"/>
      <c r="F56" s="415"/>
      <c r="G56" s="415"/>
      <c r="H56" s="415"/>
      <c r="I56" s="415"/>
      <c r="J56" s="415"/>
      <c r="K56" s="415"/>
      <c r="L56" s="415"/>
      <c r="M56" s="415"/>
      <c r="N56" s="415"/>
      <c r="O56" s="415"/>
      <c r="P56" s="415"/>
      <c r="Q56" s="320"/>
      <c r="R56" s="149"/>
      <c r="S56" s="180"/>
      <c r="T56" s="181"/>
      <c r="U56" s="181"/>
      <c r="V56" s="181"/>
      <c r="W56" s="181"/>
    </row>
    <row r="57" spans="1:24" ht="18.600000000000001" customHeight="1" x14ac:dyDescent="0.25">
      <c r="A57" s="180"/>
      <c r="B57" s="381" t="s">
        <v>53</v>
      </c>
      <c r="C57" s="382"/>
      <c r="D57" s="382"/>
      <c r="E57" s="382"/>
      <c r="F57" s="382"/>
      <c r="G57" s="382"/>
      <c r="H57" s="382"/>
      <c r="I57" s="382"/>
      <c r="J57" s="382"/>
      <c r="K57" s="382"/>
      <c r="L57" s="382"/>
      <c r="M57" s="382"/>
      <c r="N57" s="382"/>
      <c r="O57" s="382"/>
      <c r="P57" s="382"/>
      <c r="Q57" s="383"/>
      <c r="R57" s="67">
        <f>ROUND(R55+R56,0)</f>
        <v>0</v>
      </c>
      <c r="S57" s="180"/>
      <c r="T57" s="181"/>
      <c r="U57" s="181"/>
      <c r="V57" s="181"/>
      <c r="W57" s="181"/>
      <c r="X57" s="129">
        <f>R57</f>
        <v>0</v>
      </c>
    </row>
    <row r="58" spans="1:24" ht="15.75" customHeight="1" x14ac:dyDescent="0.25">
      <c r="A58" s="180"/>
      <c r="B58" s="384" t="s">
        <v>62</v>
      </c>
      <c r="C58" s="385"/>
      <c r="D58" s="385"/>
      <c r="E58" s="385"/>
      <c r="F58" s="385"/>
      <c r="G58" s="385"/>
      <c r="H58" s="385"/>
      <c r="I58" s="385"/>
      <c r="J58" s="385"/>
      <c r="K58" s="385"/>
      <c r="L58" s="385"/>
      <c r="M58" s="385"/>
      <c r="N58" s="385"/>
      <c r="O58" s="385"/>
      <c r="P58" s="385"/>
      <c r="Q58" s="385"/>
      <c r="R58" s="386"/>
      <c r="S58" s="180"/>
      <c r="T58" s="181"/>
      <c r="U58" s="181"/>
      <c r="V58" s="181"/>
      <c r="W58" s="181"/>
    </row>
    <row r="59" spans="1:24" ht="39.950000000000003" customHeight="1" x14ac:dyDescent="0.25">
      <c r="A59" s="180"/>
      <c r="B59" s="401"/>
      <c r="C59" s="402"/>
      <c r="D59" s="402" t="s">
        <v>51</v>
      </c>
      <c r="E59" s="402"/>
      <c r="F59" s="402"/>
      <c r="G59" s="402"/>
      <c r="H59" s="402"/>
      <c r="I59" s="402"/>
      <c r="J59" s="402"/>
      <c r="K59" s="402"/>
      <c r="L59" s="402"/>
      <c r="M59" s="402"/>
      <c r="N59" s="402"/>
      <c r="O59" s="402"/>
      <c r="P59" s="402"/>
      <c r="Q59" s="403"/>
      <c r="R59" s="176" t="s">
        <v>52</v>
      </c>
      <c r="S59" s="180"/>
      <c r="T59" s="181"/>
      <c r="U59" s="181"/>
      <c r="V59" s="181"/>
      <c r="W59" s="181"/>
    </row>
    <row r="60" spans="1:24" s="83" customFormat="1" ht="39.950000000000003" customHeight="1" x14ac:dyDescent="0.25">
      <c r="A60" s="180"/>
      <c r="B60" s="404" t="s">
        <v>71</v>
      </c>
      <c r="C60" s="404"/>
      <c r="D60" s="388"/>
      <c r="E60" s="388"/>
      <c r="F60" s="388"/>
      <c r="G60" s="388"/>
      <c r="H60" s="388"/>
      <c r="I60" s="388"/>
      <c r="J60" s="388"/>
      <c r="K60" s="388"/>
      <c r="L60" s="388"/>
      <c r="M60" s="388"/>
      <c r="N60" s="388"/>
      <c r="O60" s="388"/>
      <c r="P60" s="388"/>
      <c r="Q60" s="388"/>
      <c r="R60" s="339">
        <f>Q16</f>
        <v>0</v>
      </c>
      <c r="S60" s="180"/>
      <c r="T60" s="181"/>
      <c r="U60" s="181"/>
      <c r="V60" s="181"/>
      <c r="W60" s="181"/>
    </row>
    <row r="61" spans="1:24" s="83" customFormat="1" ht="39.950000000000003" customHeight="1" x14ac:dyDescent="0.25">
      <c r="A61" s="180"/>
      <c r="B61" s="183"/>
      <c r="C61" s="408" t="s">
        <v>263</v>
      </c>
      <c r="D61" s="409"/>
      <c r="E61" s="410"/>
      <c r="F61" s="405"/>
      <c r="G61" s="406"/>
      <c r="H61" s="406"/>
      <c r="I61" s="406"/>
      <c r="J61" s="406"/>
      <c r="K61" s="406"/>
      <c r="L61" s="406"/>
      <c r="M61" s="406"/>
      <c r="N61" s="406"/>
      <c r="O61" s="406"/>
      <c r="P61" s="406"/>
      <c r="Q61" s="407"/>
      <c r="R61" s="340"/>
      <c r="S61" s="180"/>
      <c r="T61" s="181"/>
      <c r="U61" s="181"/>
      <c r="V61" s="181"/>
      <c r="W61" s="181"/>
    </row>
    <row r="62" spans="1:24" s="83" customFormat="1" ht="39.950000000000003" customHeight="1" x14ac:dyDescent="0.25">
      <c r="A62" s="180"/>
      <c r="B62" s="408" t="s">
        <v>72</v>
      </c>
      <c r="C62" s="410"/>
      <c r="D62" s="414"/>
      <c r="E62" s="415"/>
      <c r="F62" s="415"/>
      <c r="G62" s="415"/>
      <c r="H62" s="415"/>
      <c r="I62" s="415"/>
      <c r="J62" s="415"/>
      <c r="K62" s="415"/>
      <c r="L62" s="415"/>
      <c r="M62" s="415"/>
      <c r="N62" s="415"/>
      <c r="O62" s="415"/>
      <c r="P62" s="415"/>
      <c r="Q62" s="416"/>
      <c r="R62" s="341">
        <f>Q44</f>
        <v>0</v>
      </c>
      <c r="S62" s="180"/>
      <c r="T62" s="181"/>
      <c r="U62" s="181"/>
      <c r="V62" s="181"/>
      <c r="W62" s="181"/>
    </row>
    <row r="63" spans="1:24" s="83" customFormat="1" ht="39.950000000000003" customHeight="1" x14ac:dyDescent="0.25">
      <c r="A63" s="180"/>
      <c r="B63" s="183"/>
      <c r="C63" s="408" t="s">
        <v>264</v>
      </c>
      <c r="D63" s="409"/>
      <c r="E63" s="410"/>
      <c r="F63" s="405"/>
      <c r="G63" s="406"/>
      <c r="H63" s="406"/>
      <c r="I63" s="406"/>
      <c r="J63" s="406"/>
      <c r="K63" s="406"/>
      <c r="L63" s="406"/>
      <c r="M63" s="406"/>
      <c r="N63" s="406"/>
      <c r="O63" s="406"/>
      <c r="P63" s="406"/>
      <c r="Q63" s="407"/>
      <c r="R63" s="340"/>
      <c r="S63" s="180"/>
      <c r="T63" s="181"/>
      <c r="U63" s="181"/>
      <c r="V63" s="181"/>
      <c r="W63" s="181"/>
    </row>
    <row r="64" spans="1:24" s="83" customFormat="1" ht="39.950000000000003" customHeight="1" x14ac:dyDescent="0.25">
      <c r="A64" s="180"/>
      <c r="B64" s="404" t="s">
        <v>73</v>
      </c>
      <c r="C64" s="404"/>
      <c r="D64" s="388"/>
      <c r="E64" s="388"/>
      <c r="F64" s="388"/>
      <c r="G64" s="388"/>
      <c r="H64" s="388"/>
      <c r="I64" s="388"/>
      <c r="J64" s="388"/>
      <c r="K64" s="388"/>
      <c r="L64" s="388"/>
      <c r="M64" s="388"/>
      <c r="N64" s="388"/>
      <c r="O64" s="388"/>
      <c r="P64" s="388"/>
      <c r="Q64" s="388"/>
      <c r="R64" s="339">
        <f>Q52</f>
        <v>0</v>
      </c>
      <c r="S64" s="180"/>
      <c r="T64" s="181"/>
      <c r="U64" s="181"/>
      <c r="V64" s="181"/>
      <c r="W64" s="181"/>
    </row>
    <row r="65" spans="1:39" s="83" customFormat="1" ht="39.950000000000003" customHeight="1" x14ac:dyDescent="0.25">
      <c r="A65" s="180"/>
      <c r="B65" s="183"/>
      <c r="C65" s="408" t="s">
        <v>265</v>
      </c>
      <c r="D65" s="409"/>
      <c r="E65" s="410"/>
      <c r="F65" s="405"/>
      <c r="G65" s="406"/>
      <c r="H65" s="406"/>
      <c r="I65" s="406"/>
      <c r="J65" s="406"/>
      <c r="K65" s="406"/>
      <c r="L65" s="406"/>
      <c r="M65" s="406"/>
      <c r="N65" s="406"/>
      <c r="O65" s="406"/>
      <c r="P65" s="406"/>
      <c r="Q65" s="407"/>
      <c r="R65" s="340"/>
      <c r="S65" s="180"/>
      <c r="T65" s="181"/>
      <c r="U65" s="181"/>
      <c r="V65" s="181"/>
      <c r="W65" s="181"/>
    </row>
    <row r="66" spans="1:39" ht="18.600000000000001" customHeight="1" x14ac:dyDescent="0.25">
      <c r="A66" s="180"/>
      <c r="B66" s="411" t="s">
        <v>55</v>
      </c>
      <c r="C66" s="412"/>
      <c r="D66" s="412"/>
      <c r="E66" s="412"/>
      <c r="F66" s="412"/>
      <c r="G66" s="412"/>
      <c r="H66" s="412"/>
      <c r="I66" s="412"/>
      <c r="J66" s="412"/>
      <c r="K66" s="412"/>
      <c r="L66" s="412"/>
      <c r="M66" s="412"/>
      <c r="N66" s="412"/>
      <c r="O66" s="412"/>
      <c r="P66" s="412"/>
      <c r="Q66" s="413"/>
      <c r="R66" s="201">
        <f>IF(Cover!C28="Yes", ROUNDUP(SUM(R60:R65),0),ROUND(SUM(R60:R65),0))</f>
        <v>0</v>
      </c>
      <c r="S66" s="180"/>
      <c r="T66" s="181"/>
      <c r="U66" s="181"/>
      <c r="V66" s="181"/>
      <c r="W66" s="181"/>
      <c r="X66" s="129">
        <f>R66</f>
        <v>0</v>
      </c>
      <c r="Y66" s="83"/>
      <c r="Z66" s="83"/>
      <c r="AA66" s="83"/>
      <c r="AB66" s="83"/>
      <c r="AC66" s="83"/>
      <c r="AD66" s="83"/>
      <c r="AE66" s="83"/>
      <c r="AF66" s="83"/>
      <c r="AG66" s="83"/>
      <c r="AH66" s="83"/>
      <c r="AI66" s="83"/>
      <c r="AJ66" s="83"/>
      <c r="AK66" s="83"/>
      <c r="AL66" s="83"/>
      <c r="AM66" s="83"/>
    </row>
    <row r="67" spans="1:39" ht="15.75" customHeight="1" x14ac:dyDescent="0.25">
      <c r="A67" s="180"/>
      <c r="B67" s="465" t="s">
        <v>63</v>
      </c>
      <c r="C67" s="466"/>
      <c r="D67" s="466"/>
      <c r="E67" s="466"/>
      <c r="F67" s="466"/>
      <c r="G67" s="466"/>
      <c r="H67" s="466"/>
      <c r="I67" s="466"/>
      <c r="J67" s="466"/>
      <c r="K67" s="466"/>
      <c r="L67" s="466"/>
      <c r="M67" s="466"/>
      <c r="N67" s="466"/>
      <c r="O67" s="466"/>
      <c r="P67" s="466"/>
      <c r="Q67" s="466"/>
      <c r="R67" s="467"/>
      <c r="S67" s="180"/>
      <c r="T67" s="181"/>
      <c r="U67" s="181"/>
      <c r="V67" s="181"/>
      <c r="W67" s="181"/>
      <c r="Y67" s="83"/>
      <c r="Z67" s="83"/>
      <c r="AA67" s="83"/>
      <c r="AB67" s="83"/>
      <c r="AC67" s="83"/>
      <c r="AD67" s="83"/>
      <c r="AE67" s="83"/>
      <c r="AF67" s="83"/>
      <c r="AG67" s="83"/>
      <c r="AH67" s="83"/>
      <c r="AI67" s="83"/>
      <c r="AJ67" s="83"/>
      <c r="AK67" s="83"/>
      <c r="AL67" s="83"/>
      <c r="AM67" s="83"/>
    </row>
    <row r="68" spans="1:39" ht="39.950000000000003" customHeight="1" x14ac:dyDescent="0.25">
      <c r="A68" s="180"/>
      <c r="B68" s="483" t="s">
        <v>513</v>
      </c>
      <c r="C68" s="484"/>
      <c r="D68" s="427" t="s">
        <v>533</v>
      </c>
      <c r="E68" s="428"/>
      <c r="F68" s="428"/>
      <c r="G68" s="429"/>
      <c r="H68" s="428" t="s">
        <v>515</v>
      </c>
      <c r="I68" s="428"/>
      <c r="J68" s="428"/>
      <c r="K68" s="428"/>
      <c r="L68" s="428"/>
      <c r="M68" s="428"/>
      <c r="N68" s="428"/>
      <c r="O68" s="429"/>
      <c r="P68" s="69" t="s">
        <v>283</v>
      </c>
      <c r="Q68" s="123" t="s">
        <v>54</v>
      </c>
      <c r="R68" s="123" t="s">
        <v>48</v>
      </c>
      <c r="S68" s="180"/>
      <c r="T68" s="181"/>
      <c r="U68" s="181"/>
      <c r="V68" s="181" t="s">
        <v>536</v>
      </c>
      <c r="W68" s="181" t="s">
        <v>537</v>
      </c>
      <c r="Y68" s="83"/>
      <c r="Z68" s="83"/>
      <c r="AA68" s="83"/>
      <c r="AB68" s="83"/>
      <c r="AC68" s="83"/>
      <c r="AD68" s="83"/>
      <c r="AE68" s="83"/>
      <c r="AF68" s="83"/>
      <c r="AG68" s="83"/>
      <c r="AH68" s="83"/>
      <c r="AI68" s="83"/>
      <c r="AJ68" s="83"/>
      <c r="AK68" s="83"/>
      <c r="AL68" s="83"/>
      <c r="AM68" s="83"/>
    </row>
    <row r="69" spans="1:39" ht="39.950000000000003" customHeight="1" x14ac:dyDescent="0.25">
      <c r="A69" s="180"/>
      <c r="B69" s="485" t="s">
        <v>225</v>
      </c>
      <c r="C69" s="485"/>
      <c r="D69" s="397"/>
      <c r="E69" s="398"/>
      <c r="F69" s="398"/>
      <c r="G69" s="399"/>
      <c r="H69" s="400"/>
      <c r="I69" s="400"/>
      <c r="J69" s="400"/>
      <c r="K69" s="400"/>
      <c r="L69" s="400"/>
      <c r="M69" s="400"/>
      <c r="N69" s="400"/>
      <c r="O69" s="400"/>
      <c r="P69" s="122"/>
      <c r="Q69" s="338"/>
      <c r="R69" s="342">
        <f>ROUND(Q69*P69,2)</f>
        <v>0</v>
      </c>
      <c r="S69" s="180"/>
      <c r="T69" s="181"/>
      <c r="U69" s="182" t="str">
        <f>IF(B69="","",IF(D69="","",R69))</f>
        <v/>
      </c>
      <c r="V69" s="182" t="str">
        <f>IF(B69="Contractor","",IF(D69="","",D69))</f>
        <v/>
      </c>
      <c r="W69" s="182">
        <f>IF(B69="Contractor",0,R69)</f>
        <v>0</v>
      </c>
    </row>
    <row r="70" spans="1:39" ht="39.950000000000003" customHeight="1" x14ac:dyDescent="0.25">
      <c r="A70" s="180"/>
      <c r="B70" s="485" t="s">
        <v>514</v>
      </c>
      <c r="C70" s="485"/>
      <c r="D70" s="397"/>
      <c r="E70" s="398"/>
      <c r="F70" s="398"/>
      <c r="G70" s="399"/>
      <c r="H70" s="400" t="str">
        <f t="shared" ref="H70:H73" si="9">IF(B70="","Select Contractor or Sub Awardee in column B to continue","")</f>
        <v/>
      </c>
      <c r="I70" s="400"/>
      <c r="J70" s="400"/>
      <c r="K70" s="400"/>
      <c r="L70" s="400"/>
      <c r="M70" s="400"/>
      <c r="N70" s="400"/>
      <c r="O70" s="400"/>
      <c r="P70" s="122"/>
      <c r="Q70" s="338"/>
      <c r="R70" s="342">
        <f>ROUND(Q70*P70,2)</f>
        <v>0</v>
      </c>
      <c r="S70" s="180"/>
      <c r="T70" s="181"/>
      <c r="U70" s="182" t="str">
        <f>IF(B70="","",IF(D70="","",R70))</f>
        <v/>
      </c>
      <c r="V70" s="182" t="s">
        <v>591</v>
      </c>
      <c r="W70" s="182">
        <f>IF(B70="Contractor",0,R70)</f>
        <v>0</v>
      </c>
    </row>
    <row r="71" spans="1:39" ht="39.950000000000003" customHeight="1" x14ac:dyDescent="0.25">
      <c r="A71" s="180"/>
      <c r="B71" s="395"/>
      <c r="C71" s="396"/>
      <c r="D71" s="397" t="str">
        <f t="shared" ref="D71:D73" si="10">IF(B71="","Select Contractor or Sub Awardee in Column B to continue","")</f>
        <v>Select Contractor or Sub Awardee in Column B to continue</v>
      </c>
      <c r="E71" s="398"/>
      <c r="F71" s="398"/>
      <c r="G71" s="399"/>
      <c r="H71" s="400" t="str">
        <f t="shared" si="9"/>
        <v>Select Contractor or Sub Awardee in column B to continue</v>
      </c>
      <c r="I71" s="400"/>
      <c r="J71" s="400"/>
      <c r="K71" s="400"/>
      <c r="L71" s="400"/>
      <c r="M71" s="400"/>
      <c r="N71" s="400"/>
      <c r="O71" s="400"/>
      <c r="P71" s="122"/>
      <c r="Q71" s="338"/>
      <c r="R71" s="342">
        <f>ROUND(Q71*P71,2)</f>
        <v>0</v>
      </c>
      <c r="S71" s="180"/>
      <c r="T71" s="181"/>
      <c r="U71" s="182" t="str">
        <f>IF(B71="","",IF(D71="","",R71))</f>
        <v/>
      </c>
      <c r="V71" s="182" t="str">
        <f t="shared" ref="V71:V73" si="11">IF(B71="Contractor","",IF(D71="","",D71))</f>
        <v>Select Contractor or Sub Awardee in Column B to continue</v>
      </c>
      <c r="W71" s="182">
        <f>IF(B71="Contractor",0,R71)</f>
        <v>0</v>
      </c>
    </row>
    <row r="72" spans="1:39" ht="39.950000000000003" customHeight="1" x14ac:dyDescent="0.25">
      <c r="A72" s="180"/>
      <c r="B72" s="395"/>
      <c r="C72" s="396"/>
      <c r="D72" s="397" t="str">
        <f t="shared" si="10"/>
        <v>Select Contractor or Sub Awardee in Column B to continue</v>
      </c>
      <c r="E72" s="398"/>
      <c r="F72" s="398"/>
      <c r="G72" s="399"/>
      <c r="H72" s="400" t="str">
        <f t="shared" si="9"/>
        <v>Select Contractor or Sub Awardee in column B to continue</v>
      </c>
      <c r="I72" s="400"/>
      <c r="J72" s="400"/>
      <c r="K72" s="400"/>
      <c r="L72" s="400"/>
      <c r="M72" s="400"/>
      <c r="N72" s="400"/>
      <c r="O72" s="400"/>
      <c r="P72" s="122"/>
      <c r="Q72" s="338"/>
      <c r="R72" s="342">
        <f t="shared" ref="R72:R73" si="12">ROUND(Q72*P72,2)</f>
        <v>0</v>
      </c>
      <c r="S72" s="180"/>
      <c r="T72" s="181"/>
      <c r="U72" s="182" t="str">
        <f>IF(B72="","",IF(D72="","",R72))</f>
        <v/>
      </c>
      <c r="V72" s="182" t="str">
        <f t="shared" si="11"/>
        <v>Select Contractor or Sub Awardee in Column B to continue</v>
      </c>
      <c r="W72" s="182">
        <f>IF(B72="Contractor",0,R72)</f>
        <v>0</v>
      </c>
    </row>
    <row r="73" spans="1:39" ht="39.950000000000003" customHeight="1" x14ac:dyDescent="0.25">
      <c r="A73" s="180"/>
      <c r="B73" s="395"/>
      <c r="C73" s="396"/>
      <c r="D73" s="397" t="str">
        <f t="shared" si="10"/>
        <v>Select Contractor or Sub Awardee in Column B to continue</v>
      </c>
      <c r="E73" s="398"/>
      <c r="F73" s="398"/>
      <c r="G73" s="399"/>
      <c r="H73" s="400" t="str">
        <f t="shared" si="9"/>
        <v>Select Contractor or Sub Awardee in column B to continue</v>
      </c>
      <c r="I73" s="400"/>
      <c r="J73" s="400"/>
      <c r="K73" s="400"/>
      <c r="L73" s="400"/>
      <c r="M73" s="400"/>
      <c r="N73" s="400"/>
      <c r="O73" s="400"/>
      <c r="P73" s="122"/>
      <c r="Q73" s="338"/>
      <c r="R73" s="342">
        <f t="shared" si="12"/>
        <v>0</v>
      </c>
      <c r="S73" s="180"/>
      <c r="T73" s="181"/>
      <c r="U73" s="182" t="str">
        <f>IF(B73="","",IF(D73="","",R73))</f>
        <v/>
      </c>
      <c r="V73" s="182" t="str">
        <f t="shared" si="11"/>
        <v>Select Contractor or Sub Awardee in Column B to continue</v>
      </c>
      <c r="W73" s="182">
        <f>IF(B73="Contractor",0,R73)</f>
        <v>0</v>
      </c>
    </row>
    <row r="74" spans="1:39" ht="18.600000000000001" customHeight="1" x14ac:dyDescent="0.25">
      <c r="A74" s="180"/>
      <c r="B74" s="480" t="s">
        <v>57</v>
      </c>
      <c r="C74" s="481"/>
      <c r="D74" s="481"/>
      <c r="E74" s="481"/>
      <c r="F74" s="481"/>
      <c r="G74" s="481"/>
      <c r="H74" s="481"/>
      <c r="I74" s="481"/>
      <c r="J74" s="481"/>
      <c r="K74" s="481"/>
      <c r="L74" s="481"/>
      <c r="M74" s="481"/>
      <c r="N74" s="481"/>
      <c r="O74" s="481"/>
      <c r="P74" s="481"/>
      <c r="Q74" s="482"/>
      <c r="R74" s="77">
        <f>ROUND(SUM(R69:R73),0)</f>
        <v>0</v>
      </c>
      <c r="S74" s="180"/>
      <c r="T74" s="181"/>
      <c r="U74" s="182">
        <f>SUM(U69:U73)</f>
        <v>0</v>
      </c>
      <c r="V74" s="181"/>
      <c r="W74" s="181"/>
      <c r="X74" s="129">
        <f>R74</f>
        <v>0</v>
      </c>
    </row>
    <row r="75" spans="1:39" ht="15.75" customHeight="1" x14ac:dyDescent="0.25">
      <c r="A75" s="180"/>
      <c r="B75" s="465" t="s">
        <v>64</v>
      </c>
      <c r="C75" s="466"/>
      <c r="D75" s="466"/>
      <c r="E75" s="466"/>
      <c r="F75" s="466"/>
      <c r="G75" s="466"/>
      <c r="H75" s="466"/>
      <c r="I75" s="466"/>
      <c r="J75" s="466"/>
      <c r="K75" s="466"/>
      <c r="L75" s="466"/>
      <c r="M75" s="466"/>
      <c r="N75" s="466"/>
      <c r="O75" s="466"/>
      <c r="P75" s="466"/>
      <c r="Q75" s="466"/>
      <c r="R75" s="467"/>
      <c r="S75" s="180"/>
      <c r="T75" s="181"/>
      <c r="U75" s="181"/>
      <c r="V75" s="181"/>
      <c r="W75" s="181"/>
    </row>
    <row r="76" spans="1:39" ht="39.950000000000003" customHeight="1" x14ac:dyDescent="0.25">
      <c r="A76" s="180"/>
      <c r="B76" s="440" t="s">
        <v>341</v>
      </c>
      <c r="C76" s="441"/>
      <c r="D76" s="442"/>
      <c r="E76" s="440" t="s">
        <v>56</v>
      </c>
      <c r="F76" s="441"/>
      <c r="G76" s="441"/>
      <c r="H76" s="441"/>
      <c r="I76" s="441"/>
      <c r="J76" s="441"/>
      <c r="K76" s="441"/>
      <c r="L76" s="441"/>
      <c r="M76" s="441"/>
      <c r="N76" s="441"/>
      <c r="O76" s="441"/>
      <c r="P76" s="441"/>
      <c r="Q76" s="442"/>
      <c r="R76" s="176" t="s">
        <v>48</v>
      </c>
      <c r="S76" s="180"/>
      <c r="T76" s="181"/>
      <c r="U76" s="181"/>
      <c r="V76" s="181"/>
      <c r="W76" s="181"/>
    </row>
    <row r="77" spans="1:39" ht="39.950000000000003" customHeight="1" x14ac:dyDescent="0.25">
      <c r="A77" s="180"/>
      <c r="B77" s="387" t="s">
        <v>346</v>
      </c>
      <c r="C77" s="387"/>
      <c r="D77" s="387"/>
      <c r="E77" s="388" t="str">
        <f>IF(B77="","Select Supply Category in Column B","")</f>
        <v/>
      </c>
      <c r="F77" s="388"/>
      <c r="G77" s="388"/>
      <c r="H77" s="388"/>
      <c r="I77" s="388"/>
      <c r="J77" s="388"/>
      <c r="K77" s="388"/>
      <c r="L77" s="388"/>
      <c r="M77" s="388"/>
      <c r="N77" s="388"/>
      <c r="O77" s="388"/>
      <c r="P77" s="388"/>
      <c r="Q77" s="388"/>
      <c r="R77" s="150"/>
      <c r="S77" s="180"/>
      <c r="T77" s="181"/>
      <c r="U77" s="181"/>
      <c r="V77" s="181"/>
      <c r="W77" s="181"/>
    </row>
    <row r="78" spans="1:39" ht="53.25" customHeight="1" x14ac:dyDescent="0.25">
      <c r="A78" s="180"/>
      <c r="B78" s="387" t="s">
        <v>345</v>
      </c>
      <c r="C78" s="387"/>
      <c r="D78" s="387"/>
      <c r="E78" s="388" t="str">
        <f t="shared" ref="E78:E82" si="13">IF(B78="","Select Supply Category in Column B","")</f>
        <v/>
      </c>
      <c r="F78" s="388"/>
      <c r="G78" s="388"/>
      <c r="H78" s="388"/>
      <c r="I78" s="388"/>
      <c r="J78" s="388"/>
      <c r="K78" s="388"/>
      <c r="L78" s="388"/>
      <c r="M78" s="388"/>
      <c r="N78" s="388"/>
      <c r="O78" s="388"/>
      <c r="P78" s="388"/>
      <c r="Q78" s="388"/>
      <c r="R78" s="150"/>
      <c r="S78" s="180"/>
      <c r="T78" s="181"/>
      <c r="U78" s="181"/>
      <c r="V78" s="181"/>
      <c r="W78" s="181"/>
    </row>
    <row r="79" spans="1:39" ht="39.950000000000003" customHeight="1" x14ac:dyDescent="0.25">
      <c r="A79" s="180"/>
      <c r="B79" s="387" t="s">
        <v>343</v>
      </c>
      <c r="C79" s="387"/>
      <c r="D79" s="387"/>
      <c r="E79" s="388" t="str">
        <f t="shared" si="13"/>
        <v/>
      </c>
      <c r="F79" s="388"/>
      <c r="G79" s="388"/>
      <c r="H79" s="388"/>
      <c r="I79" s="388"/>
      <c r="J79" s="388"/>
      <c r="K79" s="388"/>
      <c r="L79" s="388"/>
      <c r="M79" s="388"/>
      <c r="N79" s="388"/>
      <c r="O79" s="388"/>
      <c r="P79" s="388"/>
      <c r="Q79" s="388"/>
      <c r="R79" s="150"/>
      <c r="S79" s="180"/>
      <c r="T79" s="181"/>
      <c r="U79" s="181"/>
      <c r="V79" s="181"/>
      <c r="W79" s="181"/>
    </row>
    <row r="80" spans="1:39" ht="39.950000000000003" customHeight="1" x14ac:dyDescent="0.25">
      <c r="A80" s="180"/>
      <c r="B80" s="387"/>
      <c r="C80" s="387"/>
      <c r="D80" s="387"/>
      <c r="E80" s="388" t="str">
        <f t="shared" si="13"/>
        <v>Select Supply Category in Column B</v>
      </c>
      <c r="F80" s="388"/>
      <c r="G80" s="388"/>
      <c r="H80" s="388"/>
      <c r="I80" s="388"/>
      <c r="J80" s="388"/>
      <c r="K80" s="388"/>
      <c r="L80" s="388"/>
      <c r="M80" s="388"/>
      <c r="N80" s="388"/>
      <c r="O80" s="388"/>
      <c r="P80" s="388"/>
      <c r="Q80" s="388"/>
      <c r="R80" s="150"/>
      <c r="S80" s="180"/>
      <c r="T80" s="181"/>
      <c r="U80" s="181"/>
      <c r="V80" s="181"/>
      <c r="W80" s="181"/>
    </row>
    <row r="81" spans="1:24" ht="39.950000000000003" customHeight="1" x14ac:dyDescent="0.25">
      <c r="A81" s="180"/>
      <c r="B81" s="387"/>
      <c r="C81" s="387"/>
      <c r="D81" s="387"/>
      <c r="E81" s="388" t="str">
        <f t="shared" si="13"/>
        <v>Select Supply Category in Column B</v>
      </c>
      <c r="F81" s="388"/>
      <c r="G81" s="388"/>
      <c r="H81" s="388"/>
      <c r="I81" s="388"/>
      <c r="J81" s="388"/>
      <c r="K81" s="388"/>
      <c r="L81" s="388"/>
      <c r="M81" s="388"/>
      <c r="N81" s="388"/>
      <c r="O81" s="388"/>
      <c r="P81" s="388"/>
      <c r="Q81" s="388"/>
      <c r="R81" s="150"/>
      <c r="S81" s="180"/>
      <c r="T81" s="181"/>
      <c r="U81" s="181"/>
      <c r="V81" s="181"/>
      <c r="W81" s="181"/>
    </row>
    <row r="82" spans="1:24" ht="39.950000000000003" customHeight="1" x14ac:dyDescent="0.25">
      <c r="A82" s="180"/>
      <c r="B82" s="387"/>
      <c r="C82" s="387"/>
      <c r="D82" s="387"/>
      <c r="E82" s="388" t="str">
        <f t="shared" si="13"/>
        <v>Select Supply Category in Column B</v>
      </c>
      <c r="F82" s="388"/>
      <c r="G82" s="388"/>
      <c r="H82" s="388"/>
      <c r="I82" s="388"/>
      <c r="J82" s="388"/>
      <c r="K82" s="388"/>
      <c r="L82" s="388"/>
      <c r="M82" s="388"/>
      <c r="N82" s="388"/>
      <c r="O82" s="388"/>
      <c r="P82" s="388"/>
      <c r="Q82" s="388"/>
      <c r="R82" s="150"/>
      <c r="S82" s="180"/>
      <c r="T82" s="181"/>
      <c r="U82" s="181"/>
      <c r="V82" s="181"/>
      <c r="W82" s="181"/>
    </row>
    <row r="83" spans="1:24" ht="18" customHeight="1" x14ac:dyDescent="0.25">
      <c r="A83" s="180"/>
      <c r="B83" s="411" t="s">
        <v>58</v>
      </c>
      <c r="C83" s="412"/>
      <c r="D83" s="412"/>
      <c r="E83" s="412"/>
      <c r="F83" s="412"/>
      <c r="G83" s="412"/>
      <c r="H83" s="412"/>
      <c r="I83" s="412"/>
      <c r="J83" s="412"/>
      <c r="K83" s="412"/>
      <c r="L83" s="412"/>
      <c r="M83" s="412"/>
      <c r="N83" s="412"/>
      <c r="O83" s="412"/>
      <c r="P83" s="412"/>
      <c r="Q83" s="413"/>
      <c r="R83" s="151">
        <f>ROUND(SUM(R77:R82),0)</f>
        <v>0</v>
      </c>
      <c r="S83" s="180"/>
      <c r="T83" s="181"/>
      <c r="U83" s="181"/>
      <c r="V83" s="181"/>
      <c r="W83" s="181"/>
      <c r="X83" s="129">
        <f>R83</f>
        <v>0</v>
      </c>
    </row>
    <row r="84" spans="1:24" ht="15.75" customHeight="1" x14ac:dyDescent="0.25">
      <c r="A84" s="180"/>
      <c r="B84" s="384" t="s">
        <v>65</v>
      </c>
      <c r="C84" s="385"/>
      <c r="D84" s="385"/>
      <c r="E84" s="385"/>
      <c r="F84" s="385"/>
      <c r="G84" s="385"/>
      <c r="H84" s="385"/>
      <c r="I84" s="385"/>
      <c r="J84" s="385"/>
      <c r="K84" s="385"/>
      <c r="L84" s="385"/>
      <c r="M84" s="385"/>
      <c r="N84" s="385"/>
      <c r="O84" s="385"/>
      <c r="P84" s="385"/>
      <c r="Q84" s="385"/>
      <c r="R84" s="386"/>
      <c r="S84" s="180"/>
      <c r="T84" s="181"/>
      <c r="U84" s="181"/>
      <c r="V84" s="181"/>
      <c r="W84" s="181"/>
    </row>
    <row r="85" spans="1:24" s="83" customFormat="1" ht="39.950000000000003" customHeight="1" x14ac:dyDescent="0.25">
      <c r="A85" s="180"/>
      <c r="B85" s="392" t="s">
        <v>341</v>
      </c>
      <c r="C85" s="393"/>
      <c r="D85" s="394"/>
      <c r="E85" s="486" t="s">
        <v>226</v>
      </c>
      <c r="F85" s="486"/>
      <c r="G85" s="486"/>
      <c r="H85" s="486" t="s">
        <v>227</v>
      </c>
      <c r="I85" s="486"/>
      <c r="J85" s="486"/>
      <c r="K85" s="486"/>
      <c r="L85" s="486"/>
      <c r="M85" s="486"/>
      <c r="N85" s="486"/>
      <c r="O85" s="486"/>
      <c r="P85" s="179" t="s">
        <v>360</v>
      </c>
      <c r="Q85" s="179" t="s">
        <v>115</v>
      </c>
      <c r="R85" s="74" t="s">
        <v>52</v>
      </c>
      <c r="S85" s="180"/>
      <c r="T85" s="181"/>
      <c r="U85" s="181"/>
      <c r="V85" s="181"/>
      <c r="W85" s="181"/>
    </row>
    <row r="86" spans="1:24" s="83" customFormat="1" ht="39.950000000000003" customHeight="1" x14ac:dyDescent="0.25">
      <c r="A86" s="180"/>
      <c r="B86" s="417" t="s">
        <v>359</v>
      </c>
      <c r="C86" s="418"/>
      <c r="D86" s="419"/>
      <c r="E86" s="389"/>
      <c r="F86" s="390"/>
      <c r="G86" s="391"/>
      <c r="H86" s="389"/>
      <c r="I86" s="390"/>
      <c r="J86" s="390"/>
      <c r="K86" s="390"/>
      <c r="L86" s="390"/>
      <c r="M86" s="390"/>
      <c r="N86" s="390"/>
      <c r="O86" s="391"/>
      <c r="P86" s="306">
        <v>1</v>
      </c>
      <c r="Q86" s="190">
        <v>0</v>
      </c>
      <c r="R86" s="77">
        <f>ROUND(Q86*P86,2)</f>
        <v>0</v>
      </c>
      <c r="S86" s="180"/>
      <c r="T86" s="181"/>
      <c r="U86" s="182">
        <f>IF(OR(B86='DROP-DOWNS'!$S$18,B86='DROP-DOWNS'!$S$19,B86='DROP-DOWNS'!$S$20,B86='DROP-DOWNS'!$S$21),R86,0)</f>
        <v>0</v>
      </c>
      <c r="V86" s="177"/>
      <c r="W86" s="181"/>
    </row>
    <row r="87" spans="1:24" s="83" customFormat="1" ht="39.950000000000003" customHeight="1" x14ac:dyDescent="0.25">
      <c r="A87" s="180"/>
      <c r="B87" s="417" t="s">
        <v>354</v>
      </c>
      <c r="C87" s="418"/>
      <c r="D87" s="419"/>
      <c r="E87" s="389" t="str">
        <f t="shared" ref="E87:E89" si="14">IF(B87="","Select Category in Column B","")</f>
        <v/>
      </c>
      <c r="F87" s="390"/>
      <c r="G87" s="391"/>
      <c r="H87" s="389" t="str">
        <f t="shared" ref="H87:H89" si="15">IF(B87="","Select Category in Column B","")</f>
        <v/>
      </c>
      <c r="I87" s="390"/>
      <c r="J87" s="390"/>
      <c r="K87" s="390"/>
      <c r="L87" s="390"/>
      <c r="M87" s="390"/>
      <c r="N87" s="390"/>
      <c r="O87" s="391"/>
      <c r="P87" s="306">
        <v>1</v>
      </c>
      <c r="Q87" s="190">
        <v>0</v>
      </c>
      <c r="R87" s="77">
        <f t="shared" ref="R87:R89" si="16">ROUND(Q87*P87,2)</f>
        <v>0</v>
      </c>
      <c r="S87" s="180"/>
      <c r="T87" s="181"/>
      <c r="U87" s="182">
        <f>IF(OR(B87='DROP-DOWNS'!$S$18,B87='DROP-DOWNS'!$S$19,B87='DROP-DOWNS'!$S$20,B87='DROP-DOWNS'!$S$21),R87,0)</f>
        <v>0</v>
      </c>
      <c r="V87" s="177"/>
      <c r="W87" s="181"/>
    </row>
    <row r="88" spans="1:24" s="83" customFormat="1" ht="39.950000000000003" customHeight="1" x14ac:dyDescent="0.25">
      <c r="A88" s="180"/>
      <c r="B88" s="417" t="s">
        <v>458</v>
      </c>
      <c r="C88" s="418"/>
      <c r="D88" s="419"/>
      <c r="E88" s="389" t="str">
        <f t="shared" si="14"/>
        <v/>
      </c>
      <c r="F88" s="390"/>
      <c r="G88" s="391"/>
      <c r="H88" s="389" t="str">
        <f>IF(B88="","Select Category in Column B","")</f>
        <v/>
      </c>
      <c r="I88" s="390"/>
      <c r="J88" s="390"/>
      <c r="K88" s="390"/>
      <c r="L88" s="390"/>
      <c r="M88" s="390"/>
      <c r="N88" s="390"/>
      <c r="O88" s="391"/>
      <c r="P88" s="307">
        <v>0</v>
      </c>
      <c r="Q88" s="190">
        <v>0</v>
      </c>
      <c r="R88" s="77">
        <f t="shared" si="16"/>
        <v>0</v>
      </c>
      <c r="S88" s="180"/>
      <c r="T88" s="181"/>
      <c r="U88" s="182">
        <f>IF(OR(B88='DROP-DOWNS'!$S$18,B88='DROP-DOWNS'!$S$19,B88='DROP-DOWNS'!$S$20,B88='DROP-DOWNS'!$S$21),R88,0)</f>
        <v>0</v>
      </c>
      <c r="V88" s="177"/>
      <c r="W88" s="181"/>
    </row>
    <row r="89" spans="1:24" s="83" customFormat="1" ht="39.950000000000003" customHeight="1" x14ac:dyDescent="0.25">
      <c r="A89" s="180"/>
      <c r="B89" s="417" t="s">
        <v>459</v>
      </c>
      <c r="C89" s="418"/>
      <c r="D89" s="419"/>
      <c r="E89" s="389" t="str">
        <f t="shared" si="14"/>
        <v/>
      </c>
      <c r="F89" s="390"/>
      <c r="G89" s="391"/>
      <c r="H89" s="389" t="str">
        <f t="shared" si="15"/>
        <v/>
      </c>
      <c r="I89" s="390"/>
      <c r="J89" s="390"/>
      <c r="K89" s="390"/>
      <c r="L89" s="390"/>
      <c r="M89" s="390"/>
      <c r="N89" s="390"/>
      <c r="O89" s="391"/>
      <c r="P89" s="307">
        <v>0</v>
      </c>
      <c r="Q89" s="190">
        <v>0</v>
      </c>
      <c r="R89" s="77">
        <f t="shared" si="16"/>
        <v>0</v>
      </c>
      <c r="S89" s="180"/>
      <c r="T89" s="181"/>
      <c r="U89" s="182">
        <f>IF(OR(B89='DROP-DOWNS'!$S$18,B89='DROP-DOWNS'!$S$19,B89='DROP-DOWNS'!$S$20,B89='DROP-DOWNS'!$S$21),R89,0)</f>
        <v>0</v>
      </c>
      <c r="V89" s="177"/>
      <c r="W89" s="181"/>
    </row>
    <row r="90" spans="1:24" s="83" customFormat="1" ht="39.950000000000003" hidden="1" customHeight="1" x14ac:dyDescent="0.25">
      <c r="A90" s="180"/>
      <c r="B90" s="417"/>
      <c r="C90" s="418"/>
      <c r="D90" s="419"/>
      <c r="E90" s="389" t="str">
        <f t="shared" ref="E90:E92" si="17">IF(B90="","Select Category in Column B",0)</f>
        <v>Select Category in Column B</v>
      </c>
      <c r="F90" s="390"/>
      <c r="G90" s="391"/>
      <c r="H90" s="389" t="str">
        <f t="shared" ref="H90:H92" si="18">IF(B90="","Select Category in Column B",0)</f>
        <v>Select Category in Column B</v>
      </c>
      <c r="I90" s="390"/>
      <c r="J90" s="390"/>
      <c r="K90" s="390"/>
      <c r="L90" s="390"/>
      <c r="M90" s="390"/>
      <c r="N90" s="390"/>
      <c r="O90" s="391"/>
      <c r="P90" s="186"/>
      <c r="Q90" s="190"/>
      <c r="R90" s="77">
        <f t="shared" ref="R90:R92" si="19">ROUND(Q90*P90,0)</f>
        <v>0</v>
      </c>
      <c r="S90" s="180"/>
      <c r="T90" s="181"/>
      <c r="U90" s="182">
        <f>IF(OR(B90='DROP-DOWNS'!S18,B90='DROP-DOWNS'!S19,B90='DROP-DOWNS'!S20,B90='DROP-DOWNS'!S21),R90,0)</f>
        <v>0</v>
      </c>
      <c r="V90" s="177"/>
      <c r="W90" s="181"/>
    </row>
    <row r="91" spans="1:24" s="83" customFormat="1" ht="39.950000000000003" hidden="1" customHeight="1" x14ac:dyDescent="0.25">
      <c r="A91" s="180"/>
      <c r="B91" s="417"/>
      <c r="C91" s="418"/>
      <c r="D91" s="419"/>
      <c r="E91" s="389" t="str">
        <f t="shared" si="17"/>
        <v>Select Category in Column B</v>
      </c>
      <c r="F91" s="390"/>
      <c r="G91" s="391"/>
      <c r="H91" s="389" t="str">
        <f t="shared" si="18"/>
        <v>Select Category in Column B</v>
      </c>
      <c r="I91" s="390"/>
      <c r="J91" s="390"/>
      <c r="K91" s="390"/>
      <c r="L91" s="390"/>
      <c r="M91" s="390"/>
      <c r="N91" s="390"/>
      <c r="O91" s="391"/>
      <c r="P91" s="165"/>
      <c r="Q91" s="190"/>
      <c r="R91" s="77">
        <f t="shared" si="19"/>
        <v>0</v>
      </c>
      <c r="S91" s="180"/>
      <c r="T91" s="181"/>
      <c r="U91" s="182">
        <f>IF(OR(B91='DROP-DOWNS'!S18,B91='DROP-DOWNS'!S19,B91='DROP-DOWNS'!S20,B91='DROP-DOWNS'!S21),R91,0)</f>
        <v>0</v>
      </c>
      <c r="V91" s="177"/>
      <c r="W91" s="181"/>
    </row>
    <row r="92" spans="1:24" s="83" customFormat="1" ht="39.950000000000003" hidden="1" customHeight="1" x14ac:dyDescent="0.25">
      <c r="A92" s="180"/>
      <c r="B92" s="417"/>
      <c r="C92" s="418"/>
      <c r="D92" s="419" t="str">
        <f>IF(B92="","Select Travel Category in Column B.",0)</f>
        <v>Select Travel Category in Column B.</v>
      </c>
      <c r="E92" s="389" t="str">
        <f t="shared" si="17"/>
        <v>Select Category in Column B</v>
      </c>
      <c r="F92" s="390"/>
      <c r="G92" s="391"/>
      <c r="H92" s="389" t="str">
        <f t="shared" si="18"/>
        <v>Select Category in Column B</v>
      </c>
      <c r="I92" s="390"/>
      <c r="J92" s="390"/>
      <c r="K92" s="390"/>
      <c r="L92" s="390"/>
      <c r="M92" s="390"/>
      <c r="N92" s="390"/>
      <c r="O92" s="391"/>
      <c r="P92" s="165"/>
      <c r="Q92" s="190"/>
      <c r="R92" s="77">
        <f t="shared" si="19"/>
        <v>0</v>
      </c>
      <c r="S92" s="180"/>
      <c r="T92" s="181"/>
      <c r="U92" s="182">
        <f>IF(OR(B92='DROP-DOWNS'!S18,B92='DROP-DOWNS'!S19,B92='DROP-DOWNS'!S20,B92='DROP-DOWNS'!S21),R92,0)</f>
        <v>0</v>
      </c>
      <c r="V92" s="177"/>
      <c r="W92" s="181"/>
    </row>
    <row r="93" spans="1:24" ht="18" customHeight="1" x14ac:dyDescent="0.25">
      <c r="A93" s="180"/>
      <c r="B93" s="411" t="s">
        <v>59</v>
      </c>
      <c r="C93" s="412"/>
      <c r="D93" s="412"/>
      <c r="E93" s="412"/>
      <c r="F93" s="412"/>
      <c r="G93" s="412"/>
      <c r="H93" s="412"/>
      <c r="I93" s="412"/>
      <c r="J93" s="412"/>
      <c r="K93" s="412"/>
      <c r="L93" s="412"/>
      <c r="M93" s="412"/>
      <c r="N93" s="412"/>
      <c r="O93" s="412"/>
      <c r="P93" s="412"/>
      <c r="Q93" s="413"/>
      <c r="R93" s="151">
        <f>ROUND(SUM(R86:R92),0)</f>
        <v>0</v>
      </c>
      <c r="S93" s="180"/>
      <c r="T93" s="181"/>
      <c r="U93" s="152">
        <f>SUM(U86:U92)</f>
        <v>0</v>
      </c>
      <c r="V93" s="177"/>
      <c r="W93" s="181"/>
      <c r="X93" s="129">
        <f>R93</f>
        <v>0</v>
      </c>
    </row>
    <row r="94" spans="1:24" ht="15.75" customHeight="1" x14ac:dyDescent="0.25">
      <c r="A94" s="180"/>
      <c r="B94" s="384" t="s">
        <v>66</v>
      </c>
      <c r="C94" s="385"/>
      <c r="D94" s="385"/>
      <c r="E94" s="385"/>
      <c r="F94" s="385"/>
      <c r="G94" s="385"/>
      <c r="H94" s="385"/>
      <c r="I94" s="385"/>
      <c r="J94" s="385"/>
      <c r="K94" s="385"/>
      <c r="L94" s="385"/>
      <c r="M94" s="385"/>
      <c r="N94" s="385"/>
      <c r="O94" s="385"/>
      <c r="P94" s="385"/>
      <c r="Q94" s="385"/>
      <c r="R94" s="386"/>
      <c r="S94" s="180"/>
      <c r="T94" s="181"/>
      <c r="U94" s="181"/>
      <c r="V94" s="178"/>
      <c r="W94" s="181"/>
    </row>
    <row r="95" spans="1:24" ht="39.950000000000003" customHeight="1" x14ac:dyDescent="0.25">
      <c r="A95" s="180"/>
      <c r="B95" s="437" t="s">
        <v>74</v>
      </c>
      <c r="C95" s="438"/>
      <c r="D95" s="439"/>
      <c r="E95" s="437" t="s">
        <v>361</v>
      </c>
      <c r="F95" s="438"/>
      <c r="G95" s="438"/>
      <c r="H95" s="438"/>
      <c r="I95" s="438"/>
      <c r="J95" s="438"/>
      <c r="K95" s="438"/>
      <c r="L95" s="438"/>
      <c r="M95" s="438"/>
      <c r="N95" s="438"/>
      <c r="O95" s="438"/>
      <c r="P95" s="438"/>
      <c r="Q95" s="438"/>
      <c r="R95" s="439"/>
      <c r="S95" s="180"/>
      <c r="T95" s="181"/>
      <c r="U95" s="181"/>
      <c r="V95" s="178"/>
      <c r="W95" s="181"/>
    </row>
    <row r="96" spans="1:24" ht="39.950000000000003" customHeight="1" x14ac:dyDescent="0.25">
      <c r="A96" s="180"/>
      <c r="B96" s="387" t="s">
        <v>342</v>
      </c>
      <c r="C96" s="387"/>
      <c r="D96" s="387"/>
      <c r="E96" s="388" t="str">
        <f>IF(B96="","Select Category in Column B","")</f>
        <v/>
      </c>
      <c r="F96" s="388"/>
      <c r="G96" s="388"/>
      <c r="H96" s="388"/>
      <c r="I96" s="388"/>
      <c r="J96" s="388"/>
      <c r="K96" s="388"/>
      <c r="L96" s="388"/>
      <c r="M96" s="388"/>
      <c r="N96" s="388"/>
      <c r="O96" s="388"/>
      <c r="P96" s="388"/>
      <c r="Q96" s="388"/>
      <c r="R96" s="150">
        <v>0</v>
      </c>
      <c r="S96" s="180"/>
      <c r="T96" s="181"/>
      <c r="U96" s="181"/>
      <c r="V96" s="177"/>
      <c r="W96" s="181"/>
    </row>
    <row r="97" spans="1:24" ht="39.950000000000003" customHeight="1" x14ac:dyDescent="0.25">
      <c r="A97" s="180"/>
      <c r="B97" s="387" t="s">
        <v>352</v>
      </c>
      <c r="C97" s="387"/>
      <c r="D97" s="387"/>
      <c r="E97" s="388" t="str">
        <f t="shared" ref="E97:E101" si="20">IF(B97="","Select Category in Column B","")</f>
        <v/>
      </c>
      <c r="F97" s="388"/>
      <c r="G97" s="388"/>
      <c r="H97" s="388"/>
      <c r="I97" s="388"/>
      <c r="J97" s="388"/>
      <c r="K97" s="388"/>
      <c r="L97" s="388"/>
      <c r="M97" s="388"/>
      <c r="N97" s="388"/>
      <c r="O97" s="388"/>
      <c r="P97" s="388"/>
      <c r="Q97" s="388"/>
      <c r="R97" s="150">
        <v>0</v>
      </c>
      <c r="S97" s="180"/>
      <c r="T97" s="181"/>
      <c r="U97" s="181"/>
      <c r="V97" s="177"/>
      <c r="W97" s="181"/>
    </row>
    <row r="98" spans="1:24" ht="20.25" customHeight="1" x14ac:dyDescent="0.25">
      <c r="A98" s="180"/>
      <c r="B98" s="387"/>
      <c r="C98" s="387"/>
      <c r="D98" s="387"/>
      <c r="E98" s="388" t="str">
        <f t="shared" si="20"/>
        <v>Select Category in Column B</v>
      </c>
      <c r="F98" s="388"/>
      <c r="G98" s="388"/>
      <c r="H98" s="388"/>
      <c r="I98" s="388"/>
      <c r="J98" s="388"/>
      <c r="K98" s="388"/>
      <c r="L98" s="388"/>
      <c r="M98" s="388"/>
      <c r="N98" s="388"/>
      <c r="O98" s="388"/>
      <c r="P98" s="388"/>
      <c r="Q98" s="388"/>
      <c r="R98" s="150"/>
      <c r="S98" s="180"/>
      <c r="T98" s="181"/>
      <c r="U98" s="181"/>
      <c r="V98" s="178"/>
      <c r="W98" s="181"/>
    </row>
    <row r="99" spans="1:24" ht="20.25" customHeight="1" x14ac:dyDescent="0.25">
      <c r="A99" s="180"/>
      <c r="B99" s="387"/>
      <c r="C99" s="387"/>
      <c r="D99" s="387"/>
      <c r="E99" s="388" t="str">
        <f t="shared" si="20"/>
        <v>Select Category in Column B</v>
      </c>
      <c r="F99" s="388"/>
      <c r="G99" s="388"/>
      <c r="H99" s="388"/>
      <c r="I99" s="388"/>
      <c r="J99" s="388"/>
      <c r="K99" s="388"/>
      <c r="L99" s="388"/>
      <c r="M99" s="388"/>
      <c r="N99" s="388"/>
      <c r="O99" s="388"/>
      <c r="P99" s="388"/>
      <c r="Q99" s="388"/>
      <c r="R99" s="150"/>
      <c r="S99" s="180"/>
      <c r="T99" s="181"/>
      <c r="U99" s="181"/>
      <c r="V99" s="181"/>
      <c r="W99" s="181"/>
    </row>
    <row r="100" spans="1:24" ht="20.25" customHeight="1" x14ac:dyDescent="0.25">
      <c r="A100" s="180"/>
      <c r="B100" s="387"/>
      <c r="C100" s="387"/>
      <c r="D100" s="387"/>
      <c r="E100" s="388" t="str">
        <f t="shared" si="20"/>
        <v>Select Category in Column B</v>
      </c>
      <c r="F100" s="388"/>
      <c r="G100" s="388"/>
      <c r="H100" s="388"/>
      <c r="I100" s="388"/>
      <c r="J100" s="388"/>
      <c r="K100" s="388"/>
      <c r="L100" s="388"/>
      <c r="M100" s="388"/>
      <c r="N100" s="388"/>
      <c r="O100" s="388"/>
      <c r="P100" s="388"/>
      <c r="Q100" s="388"/>
      <c r="R100" s="150"/>
      <c r="S100" s="180"/>
      <c r="T100" s="181"/>
      <c r="U100" s="181"/>
      <c r="V100" s="181"/>
      <c r="W100" s="181"/>
    </row>
    <row r="101" spans="1:24" ht="20.25" customHeight="1" x14ac:dyDescent="0.25">
      <c r="A101" s="180"/>
      <c r="B101" s="387"/>
      <c r="C101" s="387"/>
      <c r="D101" s="387"/>
      <c r="E101" s="388" t="str">
        <f t="shared" si="20"/>
        <v>Select Category in Column B</v>
      </c>
      <c r="F101" s="388"/>
      <c r="G101" s="388"/>
      <c r="H101" s="388"/>
      <c r="I101" s="388"/>
      <c r="J101" s="388"/>
      <c r="K101" s="388"/>
      <c r="L101" s="388"/>
      <c r="M101" s="388"/>
      <c r="N101" s="388"/>
      <c r="O101" s="388"/>
      <c r="P101" s="388"/>
      <c r="Q101" s="388"/>
      <c r="R101" s="150"/>
      <c r="S101" s="180"/>
      <c r="T101" s="181"/>
      <c r="U101" s="181"/>
      <c r="V101" s="181"/>
      <c r="W101" s="181"/>
    </row>
    <row r="102" spans="1:24" ht="19.350000000000001" customHeight="1" x14ac:dyDescent="0.25">
      <c r="A102" s="180"/>
      <c r="B102" s="411" t="s">
        <v>75</v>
      </c>
      <c r="C102" s="412"/>
      <c r="D102" s="412"/>
      <c r="E102" s="412"/>
      <c r="F102" s="412"/>
      <c r="G102" s="412"/>
      <c r="H102" s="412"/>
      <c r="I102" s="412"/>
      <c r="J102" s="412"/>
      <c r="K102" s="412"/>
      <c r="L102" s="412"/>
      <c r="M102" s="412"/>
      <c r="N102" s="412"/>
      <c r="O102" s="412"/>
      <c r="P102" s="412"/>
      <c r="Q102" s="413"/>
      <c r="R102" s="151">
        <f>ROUND(SUM(R96:R101),0)</f>
        <v>0</v>
      </c>
      <c r="S102" s="180"/>
      <c r="T102" s="181"/>
      <c r="U102" s="181"/>
      <c r="V102" s="181"/>
      <c r="W102" s="181"/>
      <c r="X102" s="129">
        <f>R102</f>
        <v>0</v>
      </c>
    </row>
    <row r="103" spans="1:24" ht="15.75" customHeight="1" x14ac:dyDescent="0.25">
      <c r="A103" s="180"/>
      <c r="B103" s="422" t="s">
        <v>67</v>
      </c>
      <c r="C103" s="423"/>
      <c r="D103" s="423"/>
      <c r="E103" s="423"/>
      <c r="F103" s="423"/>
      <c r="G103" s="423"/>
      <c r="H103" s="423"/>
      <c r="I103" s="423"/>
      <c r="J103" s="423"/>
      <c r="K103" s="423"/>
      <c r="L103" s="423"/>
      <c r="M103" s="423"/>
      <c r="N103" s="423"/>
      <c r="O103" s="423"/>
      <c r="P103" s="423"/>
      <c r="Q103" s="423"/>
      <c r="R103" s="386"/>
      <c r="S103" s="180"/>
      <c r="T103" s="181"/>
      <c r="U103" s="181"/>
      <c r="V103" s="181"/>
      <c r="W103" s="181"/>
    </row>
    <row r="104" spans="1:24" ht="15.75" customHeight="1" x14ac:dyDescent="0.25">
      <c r="A104" s="180"/>
      <c r="B104" s="250"/>
      <c r="C104" s="251"/>
      <c r="D104" s="251"/>
      <c r="E104" s="251"/>
      <c r="F104" s="251"/>
      <c r="G104" s="251"/>
      <c r="H104" s="251"/>
      <c r="I104" s="251"/>
      <c r="J104" s="251"/>
      <c r="K104" s="251"/>
      <c r="L104" s="251"/>
      <c r="M104" s="251"/>
      <c r="N104" s="251"/>
      <c r="O104" s="251"/>
      <c r="P104" s="251"/>
      <c r="Q104" s="252"/>
      <c r="R104" s="253"/>
      <c r="S104" s="180"/>
      <c r="T104" s="181"/>
      <c r="U104" s="181"/>
      <c r="V104" s="181"/>
      <c r="W104" s="181"/>
    </row>
    <row r="105" spans="1:24" ht="15.6" customHeight="1" x14ac:dyDescent="0.25">
      <c r="A105" s="180"/>
      <c r="B105" s="254"/>
      <c r="C105" s="450" t="s">
        <v>256</v>
      </c>
      <c r="D105" s="450"/>
      <c r="E105" s="450"/>
      <c r="F105" s="450"/>
      <c r="G105" s="450"/>
      <c r="H105" s="324"/>
      <c r="I105" s="451" t="s">
        <v>284</v>
      </c>
      <c r="J105" s="452"/>
      <c r="K105" s="452"/>
      <c r="L105" s="452"/>
      <c r="M105" s="452"/>
      <c r="N105" s="321"/>
      <c r="O105" s="453">
        <f>IF(Cover!C26="", "Enter IDC Rate on Cover Page",Cover!C26)</f>
        <v>0</v>
      </c>
      <c r="P105" s="454"/>
      <c r="Q105" s="255"/>
      <c r="R105" s="256"/>
      <c r="S105" s="180"/>
      <c r="T105" s="181"/>
      <c r="U105" s="184">
        <f>O105</f>
        <v>0</v>
      </c>
      <c r="V105" s="181"/>
      <c r="W105" s="181"/>
    </row>
    <row r="106" spans="1:24" ht="14.1" hidden="1" customHeight="1" x14ac:dyDescent="0.25">
      <c r="A106" s="180"/>
      <c r="B106" s="254"/>
      <c r="C106" s="251"/>
      <c r="D106" s="251"/>
      <c r="E106" s="251"/>
      <c r="F106" s="251"/>
      <c r="G106" s="251"/>
      <c r="H106" s="324"/>
      <c r="I106" s="455" t="s">
        <v>112</v>
      </c>
      <c r="J106" s="435"/>
      <c r="K106" s="435"/>
      <c r="L106" s="435"/>
      <c r="M106" s="435"/>
      <c r="N106" s="323"/>
      <c r="O106" s="443">
        <f>(R102+R93+R83+R74+R66+R57+R52+R44+R16)-F131</f>
        <v>0</v>
      </c>
      <c r="P106" s="421"/>
      <c r="Q106" s="255"/>
      <c r="R106" s="256"/>
      <c r="S106" s="180"/>
      <c r="T106" s="181"/>
      <c r="U106" s="181"/>
      <c r="V106" s="181"/>
      <c r="W106" s="181"/>
    </row>
    <row r="107" spans="1:24" ht="14.1" hidden="1" customHeight="1" x14ac:dyDescent="0.25">
      <c r="A107" s="180"/>
      <c r="B107" s="254" t="s">
        <v>113</v>
      </c>
      <c r="C107" s="257"/>
      <c r="D107" s="257"/>
      <c r="E107" s="257"/>
      <c r="F107" s="257"/>
      <c r="G107" s="258"/>
      <c r="H107" s="324"/>
      <c r="I107" s="322"/>
      <c r="J107" s="323"/>
      <c r="K107" s="323"/>
      <c r="L107" s="323"/>
      <c r="M107" s="323"/>
      <c r="N107" s="323"/>
      <c r="O107" s="420">
        <f>(O105+1)*O106</f>
        <v>0</v>
      </c>
      <c r="P107" s="421"/>
      <c r="Q107" s="255"/>
      <c r="R107" s="256"/>
      <c r="S107" s="180"/>
      <c r="T107" s="181"/>
      <c r="U107" s="181"/>
      <c r="V107" s="181"/>
      <c r="W107" s="181"/>
    </row>
    <row r="108" spans="1:24" ht="15.75" customHeight="1" x14ac:dyDescent="0.25">
      <c r="A108" s="180"/>
      <c r="B108" s="254"/>
      <c r="C108" s="450" t="s">
        <v>249</v>
      </c>
      <c r="D108" s="450"/>
      <c r="E108" s="450"/>
      <c r="F108" s="450"/>
      <c r="G108" s="259">
        <f>F124</f>
        <v>0</v>
      </c>
      <c r="H108" s="324"/>
      <c r="I108" s="251"/>
      <c r="J108" s="251"/>
      <c r="K108" s="251"/>
      <c r="L108" s="251"/>
      <c r="M108" s="251"/>
      <c r="N108" s="251"/>
      <c r="O108" s="251"/>
      <c r="P108" s="251"/>
      <c r="Q108" s="255"/>
      <c r="R108" s="256"/>
      <c r="S108" s="180"/>
      <c r="T108" s="181"/>
      <c r="U108" s="181"/>
      <c r="V108" s="181"/>
      <c r="W108" s="181"/>
    </row>
    <row r="109" spans="1:24" ht="15.75" customHeight="1" x14ac:dyDescent="0.25">
      <c r="A109" s="180"/>
      <c r="B109" s="254"/>
      <c r="C109" s="450" t="s">
        <v>517</v>
      </c>
      <c r="D109" s="450"/>
      <c r="E109" s="450"/>
      <c r="F109" s="450"/>
      <c r="G109" s="344">
        <f>F125+F126+F127+F128+F129</f>
        <v>0</v>
      </c>
      <c r="H109" s="324"/>
      <c r="I109" s="260"/>
      <c r="J109" s="260"/>
      <c r="K109" s="260"/>
      <c r="L109" s="260"/>
      <c r="M109" s="260"/>
      <c r="N109" s="260"/>
      <c r="O109" s="260"/>
      <c r="P109" s="260"/>
      <c r="Q109" s="255"/>
      <c r="R109" s="256"/>
      <c r="S109" s="180"/>
      <c r="T109" s="181"/>
      <c r="U109" s="181"/>
      <c r="V109" s="181"/>
      <c r="W109" s="181"/>
    </row>
    <row r="110" spans="1:24" ht="15.75" customHeight="1" x14ac:dyDescent="0.25">
      <c r="A110" s="180"/>
      <c r="B110" s="254"/>
      <c r="C110" s="450" t="s">
        <v>250</v>
      </c>
      <c r="D110" s="450"/>
      <c r="E110" s="450"/>
      <c r="F110" s="450"/>
      <c r="G110" s="259">
        <f>R116</f>
        <v>0</v>
      </c>
      <c r="H110" s="324"/>
      <c r="I110" s="451" t="s">
        <v>111</v>
      </c>
      <c r="J110" s="452"/>
      <c r="K110" s="452"/>
      <c r="L110" s="452"/>
      <c r="M110" s="452"/>
      <c r="N110" s="321"/>
      <c r="O110" s="430">
        <f>'GRANT SUMMARY'!J96</f>
        <v>0</v>
      </c>
      <c r="P110" s="431"/>
      <c r="Q110" s="255"/>
      <c r="R110" s="256"/>
      <c r="S110" s="180"/>
      <c r="T110" s="181"/>
      <c r="U110" s="181"/>
      <c r="V110" s="181"/>
      <c r="W110" s="181"/>
    </row>
    <row r="111" spans="1:24" ht="16.5" customHeight="1" x14ac:dyDescent="0.25">
      <c r="A111" s="180"/>
      <c r="B111" s="254"/>
      <c r="C111" s="324"/>
      <c r="D111" s="435"/>
      <c r="E111" s="435"/>
      <c r="F111" s="435"/>
      <c r="G111" s="324"/>
      <c r="H111" s="324"/>
      <c r="I111" s="324"/>
      <c r="J111" s="324"/>
      <c r="K111" s="324"/>
      <c r="L111" s="324"/>
      <c r="M111" s="436"/>
      <c r="N111" s="436"/>
      <c r="O111" s="436"/>
      <c r="P111" s="436"/>
      <c r="Q111" s="436"/>
      <c r="R111" s="261" t="s">
        <v>52</v>
      </c>
      <c r="S111" s="180"/>
      <c r="T111" s="181"/>
      <c r="U111" s="181"/>
      <c r="V111" s="181"/>
      <c r="W111" s="181"/>
    </row>
    <row r="112" spans="1:24" x14ac:dyDescent="0.25">
      <c r="A112" s="180"/>
      <c r="B112" s="171"/>
      <c r="C112" s="412"/>
      <c r="D112" s="412"/>
      <c r="E112" s="412"/>
      <c r="F112" s="172"/>
      <c r="G112" s="172"/>
      <c r="H112" s="172"/>
      <c r="I112" s="412" t="s">
        <v>257</v>
      </c>
      <c r="J112" s="412"/>
      <c r="K112" s="412"/>
      <c r="L112" s="412"/>
      <c r="M112" s="412"/>
      <c r="N112" s="412"/>
      <c r="O112" s="412"/>
      <c r="P112" s="412"/>
      <c r="Q112" s="413"/>
      <c r="R112" s="153"/>
      <c r="S112" s="180"/>
      <c r="T112" s="181"/>
      <c r="U112" s="181"/>
      <c r="V112" s="181"/>
      <c r="W112" s="181"/>
      <c r="X112" s="129">
        <f>R112</f>
        <v>0</v>
      </c>
    </row>
    <row r="113" spans="1:24" ht="15.75" customHeight="1" x14ac:dyDescent="0.25">
      <c r="A113" s="180"/>
      <c r="B113" s="422" t="s">
        <v>68</v>
      </c>
      <c r="C113" s="423"/>
      <c r="D113" s="423"/>
      <c r="E113" s="423"/>
      <c r="F113" s="423"/>
      <c r="G113" s="423"/>
      <c r="H113" s="423"/>
      <c r="I113" s="423"/>
      <c r="J113" s="423"/>
      <c r="K113" s="423"/>
      <c r="L113" s="423"/>
      <c r="M113" s="423"/>
      <c r="N113" s="423"/>
      <c r="O113" s="423"/>
      <c r="P113" s="423"/>
      <c r="Q113" s="423"/>
      <c r="R113" s="175"/>
      <c r="S113" s="180"/>
      <c r="T113" s="181"/>
      <c r="U113" s="181"/>
      <c r="V113" s="181"/>
      <c r="W113" s="181"/>
    </row>
    <row r="114" spans="1:24" s="83" customFormat="1" ht="39.950000000000003" customHeight="1" x14ac:dyDescent="0.25">
      <c r="A114" s="180"/>
      <c r="B114" s="444" t="s">
        <v>76</v>
      </c>
      <c r="C114" s="445"/>
      <c r="D114" s="445"/>
      <c r="E114" s="445"/>
      <c r="F114" s="445"/>
      <c r="G114" s="445"/>
      <c r="H114" s="445"/>
      <c r="I114" s="445"/>
      <c r="J114" s="445"/>
      <c r="K114" s="445"/>
      <c r="L114" s="445"/>
      <c r="M114" s="445"/>
      <c r="N114" s="445"/>
      <c r="O114" s="445"/>
      <c r="P114" s="445"/>
      <c r="Q114" s="446"/>
      <c r="R114" s="174" t="s">
        <v>52</v>
      </c>
      <c r="S114" s="180"/>
      <c r="T114" s="181"/>
      <c r="U114" s="181"/>
      <c r="V114" s="181"/>
      <c r="W114" s="181"/>
    </row>
    <row r="115" spans="1:24" ht="30" customHeight="1" x14ac:dyDescent="0.25">
      <c r="A115" s="180"/>
      <c r="B115" s="447"/>
      <c r="C115" s="448"/>
      <c r="D115" s="448"/>
      <c r="E115" s="448"/>
      <c r="F115" s="448"/>
      <c r="G115" s="448"/>
      <c r="H115" s="448"/>
      <c r="I115" s="448"/>
      <c r="J115" s="448"/>
      <c r="K115" s="448"/>
      <c r="L115" s="448"/>
      <c r="M115" s="448"/>
      <c r="N115" s="448"/>
      <c r="O115" s="448"/>
      <c r="P115" s="448"/>
      <c r="Q115" s="449"/>
      <c r="R115" s="154"/>
      <c r="S115" s="180"/>
      <c r="T115" s="181"/>
      <c r="U115" s="181"/>
      <c r="V115" s="181"/>
      <c r="W115" s="181"/>
    </row>
    <row r="116" spans="1:24" ht="18.600000000000001" customHeight="1" x14ac:dyDescent="0.25">
      <c r="A116" s="180"/>
      <c r="B116" s="411" t="s">
        <v>77</v>
      </c>
      <c r="C116" s="412"/>
      <c r="D116" s="412"/>
      <c r="E116" s="412"/>
      <c r="F116" s="412"/>
      <c r="G116" s="412"/>
      <c r="H116" s="412"/>
      <c r="I116" s="412"/>
      <c r="J116" s="412"/>
      <c r="K116" s="412"/>
      <c r="L116" s="412"/>
      <c r="M116" s="412"/>
      <c r="N116" s="412"/>
      <c r="O116" s="412"/>
      <c r="P116" s="412"/>
      <c r="Q116" s="413"/>
      <c r="R116" s="151">
        <f>ROUND(R115,0)</f>
        <v>0</v>
      </c>
      <c r="S116" s="180"/>
      <c r="T116" s="181"/>
      <c r="U116" s="181"/>
      <c r="V116" s="181"/>
      <c r="W116" s="181"/>
      <c r="X116" s="129">
        <f>R116</f>
        <v>0</v>
      </c>
    </row>
    <row r="117" spans="1:24" ht="18.600000000000001" customHeight="1" x14ac:dyDescent="0.25">
      <c r="A117" s="180"/>
      <c r="B117" s="298"/>
      <c r="C117" s="299"/>
      <c r="D117" s="299"/>
      <c r="E117" s="299"/>
      <c r="F117" s="299"/>
      <c r="G117" s="299"/>
      <c r="H117" s="299"/>
      <c r="I117" s="299"/>
      <c r="J117" s="299"/>
      <c r="K117" s="299"/>
      <c r="L117" s="299"/>
      <c r="M117" s="299"/>
      <c r="N117" s="299"/>
      <c r="O117" s="299"/>
      <c r="P117" s="299"/>
      <c r="Q117" s="299"/>
      <c r="R117" s="270"/>
      <c r="S117" s="180"/>
      <c r="T117" s="181"/>
      <c r="U117" s="181"/>
      <c r="V117" s="181"/>
      <c r="W117" s="181"/>
      <c r="X117" s="129"/>
    </row>
    <row r="118" spans="1:24" ht="34.5" customHeight="1" x14ac:dyDescent="0.25">
      <c r="A118" s="180"/>
      <c r="B118" s="432" t="s">
        <v>60</v>
      </c>
      <c r="C118" s="433"/>
      <c r="D118" s="433"/>
      <c r="E118" s="433"/>
      <c r="F118" s="433"/>
      <c r="G118" s="433"/>
      <c r="H118" s="433"/>
      <c r="I118" s="433"/>
      <c r="J118" s="433"/>
      <c r="K118" s="433"/>
      <c r="L118" s="433"/>
      <c r="M118" s="433"/>
      <c r="N118" s="433"/>
      <c r="O118" s="433"/>
      <c r="P118" s="433"/>
      <c r="Q118" s="434"/>
      <c r="R118" s="146">
        <f>SUM(R116+R112+R102+R93+R83+R74+R66+R57+R52+R44+R16)</f>
        <v>0</v>
      </c>
      <c r="S118" s="180"/>
      <c r="T118" s="181"/>
      <c r="U118" s="155"/>
      <c r="V118" s="156"/>
      <c r="W118" s="181"/>
    </row>
    <row r="119" spans="1:24" ht="34.5" customHeight="1" x14ac:dyDescent="0.25">
      <c r="A119" s="180"/>
      <c r="B119" s="432" t="s">
        <v>241</v>
      </c>
      <c r="C119" s="433"/>
      <c r="D119" s="433"/>
      <c r="E119" s="433"/>
      <c r="F119" s="433"/>
      <c r="G119" s="433"/>
      <c r="H119" s="433"/>
      <c r="I119" s="433"/>
      <c r="J119" s="433"/>
      <c r="K119" s="433"/>
      <c r="L119" s="433"/>
      <c r="M119" s="433"/>
      <c r="N119" s="433"/>
      <c r="O119" s="433"/>
      <c r="P119" s="433"/>
      <c r="Q119" s="434"/>
      <c r="R119" s="146">
        <f>R118-J7</f>
        <v>0</v>
      </c>
      <c r="S119" s="180"/>
      <c r="T119" s="181"/>
      <c r="U119" s="155"/>
      <c r="V119" s="156"/>
      <c r="W119" s="181"/>
    </row>
    <row r="120" spans="1:24" ht="15" customHeight="1" x14ac:dyDescent="0.25">
      <c r="A120" s="180"/>
      <c r="B120" s="180"/>
      <c r="C120" s="180"/>
      <c r="D120" s="180"/>
      <c r="E120" s="180"/>
      <c r="F120" s="180"/>
      <c r="G120" s="180"/>
      <c r="H120" s="180"/>
      <c r="I120" s="180"/>
      <c r="J120" s="180"/>
      <c r="K120" s="180"/>
      <c r="L120" s="180"/>
      <c r="M120" s="180"/>
      <c r="N120" s="180"/>
      <c r="O120" s="180"/>
      <c r="P120" s="180"/>
      <c r="Q120" s="180"/>
      <c r="R120" s="180"/>
      <c r="S120" s="180"/>
      <c r="T120" s="181"/>
      <c r="U120" s="155" t="s">
        <v>114</v>
      </c>
      <c r="V120" s="156">
        <f>U93+R102+R60+R64+R52+R16</f>
        <v>0</v>
      </c>
      <c r="W120" s="181"/>
    </row>
    <row r="121" spans="1:24" x14ac:dyDescent="0.25">
      <c r="A121" s="181"/>
      <c r="B121" s="181"/>
      <c r="C121" s="181"/>
      <c r="D121" s="181"/>
      <c r="E121" s="181"/>
      <c r="F121" s="181"/>
      <c r="G121" s="181"/>
      <c r="H121" s="181"/>
      <c r="I121" s="181"/>
      <c r="J121" s="181"/>
      <c r="K121" s="181"/>
      <c r="L121" s="181"/>
      <c r="M121" s="181"/>
      <c r="N121" s="181"/>
      <c r="O121" s="181"/>
      <c r="P121" s="181"/>
      <c r="Q121" s="181"/>
      <c r="R121" s="181"/>
      <c r="S121" s="181"/>
      <c r="T121" s="181"/>
      <c r="U121" s="181"/>
      <c r="V121" s="181"/>
      <c r="W121" s="181"/>
    </row>
    <row r="122" spans="1:24" x14ac:dyDescent="0.25">
      <c r="V122" s="355"/>
    </row>
    <row r="123" spans="1:24" hidden="1" x14ac:dyDescent="0.25">
      <c r="C123" s="130" t="s">
        <v>255</v>
      </c>
      <c r="D123" s="130"/>
      <c r="E123" s="131"/>
      <c r="F123" s="132"/>
    </row>
    <row r="124" spans="1:24" hidden="1" x14ac:dyDescent="0.25">
      <c r="C124" s="130" t="s">
        <v>249</v>
      </c>
      <c r="D124" s="130"/>
      <c r="E124" s="131"/>
      <c r="F124" s="356">
        <f>R57</f>
        <v>0</v>
      </c>
    </row>
    <row r="125" spans="1:24" hidden="1" x14ac:dyDescent="0.25">
      <c r="C125" s="130" t="s">
        <v>251</v>
      </c>
      <c r="D125" s="130"/>
      <c r="E125" s="131">
        <f>R69</f>
        <v>0</v>
      </c>
      <c r="F125" s="356">
        <f>IF(E125&gt;25000,(E125-25000),0)</f>
        <v>0</v>
      </c>
    </row>
    <row r="126" spans="1:24" hidden="1" x14ac:dyDescent="0.25">
      <c r="C126" s="130" t="s">
        <v>252</v>
      </c>
      <c r="D126" s="130"/>
      <c r="E126" s="131">
        <f t="shared" ref="E126:E129" si="21">R70</f>
        <v>0</v>
      </c>
      <c r="F126" s="356">
        <f>IF(E126&gt;25000,(E126-25000),0)</f>
        <v>0</v>
      </c>
    </row>
    <row r="127" spans="1:24" hidden="1" x14ac:dyDescent="0.25">
      <c r="C127" s="130" t="s">
        <v>253</v>
      </c>
      <c r="D127" s="130"/>
      <c r="E127" s="131">
        <f t="shared" si="21"/>
        <v>0</v>
      </c>
      <c r="F127" s="356">
        <f>IF(E127&gt;25000,(E127-25000),0)</f>
        <v>0</v>
      </c>
    </row>
    <row r="128" spans="1:24" hidden="1" x14ac:dyDescent="0.25">
      <c r="C128" s="130" t="s">
        <v>254</v>
      </c>
      <c r="D128" s="130"/>
      <c r="E128" s="131">
        <f t="shared" si="21"/>
        <v>0</v>
      </c>
      <c r="F128" s="356">
        <f>IF(E128&gt;25000,(E128-25000),0)</f>
        <v>0</v>
      </c>
    </row>
    <row r="129" spans="3:6" hidden="1" x14ac:dyDescent="0.25">
      <c r="C129" s="130" t="s">
        <v>560</v>
      </c>
      <c r="D129" s="130"/>
      <c r="E129" s="131">
        <f t="shared" si="21"/>
        <v>0</v>
      </c>
      <c r="F129" s="356">
        <f>IF(E129&gt;25000,(E129-25000),0)</f>
        <v>0</v>
      </c>
    </row>
    <row r="130" spans="3:6" hidden="1" x14ac:dyDescent="0.25">
      <c r="C130" s="130" t="s">
        <v>250</v>
      </c>
      <c r="D130" s="130"/>
      <c r="E130" s="131"/>
      <c r="F130" s="137">
        <f>R116</f>
        <v>0</v>
      </c>
    </row>
    <row r="131" spans="3:6" hidden="1" x14ac:dyDescent="0.25">
      <c r="F131" s="81">
        <f>SUM(F124:F130)</f>
        <v>0</v>
      </c>
    </row>
  </sheetData>
  <sheetProtection formatCells="0" formatColumns="0" formatRows="0" insertRows="0" selectLockedCells="1"/>
  <mergeCells count="210">
    <mergeCell ref="H85:O85"/>
    <mergeCell ref="B81:D81"/>
    <mergeCell ref="E81:Q81"/>
    <mergeCell ref="B82:D82"/>
    <mergeCell ref="E82:Q82"/>
    <mergeCell ref="B84:R84"/>
    <mergeCell ref="B86:D86"/>
    <mergeCell ref="E85:G85"/>
    <mergeCell ref="H86:O86"/>
    <mergeCell ref="B37:C37"/>
    <mergeCell ref="D37:K37"/>
    <mergeCell ref="B77:D77"/>
    <mergeCell ref="E77:Q77"/>
    <mergeCell ref="B74:Q74"/>
    <mergeCell ref="B75:R75"/>
    <mergeCell ref="B67:R67"/>
    <mergeCell ref="B68:C68"/>
    <mergeCell ref="B69:C69"/>
    <mergeCell ref="B70:C70"/>
    <mergeCell ref="B71:C71"/>
    <mergeCell ref="B73:C73"/>
    <mergeCell ref="D73:G73"/>
    <mergeCell ref="H73:O73"/>
    <mergeCell ref="D70:G70"/>
    <mergeCell ref="H70:O70"/>
    <mergeCell ref="D71:G71"/>
    <mergeCell ref="H71:O71"/>
    <mergeCell ref="D46:K46"/>
    <mergeCell ref="B47:C47"/>
    <mergeCell ref="B46:C46"/>
    <mergeCell ref="D49:K49"/>
    <mergeCell ref="B40:C40"/>
    <mergeCell ref="D40:K40"/>
    <mergeCell ref="B41:C41"/>
    <mergeCell ref="D48:K48"/>
    <mergeCell ref="B49:C49"/>
    <mergeCell ref="D47:K47"/>
    <mergeCell ref="B42:C42"/>
    <mergeCell ref="B16:O16"/>
    <mergeCell ref="B22:C22"/>
    <mergeCell ref="D22:K22"/>
    <mergeCell ref="B23:C23"/>
    <mergeCell ref="B19:C19"/>
    <mergeCell ref="D19:K19"/>
    <mergeCell ref="D21:K21"/>
    <mergeCell ref="B18:C18"/>
    <mergeCell ref="D36:K36"/>
    <mergeCell ref="B43:C43"/>
    <mergeCell ref="B39:C39"/>
    <mergeCell ref="D39:K39"/>
    <mergeCell ref="B38:C38"/>
    <mergeCell ref="D38:K38"/>
    <mergeCell ref="B26:C26"/>
    <mergeCell ref="D26:K26"/>
    <mergeCell ref="B27:C27"/>
    <mergeCell ref="D27:K27"/>
    <mergeCell ref="B28:C28"/>
    <mergeCell ref="D51:K51"/>
    <mergeCell ref="D24:K24"/>
    <mergeCell ref="B33:C33"/>
    <mergeCell ref="D33:K33"/>
    <mergeCell ref="B34:C34"/>
    <mergeCell ref="D34:K34"/>
    <mergeCell ref="B35:C35"/>
    <mergeCell ref="B25:C25"/>
    <mergeCell ref="D25:K25"/>
    <mergeCell ref="B24:C24"/>
    <mergeCell ref="D32:K32"/>
    <mergeCell ref="B48:C48"/>
    <mergeCell ref="D35:K35"/>
    <mergeCell ref="B45:R45"/>
    <mergeCell ref="B44:O44"/>
    <mergeCell ref="B50:C50"/>
    <mergeCell ref="D50:K50"/>
    <mergeCell ref="B31:C31"/>
    <mergeCell ref="D31:K31"/>
    <mergeCell ref="B32:C32"/>
    <mergeCell ref="D42:K42"/>
    <mergeCell ref="D43:K43"/>
    <mergeCell ref="D41:K41"/>
    <mergeCell ref="B36:C36"/>
    <mergeCell ref="B2:R2"/>
    <mergeCell ref="B3:R3"/>
    <mergeCell ref="B10:R10"/>
    <mergeCell ref="B17:R17"/>
    <mergeCell ref="B20:C20"/>
    <mergeCell ref="D20:K20"/>
    <mergeCell ref="B21:C21"/>
    <mergeCell ref="D23:K23"/>
    <mergeCell ref="B11:C11"/>
    <mergeCell ref="B15:C15"/>
    <mergeCell ref="B5:D5"/>
    <mergeCell ref="B7:D7"/>
    <mergeCell ref="D11:K11"/>
    <mergeCell ref="D15:K15"/>
    <mergeCell ref="G5:I5"/>
    <mergeCell ref="B12:C12"/>
    <mergeCell ref="D12:K12"/>
    <mergeCell ref="B13:C13"/>
    <mergeCell ref="D13:K13"/>
    <mergeCell ref="B14:C14"/>
    <mergeCell ref="D14:K14"/>
    <mergeCell ref="G7:I7"/>
    <mergeCell ref="D18:K18"/>
    <mergeCell ref="C105:G105"/>
    <mergeCell ref="I105:M105"/>
    <mergeCell ref="O105:P105"/>
    <mergeCell ref="I106:M106"/>
    <mergeCell ref="C108:F108"/>
    <mergeCell ref="C109:F109"/>
    <mergeCell ref="B92:D92"/>
    <mergeCell ref="E92:G92"/>
    <mergeCell ref="H92:O92"/>
    <mergeCell ref="E98:Q98"/>
    <mergeCell ref="D28:K28"/>
    <mergeCell ref="B29:C29"/>
    <mergeCell ref="D29:K29"/>
    <mergeCell ref="B30:C30"/>
    <mergeCell ref="D30:K30"/>
    <mergeCell ref="B119:Q119"/>
    <mergeCell ref="B93:Q93"/>
    <mergeCell ref="B99:D99"/>
    <mergeCell ref="E99:Q99"/>
    <mergeCell ref="B100:D100"/>
    <mergeCell ref="E100:Q100"/>
    <mergeCell ref="B101:D101"/>
    <mergeCell ref="E101:Q101"/>
    <mergeCell ref="E76:Q76"/>
    <mergeCell ref="B76:D76"/>
    <mergeCell ref="E95:R95"/>
    <mergeCell ref="C112:E112"/>
    <mergeCell ref="I112:Q112"/>
    <mergeCell ref="B83:Q83"/>
    <mergeCell ref="O106:P106"/>
    <mergeCell ref="B114:Q114"/>
    <mergeCell ref="B115:Q115"/>
    <mergeCell ref="C110:F110"/>
    <mergeCell ref="I110:M110"/>
    <mergeCell ref="O110:P110"/>
    <mergeCell ref="B90:D90"/>
    <mergeCell ref="E90:G90"/>
    <mergeCell ref="B96:D96"/>
    <mergeCell ref="E96:Q96"/>
    <mergeCell ref="H91:O91"/>
    <mergeCell ref="B88:D88"/>
    <mergeCell ref="E88:G88"/>
    <mergeCell ref="B118:Q118"/>
    <mergeCell ref="B116:Q116"/>
    <mergeCell ref="B102:Q102"/>
    <mergeCell ref="B94:R94"/>
    <mergeCell ref="E97:Q97"/>
    <mergeCell ref="B98:D98"/>
    <mergeCell ref="D111:F111"/>
    <mergeCell ref="M111:Q111"/>
    <mergeCell ref="B113:Q113"/>
    <mergeCell ref="E91:G91"/>
    <mergeCell ref="B95:D95"/>
    <mergeCell ref="H88:O88"/>
    <mergeCell ref="B89:D89"/>
    <mergeCell ref="E89:G89"/>
    <mergeCell ref="H89:O89"/>
    <mergeCell ref="B97:D97"/>
    <mergeCell ref="B91:D91"/>
    <mergeCell ref="H90:O90"/>
    <mergeCell ref="O107:P107"/>
    <mergeCell ref="B103:R103"/>
    <mergeCell ref="B55:C55"/>
    <mergeCell ref="D55:P55"/>
    <mergeCell ref="B51:C51"/>
    <mergeCell ref="D54:P54"/>
    <mergeCell ref="B56:C56"/>
    <mergeCell ref="D56:P56"/>
    <mergeCell ref="B53:R53"/>
    <mergeCell ref="B54:C54"/>
    <mergeCell ref="B87:D87"/>
    <mergeCell ref="E87:G87"/>
    <mergeCell ref="H87:O87"/>
    <mergeCell ref="D68:G68"/>
    <mergeCell ref="H68:O68"/>
    <mergeCell ref="D69:G69"/>
    <mergeCell ref="H69:O69"/>
    <mergeCell ref="B52:O52"/>
    <mergeCell ref="B78:D78"/>
    <mergeCell ref="E78:Q78"/>
    <mergeCell ref="B79:D79"/>
    <mergeCell ref="E79:Q79"/>
    <mergeCell ref="B57:Q57"/>
    <mergeCell ref="B58:R58"/>
    <mergeCell ref="B80:D80"/>
    <mergeCell ref="E80:Q80"/>
    <mergeCell ref="E86:G86"/>
    <mergeCell ref="B85:D85"/>
    <mergeCell ref="B72:C72"/>
    <mergeCell ref="D72:G72"/>
    <mergeCell ref="H72:O72"/>
    <mergeCell ref="B59:C59"/>
    <mergeCell ref="D59:Q59"/>
    <mergeCell ref="B60:C60"/>
    <mergeCell ref="D60:Q60"/>
    <mergeCell ref="F61:Q61"/>
    <mergeCell ref="C61:E61"/>
    <mergeCell ref="C63:E63"/>
    <mergeCell ref="B66:Q66"/>
    <mergeCell ref="C65:E65"/>
    <mergeCell ref="B62:C62"/>
    <mergeCell ref="D62:Q62"/>
    <mergeCell ref="B64:C64"/>
    <mergeCell ref="D64:Q64"/>
    <mergeCell ref="F63:Q63"/>
    <mergeCell ref="F65:Q65"/>
  </mergeCells>
  <conditionalFormatting sqref="R119">
    <cfRule type="cellIs" dxfId="61" priority="4" operator="notEqual">
      <formula>0</formula>
    </cfRule>
  </conditionalFormatting>
  <conditionalFormatting sqref="R118">
    <cfRule type="cellIs" dxfId="60" priority="36" operator="notEqual">
      <formula>$E$5</formula>
    </cfRule>
  </conditionalFormatting>
  <printOptions headings="1" gridLines="1"/>
  <pageMargins left="0.25" right="0.25" top="0.25" bottom="0.25" header="0.3" footer="0.3"/>
  <pageSetup paperSize="3" scale="65" fitToHeight="50" orientation="landscape" cellComments="asDisplayed"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09AFADA6-4639-4C27-9584-7998F74BE7A3}">
            <xm:f>'GRANT SUMMARY'!$J$100&lt;0</xm:f>
            <x14:dxf>
              <fill>
                <patternFill>
                  <bgColor rgb="FFFF0000"/>
                </patternFill>
              </fill>
            </x14:dxf>
          </x14:cfRule>
          <xm:sqref>R112</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'DROP-DOWNS'!$J$2:$J$3</xm:f>
          </x14:formula1>
          <xm:sqref>B69:C73</xm:sqref>
        </x14:dataValidation>
        <x14:dataValidation type="list" allowBlank="1" showInputMessage="1" showErrorMessage="1" xr:uid="{00000000-0002-0000-0300-000001000000}">
          <x14:formula1>
            <xm:f>'DROP-DOWNS'!$S$12:$S$21</xm:f>
          </x14:formula1>
          <xm:sqref>B86:C88 B90:C92 B89:D89</xm:sqref>
        </x14:dataValidation>
        <x14:dataValidation type="list" allowBlank="1" showInputMessage="1" showErrorMessage="1" xr:uid="{00000000-0002-0000-0300-000002000000}">
          <x14:formula1>
            <xm:f>'DROP-DOWNS'!$S$2:$S$6</xm:f>
          </x14:formula1>
          <xm:sqref>B77:C82</xm:sqref>
        </x14:dataValidation>
        <x14:dataValidation type="list" allowBlank="1" showInputMessage="1" showErrorMessage="1" xr:uid="{00000000-0002-0000-0300-000003000000}">
          <x14:formula1>
            <xm:f>'DROP-DOWNS'!$U$2:$U$8</xm:f>
          </x14:formula1>
          <xm:sqref>B96:D101</xm:sqref>
        </x14:dataValidation>
        <x14:dataValidation type="list" allowBlank="1" showInputMessage="1" showErrorMessage="1" xr:uid="{64E4995F-07B1-4DA0-BA89-8C845CB080BA}">
          <x14:formula1>
            <xm:f>Cover!$C$21:$C$25</xm:f>
          </x14:formula1>
          <xm:sqref>N47:N51 N12:N15 N19:N43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3E1AE-0F6F-4D28-A17E-55A2F0C4B975}">
  <sheetPr codeName="Sheet5">
    <tabColor theme="3" tint="0.79998168889431442"/>
  </sheetPr>
  <dimension ref="A1:AN129"/>
  <sheetViews>
    <sheetView showGridLines="0" zoomScaleNormal="100" workbookViewId="0"/>
  </sheetViews>
  <sheetFormatPr defaultColWidth="9.140625" defaultRowHeight="15" x14ac:dyDescent="0.25"/>
  <cols>
    <col min="1" max="1" width="3.42578125" style="51" customWidth="1"/>
    <col min="2" max="2" width="8.140625" style="51" customWidth="1"/>
    <col min="3" max="3" width="8.42578125" style="51" customWidth="1"/>
    <col min="4" max="4" width="11.85546875" style="51" customWidth="1"/>
    <col min="5" max="5" width="11.85546875" style="138" customWidth="1"/>
    <col min="6" max="6" width="11.85546875" style="136" customWidth="1"/>
    <col min="7" max="7" width="10.7109375" style="133" customWidth="1"/>
    <col min="8" max="8" width="11.85546875" style="133" customWidth="1"/>
    <col min="9" max="9" width="12.85546875" style="133" customWidth="1"/>
    <col min="10" max="10" width="11.85546875" style="133" customWidth="1"/>
    <col min="11" max="11" width="6.42578125" style="133" customWidth="1"/>
    <col min="12" max="12" width="9.5703125" style="134" customWidth="1"/>
    <col min="13" max="14" width="9.5703125" style="135" customWidth="1"/>
    <col min="15" max="15" width="9.5703125" style="134" customWidth="1"/>
    <col min="16" max="16" width="14.5703125" style="136" customWidth="1"/>
    <col min="17" max="17" width="9.5703125" style="51" customWidth="1"/>
    <col min="18" max="18" width="35.85546875" style="51" customWidth="1"/>
    <col min="19" max="19" width="3.42578125" style="185" customWidth="1"/>
    <col min="20" max="20" width="20.140625" style="51" hidden="1" customWidth="1"/>
    <col min="21" max="21" width="59" style="51" hidden="1" customWidth="1"/>
    <col min="22" max="22" width="23.85546875" style="51" hidden="1" customWidth="1"/>
    <col min="23" max="25" width="31.85546875" style="51" hidden="1" customWidth="1"/>
    <col min="26" max="26" width="31.85546875" style="51" customWidth="1"/>
    <col min="27" max="27" width="10.5703125" style="51" bestFit="1" customWidth="1"/>
    <col min="28" max="16384" width="9.140625" style="51"/>
  </cols>
  <sheetData>
    <row r="1" spans="1:27" x14ac:dyDescent="0.25">
      <c r="A1" s="180"/>
      <c r="B1" s="180"/>
      <c r="C1" s="180"/>
      <c r="D1" s="180"/>
      <c r="E1" s="180"/>
      <c r="F1" s="180"/>
      <c r="G1" s="180"/>
      <c r="H1" s="180"/>
      <c r="I1" s="180"/>
      <c r="J1" s="180"/>
      <c r="K1" s="180"/>
      <c r="L1" s="180"/>
      <c r="M1" s="180"/>
      <c r="N1" s="180"/>
      <c r="O1" s="180"/>
      <c r="P1" s="180"/>
      <c r="Q1" s="180"/>
      <c r="R1" s="180"/>
      <c r="S1" s="180"/>
      <c r="T1" s="181"/>
      <c r="U1" s="181"/>
      <c r="V1" s="181"/>
      <c r="W1" s="181"/>
    </row>
    <row r="2" spans="1:27" ht="29.45" customHeight="1" x14ac:dyDescent="0.25">
      <c r="A2" s="180"/>
      <c r="B2" s="488" t="s">
        <v>536</v>
      </c>
      <c r="C2" s="489"/>
      <c r="D2" s="489"/>
      <c r="E2" s="489"/>
      <c r="F2" s="489"/>
      <c r="G2" s="489"/>
      <c r="H2" s="489"/>
      <c r="I2" s="489"/>
      <c r="J2" s="489"/>
      <c r="K2" s="489"/>
      <c r="L2" s="489"/>
      <c r="M2" s="489"/>
      <c r="N2" s="489"/>
      <c r="O2" s="489"/>
      <c r="P2" s="489"/>
      <c r="Q2" s="489"/>
      <c r="R2" s="490"/>
      <c r="S2" s="180"/>
      <c r="T2" s="181"/>
      <c r="U2" s="181"/>
      <c r="V2" s="181"/>
      <c r="W2" s="181"/>
    </row>
    <row r="3" spans="1:27" ht="29.45" customHeight="1" x14ac:dyDescent="0.25">
      <c r="A3" s="180"/>
      <c r="B3" s="459" t="s">
        <v>592</v>
      </c>
      <c r="C3" s="460"/>
      <c r="D3" s="460"/>
      <c r="E3" s="460"/>
      <c r="F3" s="460"/>
      <c r="G3" s="460"/>
      <c r="H3" s="460"/>
      <c r="I3" s="460"/>
      <c r="J3" s="460"/>
      <c r="K3" s="460"/>
      <c r="L3" s="460"/>
      <c r="M3" s="460"/>
      <c r="N3" s="460"/>
      <c r="O3" s="460"/>
      <c r="P3" s="460"/>
      <c r="Q3" s="460"/>
      <c r="R3" s="461"/>
      <c r="S3" s="180"/>
      <c r="T3" s="181"/>
      <c r="U3" s="181"/>
      <c r="V3" s="181"/>
      <c r="W3" s="181"/>
    </row>
    <row r="4" spans="1:27" ht="8.25" customHeight="1" x14ac:dyDescent="0.25">
      <c r="A4" s="180"/>
      <c r="B4" s="193"/>
      <c r="C4" s="193"/>
      <c r="D4" s="193"/>
      <c r="E4" s="193"/>
      <c r="F4" s="193"/>
      <c r="G4" s="193"/>
      <c r="H4" s="193"/>
      <c r="I4" s="193"/>
      <c r="J4" s="193"/>
      <c r="K4" s="193"/>
      <c r="L4" s="193"/>
      <c r="M4" s="193"/>
      <c r="N4" s="193"/>
      <c r="O4" s="193"/>
      <c r="P4" s="193"/>
      <c r="Q4" s="193"/>
      <c r="R4" s="193"/>
      <c r="S4" s="180"/>
      <c r="T4" s="181"/>
      <c r="U4" s="181"/>
      <c r="V4" s="181"/>
      <c r="W4" s="181"/>
    </row>
    <row r="5" spans="1:27" ht="30" customHeight="1" x14ac:dyDescent="0.25">
      <c r="A5" s="180"/>
      <c r="B5" s="491" t="s">
        <v>230</v>
      </c>
      <c r="C5" s="492"/>
      <c r="D5" s="493"/>
      <c r="E5" s="192">
        <v>0</v>
      </c>
      <c r="F5" s="193"/>
      <c r="G5" s="193"/>
      <c r="H5" s="193"/>
      <c r="I5" s="193"/>
      <c r="J5" s="193"/>
      <c r="K5" s="193"/>
      <c r="L5" s="193"/>
      <c r="M5" s="193"/>
      <c r="N5" s="193"/>
      <c r="O5" s="193"/>
      <c r="P5" s="193"/>
      <c r="Q5" s="193"/>
      <c r="R5" s="193"/>
      <c r="S5" s="180"/>
      <c r="T5" s="181"/>
      <c r="U5" s="181"/>
      <c r="V5" s="181"/>
      <c r="W5" s="181"/>
    </row>
    <row r="6" spans="1:27" ht="13.5" customHeight="1" x14ac:dyDescent="0.25">
      <c r="A6" s="180"/>
      <c r="B6" s="193"/>
      <c r="C6" s="193"/>
      <c r="D6" s="195"/>
      <c r="E6" s="193"/>
      <c r="F6" s="193"/>
      <c r="G6" s="193"/>
      <c r="H6" s="193"/>
      <c r="I6" s="193"/>
      <c r="J6" s="193"/>
      <c r="K6" s="193"/>
      <c r="L6" s="193"/>
      <c r="M6" s="193"/>
      <c r="N6" s="193"/>
      <c r="O6" s="193"/>
      <c r="P6" s="193"/>
      <c r="Q6" s="193"/>
      <c r="R6" s="193"/>
      <c r="S6" s="180"/>
      <c r="T6" s="181"/>
      <c r="U6" s="181"/>
      <c r="V6" s="181"/>
      <c r="W6" s="181"/>
    </row>
    <row r="7" spans="1:27" ht="30" customHeight="1" x14ac:dyDescent="0.25">
      <c r="A7" s="180"/>
      <c r="B7" s="494" t="s">
        <v>516</v>
      </c>
      <c r="C7" s="385"/>
      <c r="D7" s="386"/>
      <c r="E7" s="191">
        <v>0</v>
      </c>
      <c r="F7" s="193"/>
      <c r="G7" s="193"/>
      <c r="H7" s="193"/>
      <c r="I7" s="193"/>
      <c r="J7" s="193"/>
      <c r="K7" s="193"/>
      <c r="L7" s="193"/>
      <c r="M7" s="193"/>
      <c r="N7" s="193"/>
      <c r="O7" s="193"/>
      <c r="P7" s="193"/>
      <c r="Q7" s="193"/>
      <c r="R7" s="193"/>
      <c r="S7" s="180"/>
      <c r="T7" s="181"/>
      <c r="U7" s="181"/>
      <c r="V7" s="181"/>
      <c r="W7" s="181"/>
    </row>
    <row r="8" spans="1:27" ht="8.25" customHeight="1" x14ac:dyDescent="0.25">
      <c r="A8" s="180"/>
      <c r="B8" s="193"/>
      <c r="C8" s="193"/>
      <c r="D8" s="195"/>
      <c r="E8" s="193"/>
      <c r="F8" s="193"/>
      <c r="G8" s="193"/>
      <c r="H8" s="193"/>
      <c r="I8" s="193"/>
      <c r="J8" s="193"/>
      <c r="K8" s="193"/>
      <c r="L8" s="193"/>
      <c r="M8" s="193"/>
      <c r="N8" s="193"/>
      <c r="O8" s="193"/>
      <c r="P8" s="193"/>
      <c r="Q8" s="193"/>
      <c r="R8" s="193"/>
      <c r="S8" s="180"/>
      <c r="T8" s="181"/>
      <c r="U8" s="181"/>
      <c r="V8" s="181"/>
      <c r="W8" s="181"/>
    </row>
    <row r="9" spans="1:27" ht="9" customHeight="1" x14ac:dyDescent="0.25">
      <c r="A9" s="180"/>
      <c r="B9" s="193"/>
      <c r="C9" s="193"/>
      <c r="D9" s="193"/>
      <c r="E9" s="193"/>
      <c r="F9" s="193"/>
      <c r="G9" s="193"/>
      <c r="H9" s="193"/>
      <c r="I9" s="193"/>
      <c r="J9" s="193"/>
      <c r="K9" s="193"/>
      <c r="L9" s="193"/>
      <c r="M9" s="193"/>
      <c r="N9" s="193"/>
      <c r="O9" s="193"/>
      <c r="P9" s="193"/>
      <c r="Q9" s="193"/>
      <c r="R9" s="193"/>
      <c r="S9" s="180"/>
      <c r="T9" s="181"/>
      <c r="U9" s="181"/>
      <c r="V9" s="181"/>
      <c r="W9" s="181"/>
    </row>
    <row r="10" spans="1:27" ht="15.75" customHeight="1" x14ac:dyDescent="0.25">
      <c r="A10" s="180"/>
      <c r="B10" s="462" t="s">
        <v>44</v>
      </c>
      <c r="C10" s="463"/>
      <c r="D10" s="463"/>
      <c r="E10" s="463"/>
      <c r="F10" s="463"/>
      <c r="G10" s="463"/>
      <c r="H10" s="463"/>
      <c r="I10" s="463"/>
      <c r="J10" s="463"/>
      <c r="K10" s="463"/>
      <c r="L10" s="463"/>
      <c r="M10" s="463"/>
      <c r="N10" s="463"/>
      <c r="O10" s="463"/>
      <c r="P10" s="463"/>
      <c r="Q10" s="463"/>
      <c r="R10" s="464"/>
      <c r="S10" s="180"/>
      <c r="T10" s="181"/>
      <c r="U10" s="181"/>
      <c r="V10" s="182" t="s">
        <v>335</v>
      </c>
      <c r="W10" s="181"/>
    </row>
    <row r="11" spans="1:27" ht="39.950000000000003" customHeight="1" x14ac:dyDescent="0.25">
      <c r="A11" s="180"/>
      <c r="B11" s="468" t="s">
        <v>45</v>
      </c>
      <c r="C11" s="469"/>
      <c r="D11" s="468" t="s">
        <v>362</v>
      </c>
      <c r="E11" s="473"/>
      <c r="F11" s="473"/>
      <c r="G11" s="473"/>
      <c r="H11" s="473"/>
      <c r="I11" s="473"/>
      <c r="J11" s="473"/>
      <c r="K11" s="469"/>
      <c r="L11" s="197" t="s">
        <v>46</v>
      </c>
      <c r="M11" s="197" t="s">
        <v>47</v>
      </c>
      <c r="N11" s="197" t="s">
        <v>532</v>
      </c>
      <c r="O11" s="197" t="s">
        <v>4</v>
      </c>
      <c r="P11" s="197" t="s">
        <v>1</v>
      </c>
      <c r="Q11" s="197" t="s">
        <v>102</v>
      </c>
      <c r="R11" s="197" t="s">
        <v>103</v>
      </c>
      <c r="S11" s="180"/>
      <c r="T11" s="181"/>
      <c r="U11" s="181"/>
      <c r="V11" s="182"/>
      <c r="W11" s="181"/>
    </row>
    <row r="12" spans="1:27" s="83" customFormat="1" ht="39.950000000000003" customHeight="1" x14ac:dyDescent="0.25">
      <c r="A12" s="180"/>
      <c r="B12" s="477"/>
      <c r="C12" s="478"/>
      <c r="D12" s="414"/>
      <c r="E12" s="415"/>
      <c r="F12" s="415"/>
      <c r="G12" s="415"/>
      <c r="H12" s="415"/>
      <c r="I12" s="415"/>
      <c r="J12" s="415"/>
      <c r="K12" s="416"/>
      <c r="L12" s="139"/>
      <c r="M12" s="140"/>
      <c r="N12" s="266"/>
      <c r="O12" s="189"/>
      <c r="P12" s="141" t="str">
        <f>IF(N12="","",(L12/N12))</f>
        <v/>
      </c>
      <c r="Q12" s="142">
        <f>O12*R12</f>
        <v>0</v>
      </c>
      <c r="R12" s="143">
        <f>ROUND(L12*M12,2)</f>
        <v>0</v>
      </c>
      <c r="S12" s="180"/>
      <c r="T12" s="181"/>
      <c r="U12" s="181"/>
      <c r="V12" s="182">
        <f>Q12+R12</f>
        <v>0</v>
      </c>
      <c r="W12" s="181"/>
      <c r="AA12" s="128"/>
    </row>
    <row r="13" spans="1:27" s="83" customFormat="1" ht="39.950000000000003" customHeight="1" x14ac:dyDescent="0.25">
      <c r="A13" s="180"/>
      <c r="B13" s="397"/>
      <c r="C13" s="399"/>
      <c r="D13" s="414"/>
      <c r="E13" s="415"/>
      <c r="F13" s="415"/>
      <c r="G13" s="415"/>
      <c r="H13" s="415"/>
      <c r="I13" s="415"/>
      <c r="J13" s="415"/>
      <c r="K13" s="416"/>
      <c r="L13" s="139"/>
      <c r="M13" s="140"/>
      <c r="N13" s="266"/>
      <c r="O13" s="189"/>
      <c r="P13" s="141" t="str">
        <f>IF(N13="","",(L13/N13))</f>
        <v/>
      </c>
      <c r="Q13" s="142">
        <f>O13*R13</f>
        <v>0</v>
      </c>
      <c r="R13" s="143">
        <f t="shared" ref="R13:R15" si="0">ROUND(L13*M13,2)</f>
        <v>0</v>
      </c>
      <c r="S13" s="180"/>
      <c r="T13" s="181"/>
      <c r="U13" s="181"/>
      <c r="V13" s="182">
        <f>Q13+R13</f>
        <v>0</v>
      </c>
      <c r="W13" s="181"/>
      <c r="AA13" s="128"/>
    </row>
    <row r="14" spans="1:27" s="83" customFormat="1" ht="39.950000000000003" customHeight="1" x14ac:dyDescent="0.25">
      <c r="A14" s="180"/>
      <c r="B14" s="397"/>
      <c r="C14" s="399"/>
      <c r="D14" s="414"/>
      <c r="E14" s="415"/>
      <c r="F14" s="415"/>
      <c r="G14" s="415"/>
      <c r="H14" s="415"/>
      <c r="I14" s="415"/>
      <c r="J14" s="415"/>
      <c r="K14" s="416"/>
      <c r="L14" s="139"/>
      <c r="M14" s="140"/>
      <c r="N14" s="266"/>
      <c r="O14" s="189"/>
      <c r="P14" s="141" t="str">
        <f>IF(N14="","",(L14/N14))</f>
        <v/>
      </c>
      <c r="Q14" s="142">
        <f>O14*R14</f>
        <v>0</v>
      </c>
      <c r="R14" s="143">
        <f t="shared" si="0"/>
        <v>0</v>
      </c>
      <c r="S14" s="180"/>
      <c r="T14" s="181"/>
      <c r="U14" s="181"/>
      <c r="V14" s="182">
        <f>Q14+R14</f>
        <v>0</v>
      </c>
      <c r="W14" s="181"/>
      <c r="AA14" s="128"/>
    </row>
    <row r="15" spans="1:27" s="83" customFormat="1" ht="39.950000000000003" customHeight="1" x14ac:dyDescent="0.25">
      <c r="A15" s="180"/>
      <c r="B15" s="397"/>
      <c r="C15" s="399"/>
      <c r="D15" s="414"/>
      <c r="E15" s="415"/>
      <c r="F15" s="415"/>
      <c r="G15" s="415"/>
      <c r="H15" s="415"/>
      <c r="I15" s="415"/>
      <c r="J15" s="415"/>
      <c r="K15" s="416"/>
      <c r="L15" s="139"/>
      <c r="M15" s="140"/>
      <c r="N15" s="266"/>
      <c r="O15" s="189"/>
      <c r="P15" s="141" t="str">
        <f>IF(N15="","",(L15/N15))</f>
        <v/>
      </c>
      <c r="Q15" s="142">
        <f>O15*R15</f>
        <v>0</v>
      </c>
      <c r="R15" s="143">
        <f t="shared" si="0"/>
        <v>0</v>
      </c>
      <c r="S15" s="180"/>
      <c r="T15" s="181"/>
      <c r="U15" s="181"/>
      <c r="V15" s="182">
        <f>Q15+R15</f>
        <v>0</v>
      </c>
      <c r="W15" s="181"/>
      <c r="AA15" s="128"/>
    </row>
    <row r="16" spans="1:27" ht="18.600000000000001" customHeight="1" x14ac:dyDescent="0.25">
      <c r="A16" s="180"/>
      <c r="B16" s="411" t="s">
        <v>221</v>
      </c>
      <c r="C16" s="412"/>
      <c r="D16" s="412"/>
      <c r="E16" s="412"/>
      <c r="F16" s="412"/>
      <c r="G16" s="412"/>
      <c r="H16" s="412"/>
      <c r="I16" s="412"/>
      <c r="J16" s="412"/>
      <c r="K16" s="412"/>
      <c r="L16" s="412"/>
      <c r="M16" s="412"/>
      <c r="N16" s="412"/>
      <c r="O16" s="413"/>
      <c r="P16" s="144">
        <f>SUM(P12:P15)</f>
        <v>0</v>
      </c>
      <c r="Q16" s="145">
        <f>SUM(Q12:Q15)</f>
        <v>0</v>
      </c>
      <c r="R16" s="146">
        <f>ROUND(SUM(R12:R15),0)</f>
        <v>0</v>
      </c>
      <c r="S16" s="180"/>
      <c r="T16" s="181"/>
      <c r="U16" s="181">
        <f>R16+Q16</f>
        <v>0</v>
      </c>
      <c r="V16" s="182"/>
      <c r="W16" s="181"/>
      <c r="X16" s="129"/>
      <c r="Y16" s="129">
        <f>R16</f>
        <v>0</v>
      </c>
    </row>
    <row r="17" spans="1:27" ht="15.75" customHeight="1" x14ac:dyDescent="0.25">
      <c r="A17" s="180"/>
      <c r="B17" s="465" t="s">
        <v>49</v>
      </c>
      <c r="C17" s="466"/>
      <c r="D17" s="466"/>
      <c r="E17" s="466"/>
      <c r="F17" s="466"/>
      <c r="G17" s="466"/>
      <c r="H17" s="466"/>
      <c r="I17" s="466"/>
      <c r="J17" s="466"/>
      <c r="K17" s="466"/>
      <c r="L17" s="466"/>
      <c r="M17" s="466"/>
      <c r="N17" s="466"/>
      <c r="O17" s="466"/>
      <c r="P17" s="466"/>
      <c r="Q17" s="466"/>
      <c r="R17" s="467"/>
      <c r="S17" s="180"/>
      <c r="T17" s="181"/>
      <c r="U17" s="181"/>
      <c r="V17" s="182"/>
      <c r="W17" s="181"/>
    </row>
    <row r="18" spans="1:27" ht="39.950000000000003" customHeight="1" x14ac:dyDescent="0.25">
      <c r="A18" s="180"/>
      <c r="B18" s="424" t="s">
        <v>45</v>
      </c>
      <c r="C18" s="479"/>
      <c r="D18" s="424" t="s">
        <v>363</v>
      </c>
      <c r="E18" s="425"/>
      <c r="F18" s="425"/>
      <c r="G18" s="425"/>
      <c r="H18" s="425"/>
      <c r="I18" s="425"/>
      <c r="J18" s="425"/>
      <c r="K18" s="479"/>
      <c r="L18" s="278" t="s">
        <v>46</v>
      </c>
      <c r="M18" s="278" t="s">
        <v>47</v>
      </c>
      <c r="N18" s="197" t="s">
        <v>532</v>
      </c>
      <c r="O18" s="278" t="s">
        <v>4</v>
      </c>
      <c r="P18" s="325" t="s">
        <v>1</v>
      </c>
      <c r="Q18" s="325" t="s">
        <v>36</v>
      </c>
      <c r="R18" s="325" t="s">
        <v>103</v>
      </c>
      <c r="S18" s="180"/>
      <c r="T18" s="181"/>
      <c r="U18" s="181"/>
      <c r="V18" s="182"/>
      <c r="W18" s="181"/>
    </row>
    <row r="19" spans="1:27" s="83" customFormat="1" ht="39.950000000000003" customHeight="1" x14ac:dyDescent="0.25">
      <c r="A19" s="180"/>
      <c r="B19" s="397"/>
      <c r="C19" s="399"/>
      <c r="D19" s="414"/>
      <c r="E19" s="415"/>
      <c r="F19" s="415"/>
      <c r="G19" s="415"/>
      <c r="H19" s="415"/>
      <c r="I19" s="415"/>
      <c r="J19" s="415"/>
      <c r="K19" s="416"/>
      <c r="L19" s="139"/>
      <c r="M19" s="140"/>
      <c r="N19" s="266"/>
      <c r="O19" s="189"/>
      <c r="P19" s="141" t="str">
        <f t="shared" ref="P19:P43" si="1">IF(N19="","",(L19/N19))</f>
        <v/>
      </c>
      <c r="Q19" s="142">
        <f t="shared" ref="Q19:Q43" si="2">O19*R19</f>
        <v>0</v>
      </c>
      <c r="R19" s="143">
        <f t="shared" ref="R19:R43" si="3">ROUND(L19*M19,2)</f>
        <v>0</v>
      </c>
      <c r="S19" s="180"/>
      <c r="T19" s="181"/>
      <c r="U19" s="181"/>
      <c r="V19" s="182">
        <f t="shared" ref="V19:V43" si="4">Q19+R19</f>
        <v>0</v>
      </c>
      <c r="W19" s="181"/>
    </row>
    <row r="20" spans="1:27" s="83" customFormat="1" ht="39.950000000000003" customHeight="1" x14ac:dyDescent="0.25">
      <c r="A20" s="180"/>
      <c r="B20" s="397"/>
      <c r="C20" s="399"/>
      <c r="D20" s="414"/>
      <c r="E20" s="415"/>
      <c r="F20" s="415"/>
      <c r="G20" s="415"/>
      <c r="H20" s="415"/>
      <c r="I20" s="415"/>
      <c r="J20" s="415"/>
      <c r="K20" s="416"/>
      <c r="L20" s="139"/>
      <c r="M20" s="140"/>
      <c r="N20" s="266"/>
      <c r="O20" s="189"/>
      <c r="P20" s="141" t="str">
        <f t="shared" si="1"/>
        <v/>
      </c>
      <c r="Q20" s="142">
        <f t="shared" si="2"/>
        <v>0</v>
      </c>
      <c r="R20" s="143">
        <f t="shared" si="3"/>
        <v>0</v>
      </c>
      <c r="S20" s="180"/>
      <c r="T20" s="181"/>
      <c r="U20" s="181" t="s">
        <v>231</v>
      </c>
      <c r="V20" s="182">
        <f t="shared" si="4"/>
        <v>0</v>
      </c>
      <c r="W20" s="181"/>
      <c r="AA20" s="128"/>
    </row>
    <row r="21" spans="1:27" s="83" customFormat="1" ht="39.950000000000003" customHeight="1" x14ac:dyDescent="0.25">
      <c r="A21" s="180"/>
      <c r="B21" s="397"/>
      <c r="C21" s="399"/>
      <c r="D21" s="414"/>
      <c r="E21" s="415"/>
      <c r="F21" s="415"/>
      <c r="G21" s="415"/>
      <c r="H21" s="415"/>
      <c r="I21" s="415"/>
      <c r="J21" s="415"/>
      <c r="K21" s="416"/>
      <c r="L21" s="139"/>
      <c r="M21" s="140"/>
      <c r="N21" s="266"/>
      <c r="O21" s="189"/>
      <c r="P21" s="141" t="str">
        <f t="shared" si="1"/>
        <v/>
      </c>
      <c r="Q21" s="142">
        <f t="shared" si="2"/>
        <v>0</v>
      </c>
      <c r="R21" s="143">
        <f t="shared" si="3"/>
        <v>0</v>
      </c>
      <c r="S21" s="180"/>
      <c r="T21" s="181"/>
      <c r="U21" s="181"/>
      <c r="V21" s="182">
        <f t="shared" si="4"/>
        <v>0</v>
      </c>
      <c r="W21" s="181"/>
    </row>
    <row r="22" spans="1:27" s="83" customFormat="1" ht="39.950000000000003" customHeight="1" x14ac:dyDescent="0.25">
      <c r="A22" s="180"/>
      <c r="B22" s="397"/>
      <c r="C22" s="399"/>
      <c r="D22" s="414"/>
      <c r="E22" s="415"/>
      <c r="F22" s="415"/>
      <c r="G22" s="415"/>
      <c r="H22" s="415"/>
      <c r="I22" s="415"/>
      <c r="J22" s="415"/>
      <c r="K22" s="416"/>
      <c r="L22" s="139"/>
      <c r="M22" s="140"/>
      <c r="N22" s="266"/>
      <c r="O22" s="343"/>
      <c r="P22" s="141" t="str">
        <f t="shared" si="1"/>
        <v/>
      </c>
      <c r="Q22" s="142">
        <f t="shared" si="2"/>
        <v>0</v>
      </c>
      <c r="R22" s="143">
        <f t="shared" si="3"/>
        <v>0</v>
      </c>
      <c r="S22" s="180"/>
      <c r="T22" s="181"/>
      <c r="U22" s="181" t="s">
        <v>231</v>
      </c>
      <c r="V22" s="182">
        <f t="shared" si="4"/>
        <v>0</v>
      </c>
      <c r="W22" s="181"/>
      <c r="AA22" s="128"/>
    </row>
    <row r="23" spans="1:27" s="83" customFormat="1" ht="39.950000000000003" customHeight="1" x14ac:dyDescent="0.25">
      <c r="A23" s="180"/>
      <c r="B23" s="397"/>
      <c r="C23" s="399"/>
      <c r="D23" s="414"/>
      <c r="E23" s="415"/>
      <c r="F23" s="415"/>
      <c r="G23" s="415"/>
      <c r="H23" s="415"/>
      <c r="I23" s="415"/>
      <c r="J23" s="415"/>
      <c r="K23" s="416"/>
      <c r="L23" s="139"/>
      <c r="M23" s="140"/>
      <c r="N23" s="266"/>
      <c r="O23" s="189"/>
      <c r="P23" s="141" t="str">
        <f t="shared" si="1"/>
        <v/>
      </c>
      <c r="Q23" s="142">
        <f t="shared" si="2"/>
        <v>0</v>
      </c>
      <c r="R23" s="143">
        <f t="shared" si="3"/>
        <v>0</v>
      </c>
      <c r="S23" s="180"/>
      <c r="T23" s="181"/>
      <c r="U23" s="181"/>
      <c r="V23" s="182">
        <f t="shared" si="4"/>
        <v>0</v>
      </c>
      <c r="W23" s="181"/>
    </row>
    <row r="24" spans="1:27" s="83" customFormat="1" ht="39.950000000000003" customHeight="1" x14ac:dyDescent="0.25">
      <c r="A24" s="180"/>
      <c r="B24" s="397"/>
      <c r="C24" s="399"/>
      <c r="D24" s="414"/>
      <c r="E24" s="415"/>
      <c r="F24" s="415"/>
      <c r="G24" s="415"/>
      <c r="H24" s="415"/>
      <c r="I24" s="415"/>
      <c r="J24" s="415"/>
      <c r="K24" s="416"/>
      <c r="L24" s="139"/>
      <c r="M24" s="140"/>
      <c r="N24" s="266"/>
      <c r="O24" s="189"/>
      <c r="P24" s="141" t="str">
        <f t="shared" si="1"/>
        <v/>
      </c>
      <c r="Q24" s="142">
        <f t="shared" si="2"/>
        <v>0</v>
      </c>
      <c r="R24" s="143">
        <f t="shared" si="3"/>
        <v>0</v>
      </c>
      <c r="S24" s="180"/>
      <c r="T24" s="181"/>
      <c r="U24" s="181" t="s">
        <v>231</v>
      </c>
      <c r="V24" s="182">
        <f t="shared" si="4"/>
        <v>0</v>
      </c>
      <c r="W24" s="181"/>
      <c r="AA24" s="128"/>
    </row>
    <row r="25" spans="1:27" s="83" customFormat="1" ht="39.950000000000003" customHeight="1" x14ac:dyDescent="0.25">
      <c r="A25" s="180"/>
      <c r="B25" s="397"/>
      <c r="C25" s="399"/>
      <c r="D25" s="414"/>
      <c r="E25" s="415"/>
      <c r="F25" s="415"/>
      <c r="G25" s="415"/>
      <c r="H25" s="415"/>
      <c r="I25" s="415"/>
      <c r="J25" s="415"/>
      <c r="K25" s="416"/>
      <c r="L25" s="139"/>
      <c r="M25" s="140"/>
      <c r="N25" s="266"/>
      <c r="O25" s="189"/>
      <c r="P25" s="141" t="str">
        <f t="shared" si="1"/>
        <v/>
      </c>
      <c r="Q25" s="142">
        <f t="shared" si="2"/>
        <v>0</v>
      </c>
      <c r="R25" s="143">
        <f t="shared" si="3"/>
        <v>0</v>
      </c>
      <c r="S25" s="180"/>
      <c r="T25" s="181"/>
      <c r="U25" s="181"/>
      <c r="V25" s="182">
        <f t="shared" si="4"/>
        <v>0</v>
      </c>
      <c r="W25" s="181"/>
    </row>
    <row r="26" spans="1:27" s="83" customFormat="1" ht="39.950000000000003" customHeight="1" x14ac:dyDescent="0.25">
      <c r="A26" s="180"/>
      <c r="B26" s="397"/>
      <c r="C26" s="399"/>
      <c r="D26" s="414"/>
      <c r="E26" s="415"/>
      <c r="F26" s="415"/>
      <c r="G26" s="415"/>
      <c r="H26" s="415"/>
      <c r="I26" s="415"/>
      <c r="J26" s="415"/>
      <c r="K26" s="416"/>
      <c r="L26" s="139"/>
      <c r="M26" s="140"/>
      <c r="N26" s="266"/>
      <c r="O26" s="189"/>
      <c r="P26" s="141" t="str">
        <f t="shared" si="1"/>
        <v/>
      </c>
      <c r="Q26" s="142">
        <f t="shared" si="2"/>
        <v>0</v>
      </c>
      <c r="R26" s="143">
        <f t="shared" si="3"/>
        <v>0</v>
      </c>
      <c r="S26" s="180"/>
      <c r="T26" s="181"/>
      <c r="U26" s="181"/>
      <c r="V26" s="182">
        <f t="shared" si="4"/>
        <v>0</v>
      </c>
      <c r="W26" s="181"/>
    </row>
    <row r="27" spans="1:27" s="83" customFormat="1" ht="39.950000000000003" customHeight="1" x14ac:dyDescent="0.25">
      <c r="A27" s="180"/>
      <c r="B27" s="397"/>
      <c r="C27" s="399"/>
      <c r="D27" s="414"/>
      <c r="E27" s="415"/>
      <c r="F27" s="415"/>
      <c r="G27" s="415"/>
      <c r="H27" s="415"/>
      <c r="I27" s="415"/>
      <c r="J27" s="415"/>
      <c r="K27" s="416"/>
      <c r="L27" s="139"/>
      <c r="M27" s="140"/>
      <c r="N27" s="266"/>
      <c r="O27" s="189"/>
      <c r="P27" s="141" t="str">
        <f t="shared" si="1"/>
        <v/>
      </c>
      <c r="Q27" s="142">
        <f t="shared" si="2"/>
        <v>0</v>
      </c>
      <c r="R27" s="143">
        <f t="shared" si="3"/>
        <v>0</v>
      </c>
      <c r="S27" s="180"/>
      <c r="T27" s="181"/>
      <c r="U27" s="181" t="s">
        <v>231</v>
      </c>
      <c r="V27" s="182">
        <f t="shared" si="4"/>
        <v>0</v>
      </c>
      <c r="W27" s="181"/>
      <c r="AA27" s="128"/>
    </row>
    <row r="28" spans="1:27" s="83" customFormat="1" ht="39.950000000000003" customHeight="1" x14ac:dyDescent="0.25">
      <c r="A28" s="180"/>
      <c r="B28" s="397"/>
      <c r="C28" s="399"/>
      <c r="D28" s="414"/>
      <c r="E28" s="415"/>
      <c r="F28" s="415"/>
      <c r="G28" s="415"/>
      <c r="H28" s="415"/>
      <c r="I28" s="415"/>
      <c r="J28" s="415"/>
      <c r="K28" s="416"/>
      <c r="L28" s="139"/>
      <c r="M28" s="140"/>
      <c r="N28" s="266"/>
      <c r="O28" s="189"/>
      <c r="P28" s="141" t="str">
        <f t="shared" si="1"/>
        <v/>
      </c>
      <c r="Q28" s="142">
        <f t="shared" si="2"/>
        <v>0</v>
      </c>
      <c r="R28" s="143">
        <f t="shared" si="3"/>
        <v>0</v>
      </c>
      <c r="S28" s="180"/>
      <c r="T28" s="181"/>
      <c r="U28" s="181"/>
      <c r="V28" s="182">
        <f t="shared" si="4"/>
        <v>0</v>
      </c>
      <c r="W28" s="181"/>
    </row>
    <row r="29" spans="1:27" s="83" customFormat="1" ht="39.950000000000003" customHeight="1" x14ac:dyDescent="0.25">
      <c r="A29" s="180"/>
      <c r="B29" s="397"/>
      <c r="C29" s="399"/>
      <c r="D29" s="414"/>
      <c r="E29" s="415"/>
      <c r="F29" s="415"/>
      <c r="G29" s="415"/>
      <c r="H29" s="415"/>
      <c r="I29" s="415"/>
      <c r="J29" s="415"/>
      <c r="K29" s="416"/>
      <c r="L29" s="139"/>
      <c r="M29" s="140"/>
      <c r="N29" s="266"/>
      <c r="O29" s="189"/>
      <c r="P29" s="141" t="str">
        <f t="shared" si="1"/>
        <v/>
      </c>
      <c r="Q29" s="142">
        <f t="shared" si="2"/>
        <v>0</v>
      </c>
      <c r="R29" s="143">
        <f t="shared" si="3"/>
        <v>0</v>
      </c>
      <c r="S29" s="180"/>
      <c r="T29" s="181"/>
      <c r="U29" s="181" t="s">
        <v>231</v>
      </c>
      <c r="V29" s="182">
        <f t="shared" si="4"/>
        <v>0</v>
      </c>
      <c r="W29" s="181"/>
      <c r="AA29" s="128"/>
    </row>
    <row r="30" spans="1:27" s="83" customFormat="1" ht="39.950000000000003" customHeight="1" x14ac:dyDescent="0.25">
      <c r="A30" s="180"/>
      <c r="B30" s="397"/>
      <c r="C30" s="399"/>
      <c r="D30" s="414"/>
      <c r="E30" s="415"/>
      <c r="F30" s="415"/>
      <c r="G30" s="415"/>
      <c r="H30" s="415"/>
      <c r="I30" s="415"/>
      <c r="J30" s="415"/>
      <c r="K30" s="416"/>
      <c r="L30" s="139"/>
      <c r="M30" s="140"/>
      <c r="N30" s="266"/>
      <c r="O30" s="189"/>
      <c r="P30" s="141" t="str">
        <f t="shared" si="1"/>
        <v/>
      </c>
      <c r="Q30" s="142">
        <f t="shared" si="2"/>
        <v>0</v>
      </c>
      <c r="R30" s="143">
        <f t="shared" si="3"/>
        <v>0</v>
      </c>
      <c r="S30" s="180"/>
      <c r="T30" s="181"/>
      <c r="U30" s="181"/>
      <c r="V30" s="182">
        <f t="shared" si="4"/>
        <v>0</v>
      </c>
      <c r="W30" s="181"/>
    </row>
    <row r="31" spans="1:27" s="83" customFormat="1" ht="39.950000000000003" customHeight="1" x14ac:dyDescent="0.25">
      <c r="A31" s="180"/>
      <c r="B31" s="397"/>
      <c r="C31" s="399"/>
      <c r="D31" s="414"/>
      <c r="E31" s="415"/>
      <c r="F31" s="415"/>
      <c r="G31" s="415"/>
      <c r="H31" s="415"/>
      <c r="I31" s="415"/>
      <c r="J31" s="415"/>
      <c r="K31" s="416"/>
      <c r="L31" s="139"/>
      <c r="M31" s="140"/>
      <c r="N31" s="266"/>
      <c r="O31" s="189"/>
      <c r="P31" s="141" t="str">
        <f t="shared" si="1"/>
        <v/>
      </c>
      <c r="Q31" s="142">
        <f t="shared" si="2"/>
        <v>0</v>
      </c>
      <c r="R31" s="143">
        <f t="shared" si="3"/>
        <v>0</v>
      </c>
      <c r="S31" s="180"/>
      <c r="T31" s="181"/>
      <c r="U31" s="181" t="s">
        <v>231</v>
      </c>
      <c r="V31" s="182">
        <f t="shared" si="4"/>
        <v>0</v>
      </c>
      <c r="W31" s="181"/>
      <c r="AA31" s="128"/>
    </row>
    <row r="32" spans="1:27" s="83" customFormat="1" ht="39.950000000000003" customHeight="1" x14ac:dyDescent="0.25">
      <c r="A32" s="180"/>
      <c r="B32" s="397"/>
      <c r="C32" s="399"/>
      <c r="D32" s="414"/>
      <c r="E32" s="415"/>
      <c r="F32" s="415"/>
      <c r="G32" s="415"/>
      <c r="H32" s="415"/>
      <c r="I32" s="415"/>
      <c r="J32" s="415"/>
      <c r="K32" s="416"/>
      <c r="L32" s="139"/>
      <c r="M32" s="140"/>
      <c r="N32" s="266"/>
      <c r="O32" s="189"/>
      <c r="P32" s="141" t="str">
        <f t="shared" si="1"/>
        <v/>
      </c>
      <c r="Q32" s="142">
        <f t="shared" si="2"/>
        <v>0</v>
      </c>
      <c r="R32" s="143">
        <f t="shared" si="3"/>
        <v>0</v>
      </c>
      <c r="S32" s="180"/>
      <c r="T32" s="181"/>
      <c r="U32" s="181"/>
      <c r="V32" s="182">
        <f t="shared" si="4"/>
        <v>0</v>
      </c>
      <c r="W32" s="181"/>
    </row>
    <row r="33" spans="1:27" s="83" customFormat="1" ht="39.950000000000003" customHeight="1" x14ac:dyDescent="0.25">
      <c r="A33" s="180"/>
      <c r="B33" s="397"/>
      <c r="C33" s="399"/>
      <c r="D33" s="414"/>
      <c r="E33" s="415"/>
      <c r="F33" s="415"/>
      <c r="G33" s="415"/>
      <c r="H33" s="415"/>
      <c r="I33" s="415"/>
      <c r="J33" s="415"/>
      <c r="K33" s="416"/>
      <c r="L33" s="139"/>
      <c r="M33" s="140"/>
      <c r="N33" s="266"/>
      <c r="O33" s="189"/>
      <c r="P33" s="141" t="str">
        <f t="shared" si="1"/>
        <v/>
      </c>
      <c r="Q33" s="142">
        <f t="shared" si="2"/>
        <v>0</v>
      </c>
      <c r="R33" s="143">
        <f t="shared" si="3"/>
        <v>0</v>
      </c>
      <c r="S33" s="180"/>
      <c r="T33" s="181"/>
      <c r="U33" s="181"/>
      <c r="V33" s="182">
        <f t="shared" si="4"/>
        <v>0</v>
      </c>
      <c r="W33" s="181"/>
    </row>
    <row r="34" spans="1:27" s="83" customFormat="1" ht="39.950000000000003" hidden="1" customHeight="1" x14ac:dyDescent="0.25">
      <c r="A34" s="180"/>
      <c r="B34" s="397"/>
      <c r="C34" s="399"/>
      <c r="D34" s="414"/>
      <c r="E34" s="415"/>
      <c r="F34" s="415"/>
      <c r="G34" s="415"/>
      <c r="H34" s="415"/>
      <c r="I34" s="415"/>
      <c r="J34" s="415"/>
      <c r="K34" s="416"/>
      <c r="L34" s="139"/>
      <c r="M34" s="140"/>
      <c r="N34" s="266"/>
      <c r="O34" s="189"/>
      <c r="P34" s="141" t="str">
        <f t="shared" si="1"/>
        <v/>
      </c>
      <c r="Q34" s="142">
        <f t="shared" si="2"/>
        <v>0</v>
      </c>
      <c r="R34" s="143">
        <f t="shared" si="3"/>
        <v>0</v>
      </c>
      <c r="S34" s="180"/>
      <c r="T34" s="181"/>
      <c r="U34" s="181" t="s">
        <v>231</v>
      </c>
      <c r="V34" s="182">
        <f t="shared" si="4"/>
        <v>0</v>
      </c>
      <c r="W34" s="181"/>
      <c r="AA34" s="128"/>
    </row>
    <row r="35" spans="1:27" s="83" customFormat="1" ht="39.950000000000003" hidden="1" customHeight="1" x14ac:dyDescent="0.25">
      <c r="A35" s="180"/>
      <c r="B35" s="397"/>
      <c r="C35" s="399"/>
      <c r="D35" s="414"/>
      <c r="E35" s="415"/>
      <c r="F35" s="415"/>
      <c r="G35" s="415"/>
      <c r="H35" s="415"/>
      <c r="I35" s="415"/>
      <c r="J35" s="415"/>
      <c r="K35" s="416"/>
      <c r="L35" s="139"/>
      <c r="M35" s="140"/>
      <c r="N35" s="266"/>
      <c r="O35" s="189"/>
      <c r="P35" s="141" t="str">
        <f t="shared" si="1"/>
        <v/>
      </c>
      <c r="Q35" s="142">
        <f t="shared" si="2"/>
        <v>0</v>
      </c>
      <c r="R35" s="143">
        <f t="shared" si="3"/>
        <v>0</v>
      </c>
      <c r="S35" s="180"/>
      <c r="T35" s="181"/>
      <c r="U35" s="181"/>
      <c r="V35" s="182">
        <f t="shared" si="4"/>
        <v>0</v>
      </c>
      <c r="W35" s="181"/>
    </row>
    <row r="36" spans="1:27" s="83" customFormat="1" ht="39.950000000000003" hidden="1" customHeight="1" x14ac:dyDescent="0.25">
      <c r="A36" s="180"/>
      <c r="B36" s="397"/>
      <c r="C36" s="399"/>
      <c r="D36" s="414"/>
      <c r="E36" s="415"/>
      <c r="F36" s="415"/>
      <c r="G36" s="415"/>
      <c r="H36" s="415"/>
      <c r="I36" s="415"/>
      <c r="J36" s="415"/>
      <c r="K36" s="416"/>
      <c r="L36" s="139"/>
      <c r="M36" s="140"/>
      <c r="N36" s="266"/>
      <c r="O36" s="189"/>
      <c r="P36" s="141" t="str">
        <f t="shared" si="1"/>
        <v/>
      </c>
      <c r="Q36" s="142">
        <f t="shared" si="2"/>
        <v>0</v>
      </c>
      <c r="R36" s="143">
        <f t="shared" si="3"/>
        <v>0</v>
      </c>
      <c r="S36" s="180"/>
      <c r="T36" s="181"/>
      <c r="U36" s="181"/>
      <c r="V36" s="182">
        <f t="shared" si="4"/>
        <v>0</v>
      </c>
      <c r="W36" s="181"/>
    </row>
    <row r="37" spans="1:27" s="83" customFormat="1" ht="39.950000000000003" hidden="1" customHeight="1" x14ac:dyDescent="0.25">
      <c r="A37" s="180"/>
      <c r="B37" s="397"/>
      <c r="C37" s="399"/>
      <c r="D37" s="414"/>
      <c r="E37" s="415"/>
      <c r="F37" s="415"/>
      <c r="G37" s="415"/>
      <c r="H37" s="415"/>
      <c r="I37" s="415"/>
      <c r="J37" s="415"/>
      <c r="K37" s="416"/>
      <c r="L37" s="139"/>
      <c r="M37" s="140"/>
      <c r="N37" s="266"/>
      <c r="O37" s="189"/>
      <c r="P37" s="141" t="str">
        <f t="shared" si="1"/>
        <v/>
      </c>
      <c r="Q37" s="142">
        <f t="shared" si="2"/>
        <v>0</v>
      </c>
      <c r="R37" s="143">
        <f t="shared" si="3"/>
        <v>0</v>
      </c>
      <c r="S37" s="180"/>
      <c r="T37" s="181"/>
      <c r="U37" s="181" t="s">
        <v>231</v>
      </c>
      <c r="V37" s="182">
        <f t="shared" si="4"/>
        <v>0</v>
      </c>
      <c r="W37" s="181"/>
      <c r="AA37" s="128"/>
    </row>
    <row r="38" spans="1:27" s="83" customFormat="1" ht="39.950000000000003" hidden="1" customHeight="1" x14ac:dyDescent="0.25">
      <c r="A38" s="180"/>
      <c r="B38" s="397"/>
      <c r="C38" s="399"/>
      <c r="D38" s="414"/>
      <c r="E38" s="415"/>
      <c r="F38" s="415"/>
      <c r="G38" s="415"/>
      <c r="H38" s="415"/>
      <c r="I38" s="415"/>
      <c r="J38" s="415"/>
      <c r="K38" s="416"/>
      <c r="L38" s="139"/>
      <c r="M38" s="140"/>
      <c r="N38" s="266"/>
      <c r="O38" s="189"/>
      <c r="P38" s="141" t="str">
        <f t="shared" si="1"/>
        <v/>
      </c>
      <c r="Q38" s="142">
        <f t="shared" si="2"/>
        <v>0</v>
      </c>
      <c r="R38" s="143">
        <f t="shared" si="3"/>
        <v>0</v>
      </c>
      <c r="S38" s="180"/>
      <c r="T38" s="181"/>
      <c r="U38" s="181"/>
      <c r="V38" s="182">
        <f t="shared" si="4"/>
        <v>0</v>
      </c>
      <c r="W38" s="181"/>
    </row>
    <row r="39" spans="1:27" s="83" customFormat="1" ht="39.950000000000003" hidden="1" customHeight="1" x14ac:dyDescent="0.25">
      <c r="A39" s="180"/>
      <c r="B39" s="397"/>
      <c r="C39" s="399"/>
      <c r="D39" s="414"/>
      <c r="E39" s="415"/>
      <c r="F39" s="415"/>
      <c r="G39" s="415"/>
      <c r="H39" s="415"/>
      <c r="I39" s="415"/>
      <c r="J39" s="415"/>
      <c r="K39" s="416"/>
      <c r="L39" s="139"/>
      <c r="M39" s="140"/>
      <c r="N39" s="266"/>
      <c r="O39" s="189"/>
      <c r="P39" s="141" t="str">
        <f t="shared" si="1"/>
        <v/>
      </c>
      <c r="Q39" s="142">
        <f t="shared" si="2"/>
        <v>0</v>
      </c>
      <c r="R39" s="143">
        <f t="shared" si="3"/>
        <v>0</v>
      </c>
      <c r="S39" s="180"/>
      <c r="T39" s="181"/>
      <c r="U39" s="181" t="s">
        <v>231</v>
      </c>
      <c r="V39" s="182">
        <f t="shared" si="4"/>
        <v>0</v>
      </c>
      <c r="W39" s="181"/>
      <c r="AA39" s="128"/>
    </row>
    <row r="40" spans="1:27" s="83" customFormat="1" ht="39.950000000000003" hidden="1" customHeight="1" x14ac:dyDescent="0.25">
      <c r="A40" s="180"/>
      <c r="B40" s="397"/>
      <c r="C40" s="399"/>
      <c r="D40" s="414"/>
      <c r="E40" s="415"/>
      <c r="F40" s="415"/>
      <c r="G40" s="415"/>
      <c r="H40" s="415"/>
      <c r="I40" s="415"/>
      <c r="J40" s="415"/>
      <c r="K40" s="416"/>
      <c r="L40" s="139"/>
      <c r="M40" s="140"/>
      <c r="N40" s="266"/>
      <c r="O40" s="189"/>
      <c r="P40" s="141" t="str">
        <f t="shared" si="1"/>
        <v/>
      </c>
      <c r="Q40" s="142">
        <f t="shared" si="2"/>
        <v>0</v>
      </c>
      <c r="R40" s="143">
        <f t="shared" si="3"/>
        <v>0</v>
      </c>
      <c r="S40" s="180"/>
      <c r="T40" s="181"/>
      <c r="U40" s="181"/>
      <c r="V40" s="182">
        <f t="shared" si="4"/>
        <v>0</v>
      </c>
      <c r="W40" s="181"/>
    </row>
    <row r="41" spans="1:27" s="83" customFormat="1" ht="39.950000000000003" hidden="1" customHeight="1" x14ac:dyDescent="0.25">
      <c r="A41" s="180"/>
      <c r="B41" s="397"/>
      <c r="C41" s="399"/>
      <c r="D41" s="414"/>
      <c r="E41" s="415"/>
      <c r="F41" s="415"/>
      <c r="G41" s="415"/>
      <c r="H41" s="415"/>
      <c r="I41" s="415"/>
      <c r="J41" s="415"/>
      <c r="K41" s="416"/>
      <c r="L41" s="139"/>
      <c r="M41" s="140"/>
      <c r="N41" s="266"/>
      <c r="O41" s="189"/>
      <c r="P41" s="141" t="str">
        <f t="shared" si="1"/>
        <v/>
      </c>
      <c r="Q41" s="142">
        <f t="shared" si="2"/>
        <v>0</v>
      </c>
      <c r="R41" s="143">
        <f t="shared" si="3"/>
        <v>0</v>
      </c>
      <c r="S41" s="180"/>
      <c r="T41" s="181"/>
      <c r="U41" s="181" t="s">
        <v>231</v>
      </c>
      <c r="V41" s="182">
        <f t="shared" si="4"/>
        <v>0</v>
      </c>
      <c r="W41" s="181"/>
      <c r="AA41" s="128"/>
    </row>
    <row r="42" spans="1:27" s="83" customFormat="1" ht="39.950000000000003" hidden="1" customHeight="1" x14ac:dyDescent="0.25">
      <c r="A42" s="180"/>
      <c r="B42" s="397"/>
      <c r="C42" s="399"/>
      <c r="D42" s="414"/>
      <c r="E42" s="415"/>
      <c r="F42" s="415"/>
      <c r="G42" s="415"/>
      <c r="H42" s="415"/>
      <c r="I42" s="415"/>
      <c r="J42" s="415"/>
      <c r="K42" s="416"/>
      <c r="L42" s="139"/>
      <c r="M42" s="140"/>
      <c r="N42" s="266"/>
      <c r="O42" s="189"/>
      <c r="P42" s="141" t="str">
        <f t="shared" si="1"/>
        <v/>
      </c>
      <c r="Q42" s="142">
        <f t="shared" si="2"/>
        <v>0</v>
      </c>
      <c r="R42" s="143">
        <f t="shared" si="3"/>
        <v>0</v>
      </c>
      <c r="S42" s="180"/>
      <c r="T42" s="181"/>
      <c r="U42" s="181"/>
      <c r="V42" s="182">
        <f t="shared" si="4"/>
        <v>0</v>
      </c>
      <c r="W42" s="181"/>
    </row>
    <row r="43" spans="1:27" s="83" customFormat="1" ht="39.950000000000003" hidden="1" customHeight="1" x14ac:dyDescent="0.25">
      <c r="A43" s="180"/>
      <c r="B43" s="397"/>
      <c r="C43" s="399"/>
      <c r="D43" s="414"/>
      <c r="E43" s="415"/>
      <c r="F43" s="415"/>
      <c r="G43" s="415"/>
      <c r="H43" s="415"/>
      <c r="I43" s="415"/>
      <c r="J43" s="415"/>
      <c r="K43" s="416"/>
      <c r="L43" s="139"/>
      <c r="M43" s="140"/>
      <c r="N43" s="266"/>
      <c r="O43" s="189"/>
      <c r="P43" s="141" t="str">
        <f t="shared" si="1"/>
        <v/>
      </c>
      <c r="Q43" s="142">
        <f t="shared" si="2"/>
        <v>0</v>
      </c>
      <c r="R43" s="143">
        <f t="shared" si="3"/>
        <v>0</v>
      </c>
      <c r="S43" s="180"/>
      <c r="T43" s="181"/>
      <c r="U43" s="181" t="s">
        <v>231</v>
      </c>
      <c r="V43" s="182">
        <f t="shared" si="4"/>
        <v>0</v>
      </c>
      <c r="W43" s="181"/>
      <c r="AA43" s="128"/>
    </row>
    <row r="44" spans="1:27" ht="18.600000000000001" customHeight="1" x14ac:dyDescent="0.25">
      <c r="A44" s="180"/>
      <c r="B44" s="411" t="s">
        <v>221</v>
      </c>
      <c r="C44" s="412"/>
      <c r="D44" s="412"/>
      <c r="E44" s="412"/>
      <c r="F44" s="412"/>
      <c r="G44" s="412"/>
      <c r="H44" s="412"/>
      <c r="I44" s="412"/>
      <c r="J44" s="412"/>
      <c r="K44" s="412"/>
      <c r="L44" s="412"/>
      <c r="M44" s="412"/>
      <c r="N44" s="412"/>
      <c r="O44" s="413"/>
      <c r="P44" s="144">
        <f>SUM(P19:P43)</f>
        <v>0</v>
      </c>
      <c r="Q44" s="143">
        <f>SUM(Q19:Q43)</f>
        <v>0</v>
      </c>
      <c r="R44" s="146">
        <f>ROUND(SUM(R19:R43),0)</f>
        <v>0</v>
      </c>
      <c r="S44" s="180"/>
      <c r="T44" s="181"/>
      <c r="U44" s="181">
        <f>R44+Q44</f>
        <v>0</v>
      </c>
      <c r="V44" s="181"/>
      <c r="W44" s="181"/>
      <c r="X44" s="129"/>
      <c r="Y44" s="129">
        <f>R44</f>
        <v>0</v>
      </c>
    </row>
    <row r="45" spans="1:27" ht="15.75" customHeight="1" x14ac:dyDescent="0.25">
      <c r="A45" s="180"/>
      <c r="B45" s="384" t="s">
        <v>50</v>
      </c>
      <c r="C45" s="385"/>
      <c r="D45" s="385"/>
      <c r="E45" s="385"/>
      <c r="F45" s="385"/>
      <c r="G45" s="385"/>
      <c r="H45" s="385"/>
      <c r="I45" s="385"/>
      <c r="J45" s="385"/>
      <c r="K45" s="385"/>
      <c r="L45" s="385"/>
      <c r="M45" s="385"/>
      <c r="N45" s="385"/>
      <c r="O45" s="385"/>
      <c r="P45" s="385"/>
      <c r="Q45" s="385"/>
      <c r="R45" s="386"/>
      <c r="S45" s="180"/>
      <c r="T45" s="181"/>
      <c r="U45" s="181"/>
      <c r="V45" s="181"/>
      <c r="W45" s="181"/>
    </row>
    <row r="46" spans="1:27" ht="39.950000000000003" customHeight="1" x14ac:dyDescent="0.25">
      <c r="A46" s="180"/>
      <c r="B46" s="424" t="s">
        <v>45</v>
      </c>
      <c r="C46" s="479"/>
      <c r="D46" s="424" t="s">
        <v>364</v>
      </c>
      <c r="E46" s="425"/>
      <c r="F46" s="425"/>
      <c r="G46" s="425"/>
      <c r="H46" s="425"/>
      <c r="I46" s="425"/>
      <c r="J46" s="425"/>
      <c r="K46" s="479"/>
      <c r="L46" s="278" t="s">
        <v>46</v>
      </c>
      <c r="M46" s="278" t="s">
        <v>47</v>
      </c>
      <c r="N46" s="197" t="s">
        <v>532</v>
      </c>
      <c r="O46" s="278" t="s">
        <v>4</v>
      </c>
      <c r="P46" s="325" t="s">
        <v>1</v>
      </c>
      <c r="Q46" s="325" t="s">
        <v>36</v>
      </c>
      <c r="R46" s="325" t="s">
        <v>103</v>
      </c>
      <c r="S46" s="180"/>
      <c r="T46" s="181"/>
      <c r="U46" s="181"/>
      <c r="V46" s="182"/>
      <c r="W46" s="181"/>
    </row>
    <row r="47" spans="1:27" s="83" customFormat="1" ht="39.950000000000003" customHeight="1" x14ac:dyDescent="0.25">
      <c r="A47" s="180"/>
      <c r="B47" s="414"/>
      <c r="C47" s="416"/>
      <c r="D47" s="414"/>
      <c r="E47" s="415"/>
      <c r="F47" s="415"/>
      <c r="G47" s="415"/>
      <c r="H47" s="415"/>
      <c r="I47" s="415"/>
      <c r="J47" s="415"/>
      <c r="K47" s="416"/>
      <c r="L47" s="139"/>
      <c r="M47" s="140"/>
      <c r="N47" s="266"/>
      <c r="O47" s="189"/>
      <c r="P47" s="141" t="str">
        <f>IF(N47="","",(L47/N47))</f>
        <v/>
      </c>
      <c r="Q47" s="142">
        <f>O47*R47</f>
        <v>0</v>
      </c>
      <c r="R47" s="143">
        <f t="shared" ref="R47:R51" si="5">ROUND(L47*M47,2)</f>
        <v>0</v>
      </c>
      <c r="S47" s="180"/>
      <c r="T47" s="181"/>
      <c r="U47" s="181"/>
      <c r="V47" s="182">
        <f>Q47+R47</f>
        <v>0</v>
      </c>
      <c r="W47" s="181"/>
    </row>
    <row r="48" spans="1:27" s="83" customFormat="1" ht="39.950000000000003" customHeight="1" x14ac:dyDescent="0.25">
      <c r="A48" s="180"/>
      <c r="B48" s="414"/>
      <c r="C48" s="416"/>
      <c r="D48" s="414"/>
      <c r="E48" s="415"/>
      <c r="F48" s="415"/>
      <c r="G48" s="415"/>
      <c r="H48" s="415"/>
      <c r="I48" s="415"/>
      <c r="J48" s="415"/>
      <c r="K48" s="416"/>
      <c r="L48" s="147"/>
      <c r="M48" s="148"/>
      <c r="N48" s="266"/>
      <c r="O48" s="189"/>
      <c r="P48" s="141" t="str">
        <f>IF(N48="","",(L48/N48))</f>
        <v/>
      </c>
      <c r="Q48" s="142">
        <f>O48*R48</f>
        <v>0</v>
      </c>
      <c r="R48" s="143">
        <f t="shared" si="5"/>
        <v>0</v>
      </c>
      <c r="S48" s="180"/>
      <c r="T48" s="181"/>
      <c r="U48" s="181"/>
      <c r="V48" s="182">
        <f>Q48+R48</f>
        <v>0</v>
      </c>
      <c r="W48" s="181"/>
    </row>
    <row r="49" spans="1:25" s="83" customFormat="1" ht="39.950000000000003" hidden="1" customHeight="1" x14ac:dyDescent="0.25">
      <c r="A49" s="180"/>
      <c r="B49" s="414"/>
      <c r="C49" s="416"/>
      <c r="D49" s="414"/>
      <c r="E49" s="415"/>
      <c r="F49" s="415"/>
      <c r="G49" s="415"/>
      <c r="H49" s="415"/>
      <c r="I49" s="415"/>
      <c r="J49" s="415"/>
      <c r="K49" s="416"/>
      <c r="L49" s="147"/>
      <c r="M49" s="148"/>
      <c r="N49" s="266"/>
      <c r="O49" s="189"/>
      <c r="P49" s="141" t="str">
        <f>IF(N49="","",(L49/N49))</f>
        <v/>
      </c>
      <c r="Q49" s="142">
        <f>O49*R49</f>
        <v>0</v>
      </c>
      <c r="R49" s="143">
        <f t="shared" si="5"/>
        <v>0</v>
      </c>
      <c r="S49" s="180"/>
      <c r="T49" s="181"/>
      <c r="U49" s="181"/>
      <c r="V49" s="182">
        <f>Q49+R49</f>
        <v>0</v>
      </c>
      <c r="W49" s="181"/>
    </row>
    <row r="50" spans="1:25" s="83" customFormat="1" ht="39.950000000000003" hidden="1" customHeight="1" x14ac:dyDescent="0.25">
      <c r="A50" s="180"/>
      <c r="B50" s="414"/>
      <c r="C50" s="416"/>
      <c r="D50" s="414"/>
      <c r="E50" s="415"/>
      <c r="F50" s="415"/>
      <c r="G50" s="415"/>
      <c r="H50" s="415"/>
      <c r="I50" s="415"/>
      <c r="J50" s="415"/>
      <c r="K50" s="416"/>
      <c r="L50" s="147"/>
      <c r="M50" s="148"/>
      <c r="N50" s="266"/>
      <c r="O50" s="189"/>
      <c r="P50" s="141" t="str">
        <f>IF(N50="","",(L50/N50))</f>
        <v/>
      </c>
      <c r="Q50" s="142">
        <f>O50*R50</f>
        <v>0</v>
      </c>
      <c r="R50" s="143">
        <f t="shared" si="5"/>
        <v>0</v>
      </c>
      <c r="S50" s="180"/>
      <c r="T50" s="181"/>
      <c r="U50" s="181"/>
      <c r="V50" s="182">
        <f>Q50+R50</f>
        <v>0</v>
      </c>
      <c r="W50" s="181"/>
    </row>
    <row r="51" spans="1:25" s="83" customFormat="1" ht="39.950000000000003" hidden="1" customHeight="1" x14ac:dyDescent="0.25">
      <c r="A51" s="180"/>
      <c r="B51" s="414"/>
      <c r="C51" s="416"/>
      <c r="D51" s="414"/>
      <c r="E51" s="415"/>
      <c r="F51" s="415"/>
      <c r="G51" s="415"/>
      <c r="H51" s="415"/>
      <c r="I51" s="415"/>
      <c r="J51" s="415"/>
      <c r="K51" s="416"/>
      <c r="L51" s="147"/>
      <c r="M51" s="148"/>
      <c r="N51" s="266">
        <v>1950</v>
      </c>
      <c r="O51" s="189"/>
      <c r="P51" s="141">
        <f>IF(N51="","",(L51/N51))</f>
        <v>0</v>
      </c>
      <c r="Q51" s="142">
        <f>O51*R51</f>
        <v>0</v>
      </c>
      <c r="R51" s="143">
        <f t="shared" si="5"/>
        <v>0</v>
      </c>
      <c r="S51" s="180"/>
      <c r="T51" s="181"/>
      <c r="U51" s="181"/>
      <c r="V51" s="182">
        <f>Q51+R51</f>
        <v>0</v>
      </c>
      <c r="W51" s="181"/>
    </row>
    <row r="52" spans="1:25" ht="18.600000000000001" customHeight="1" x14ac:dyDescent="0.25">
      <c r="A52" s="180"/>
      <c r="B52" s="411" t="s">
        <v>221</v>
      </c>
      <c r="C52" s="412"/>
      <c r="D52" s="412"/>
      <c r="E52" s="412"/>
      <c r="F52" s="412"/>
      <c r="G52" s="412"/>
      <c r="H52" s="412"/>
      <c r="I52" s="412"/>
      <c r="J52" s="412"/>
      <c r="K52" s="412"/>
      <c r="L52" s="412"/>
      <c r="M52" s="412"/>
      <c r="N52" s="412"/>
      <c r="O52" s="413"/>
      <c r="P52" s="144">
        <f>SUM(P47:P51)</f>
        <v>0</v>
      </c>
      <c r="Q52" s="143">
        <f>SUM(Q47:Q51)</f>
        <v>0</v>
      </c>
      <c r="R52" s="143">
        <f>ROUND(SUM(R47:R51),0)</f>
        <v>0</v>
      </c>
      <c r="S52" s="180"/>
      <c r="T52" s="181"/>
      <c r="U52" s="181">
        <f>R52+Q52</f>
        <v>0</v>
      </c>
      <c r="V52" s="181"/>
      <c r="W52" s="181"/>
      <c r="X52" s="129"/>
      <c r="Y52" s="129">
        <f>R52</f>
        <v>0</v>
      </c>
    </row>
    <row r="53" spans="1:25" ht="15.75" customHeight="1" x14ac:dyDescent="0.25">
      <c r="A53" s="180"/>
      <c r="B53" s="384" t="s">
        <v>61</v>
      </c>
      <c r="C53" s="385"/>
      <c r="D53" s="385"/>
      <c r="E53" s="385"/>
      <c r="F53" s="385"/>
      <c r="G53" s="385"/>
      <c r="H53" s="385"/>
      <c r="I53" s="385"/>
      <c r="J53" s="385"/>
      <c r="K53" s="385"/>
      <c r="L53" s="385"/>
      <c r="M53" s="385"/>
      <c r="N53" s="385"/>
      <c r="O53" s="385"/>
      <c r="P53" s="385"/>
      <c r="Q53" s="385"/>
      <c r="R53" s="386"/>
      <c r="S53" s="180"/>
      <c r="T53" s="181"/>
      <c r="U53" s="181"/>
      <c r="V53" s="181"/>
      <c r="W53" s="181"/>
    </row>
    <row r="54" spans="1:25" ht="39.950000000000003" customHeight="1" x14ac:dyDescent="0.25">
      <c r="A54" s="180"/>
      <c r="B54" s="426" t="s">
        <v>70</v>
      </c>
      <c r="C54" s="426"/>
      <c r="D54" s="424" t="s">
        <v>69</v>
      </c>
      <c r="E54" s="425"/>
      <c r="F54" s="425"/>
      <c r="G54" s="425"/>
      <c r="H54" s="425"/>
      <c r="I54" s="425"/>
      <c r="J54" s="425"/>
      <c r="K54" s="425"/>
      <c r="L54" s="425"/>
      <c r="M54" s="425"/>
      <c r="N54" s="425"/>
      <c r="O54" s="425"/>
      <c r="P54" s="425"/>
      <c r="Q54" s="273"/>
      <c r="R54" s="278" t="s">
        <v>48</v>
      </c>
      <c r="S54" s="180"/>
      <c r="T54" s="181"/>
      <c r="U54" s="181"/>
      <c r="V54" s="181"/>
      <c r="W54" s="181"/>
    </row>
    <row r="55" spans="1:25" s="83" customFormat="1" ht="39.950000000000003" customHeight="1" x14ac:dyDescent="0.25">
      <c r="A55" s="180"/>
      <c r="B55" s="388"/>
      <c r="C55" s="388"/>
      <c r="D55" s="414"/>
      <c r="E55" s="415"/>
      <c r="F55" s="415"/>
      <c r="G55" s="415"/>
      <c r="H55" s="415"/>
      <c r="I55" s="415"/>
      <c r="J55" s="415"/>
      <c r="K55" s="415"/>
      <c r="L55" s="415"/>
      <c r="M55" s="415"/>
      <c r="N55" s="415"/>
      <c r="O55" s="415"/>
      <c r="P55" s="415"/>
      <c r="Q55" s="267"/>
      <c r="R55" s="149"/>
      <c r="S55" s="180"/>
      <c r="T55" s="181"/>
      <c r="U55" s="181"/>
      <c r="V55" s="181"/>
      <c r="W55" s="181"/>
    </row>
    <row r="56" spans="1:25" s="83" customFormat="1" ht="39.950000000000003" customHeight="1" x14ac:dyDescent="0.25">
      <c r="A56" s="180"/>
      <c r="B56" s="388"/>
      <c r="C56" s="388"/>
      <c r="D56" s="414"/>
      <c r="E56" s="415"/>
      <c r="F56" s="415"/>
      <c r="G56" s="415"/>
      <c r="H56" s="415"/>
      <c r="I56" s="415"/>
      <c r="J56" s="415"/>
      <c r="K56" s="415"/>
      <c r="L56" s="415"/>
      <c r="M56" s="415"/>
      <c r="N56" s="415"/>
      <c r="O56" s="415"/>
      <c r="P56" s="415"/>
      <c r="Q56" s="267"/>
      <c r="R56" s="149"/>
      <c r="S56" s="180"/>
      <c r="T56" s="181"/>
      <c r="U56" s="181"/>
      <c r="V56" s="181"/>
      <c r="W56" s="181"/>
    </row>
    <row r="57" spans="1:25" ht="18.600000000000001" customHeight="1" x14ac:dyDescent="0.25">
      <c r="A57" s="180"/>
      <c r="B57" s="381" t="s">
        <v>53</v>
      </c>
      <c r="C57" s="382"/>
      <c r="D57" s="382"/>
      <c r="E57" s="382"/>
      <c r="F57" s="382"/>
      <c r="G57" s="382"/>
      <c r="H57" s="382"/>
      <c r="I57" s="382"/>
      <c r="J57" s="382"/>
      <c r="K57" s="382"/>
      <c r="L57" s="382"/>
      <c r="M57" s="382"/>
      <c r="N57" s="382"/>
      <c r="O57" s="382"/>
      <c r="P57" s="382"/>
      <c r="Q57" s="383"/>
      <c r="R57" s="67">
        <f>ROUND(R55+R56,0)</f>
        <v>0</v>
      </c>
      <c r="S57" s="180"/>
      <c r="T57" s="181"/>
      <c r="U57" s="181"/>
      <c r="V57" s="181"/>
      <c r="W57" s="181"/>
      <c r="Y57" s="129">
        <f>R57</f>
        <v>0</v>
      </c>
    </row>
    <row r="58" spans="1:25" ht="15.75" customHeight="1" x14ac:dyDescent="0.25">
      <c r="A58" s="180"/>
      <c r="B58" s="384" t="s">
        <v>62</v>
      </c>
      <c r="C58" s="385"/>
      <c r="D58" s="385"/>
      <c r="E58" s="385"/>
      <c r="F58" s="385"/>
      <c r="G58" s="385"/>
      <c r="H58" s="385"/>
      <c r="I58" s="385"/>
      <c r="J58" s="385"/>
      <c r="K58" s="385"/>
      <c r="L58" s="385"/>
      <c r="M58" s="385"/>
      <c r="N58" s="385"/>
      <c r="O58" s="385"/>
      <c r="P58" s="385"/>
      <c r="Q58" s="385"/>
      <c r="R58" s="386"/>
      <c r="S58" s="180"/>
      <c r="T58" s="181"/>
      <c r="U58" s="181"/>
      <c r="V58" s="181"/>
      <c r="W58" s="181"/>
    </row>
    <row r="59" spans="1:25" ht="39.950000000000003" customHeight="1" x14ac:dyDescent="0.25">
      <c r="A59" s="180"/>
      <c r="B59" s="401"/>
      <c r="C59" s="402"/>
      <c r="D59" s="402" t="s">
        <v>51</v>
      </c>
      <c r="E59" s="402"/>
      <c r="F59" s="402"/>
      <c r="G59" s="402"/>
      <c r="H59" s="402"/>
      <c r="I59" s="402"/>
      <c r="J59" s="402"/>
      <c r="K59" s="402"/>
      <c r="L59" s="402"/>
      <c r="M59" s="402"/>
      <c r="N59" s="402"/>
      <c r="O59" s="402"/>
      <c r="P59" s="402"/>
      <c r="Q59" s="403"/>
      <c r="R59" s="278" t="s">
        <v>52</v>
      </c>
      <c r="S59" s="180"/>
      <c r="T59" s="181"/>
      <c r="U59" s="181"/>
      <c r="V59" s="181"/>
      <c r="W59" s="181"/>
    </row>
    <row r="60" spans="1:25" s="83" customFormat="1" ht="39.950000000000003" customHeight="1" x14ac:dyDescent="0.25">
      <c r="A60" s="180"/>
      <c r="B60" s="404" t="s">
        <v>71</v>
      </c>
      <c r="C60" s="404"/>
      <c r="D60" s="388"/>
      <c r="E60" s="388"/>
      <c r="F60" s="388"/>
      <c r="G60" s="388"/>
      <c r="H60" s="388"/>
      <c r="I60" s="388"/>
      <c r="J60" s="388"/>
      <c r="K60" s="388"/>
      <c r="L60" s="388"/>
      <c r="M60" s="388"/>
      <c r="N60" s="388"/>
      <c r="O60" s="388"/>
      <c r="P60" s="388"/>
      <c r="Q60" s="388"/>
      <c r="R60" s="200">
        <f>Q16</f>
        <v>0</v>
      </c>
      <c r="S60" s="180"/>
      <c r="T60" s="181"/>
      <c r="U60" s="181"/>
      <c r="V60" s="181"/>
      <c r="W60" s="181"/>
    </row>
    <row r="61" spans="1:25" s="83" customFormat="1" ht="39.950000000000003" customHeight="1" x14ac:dyDescent="0.25">
      <c r="A61" s="180"/>
      <c r="B61" s="277"/>
      <c r="C61" s="408" t="s">
        <v>263</v>
      </c>
      <c r="D61" s="409"/>
      <c r="E61" s="410"/>
      <c r="F61" s="405"/>
      <c r="G61" s="406"/>
      <c r="H61" s="406"/>
      <c r="I61" s="406"/>
      <c r="J61" s="406"/>
      <c r="K61" s="406"/>
      <c r="L61" s="406"/>
      <c r="M61" s="406"/>
      <c r="N61" s="406"/>
      <c r="O61" s="406"/>
      <c r="P61" s="406"/>
      <c r="Q61" s="407"/>
      <c r="R61" s="149"/>
      <c r="S61" s="180"/>
      <c r="T61" s="181"/>
      <c r="U61" s="181"/>
      <c r="V61" s="181"/>
      <c r="W61" s="181"/>
    </row>
    <row r="62" spans="1:25" s="83" customFormat="1" ht="39.950000000000003" customHeight="1" x14ac:dyDescent="0.25">
      <c r="A62" s="180"/>
      <c r="B62" s="408" t="s">
        <v>72</v>
      </c>
      <c r="C62" s="410"/>
      <c r="D62" s="414"/>
      <c r="E62" s="415"/>
      <c r="F62" s="415"/>
      <c r="G62" s="415"/>
      <c r="H62" s="415"/>
      <c r="I62" s="415"/>
      <c r="J62" s="415"/>
      <c r="K62" s="415"/>
      <c r="L62" s="415"/>
      <c r="M62" s="415"/>
      <c r="N62" s="415"/>
      <c r="O62" s="415"/>
      <c r="P62" s="415"/>
      <c r="Q62" s="416"/>
      <c r="R62" s="200">
        <f>Q44</f>
        <v>0</v>
      </c>
      <c r="S62" s="180"/>
      <c r="T62" s="181"/>
      <c r="U62" s="181"/>
      <c r="V62" s="181"/>
      <c r="W62" s="181"/>
    </row>
    <row r="63" spans="1:25" s="83" customFormat="1" ht="39.950000000000003" customHeight="1" x14ac:dyDescent="0.25">
      <c r="A63" s="180"/>
      <c r="B63" s="277"/>
      <c r="C63" s="408" t="s">
        <v>264</v>
      </c>
      <c r="D63" s="409"/>
      <c r="E63" s="410"/>
      <c r="F63" s="405"/>
      <c r="G63" s="406"/>
      <c r="H63" s="406"/>
      <c r="I63" s="406"/>
      <c r="J63" s="406"/>
      <c r="K63" s="406"/>
      <c r="L63" s="406"/>
      <c r="M63" s="406"/>
      <c r="N63" s="406"/>
      <c r="O63" s="406"/>
      <c r="P63" s="406"/>
      <c r="Q63" s="407"/>
      <c r="R63" s="149"/>
      <c r="S63" s="180"/>
      <c r="T63" s="181"/>
      <c r="U63" s="181"/>
      <c r="V63" s="181"/>
      <c r="W63" s="181"/>
    </row>
    <row r="64" spans="1:25" s="83" customFormat="1" ht="39.950000000000003" customHeight="1" x14ac:dyDescent="0.25">
      <c r="A64" s="180"/>
      <c r="B64" s="404" t="s">
        <v>73</v>
      </c>
      <c r="C64" s="404"/>
      <c r="D64" s="388"/>
      <c r="E64" s="388"/>
      <c r="F64" s="388"/>
      <c r="G64" s="388"/>
      <c r="H64" s="388"/>
      <c r="I64" s="388"/>
      <c r="J64" s="388"/>
      <c r="K64" s="388"/>
      <c r="L64" s="388"/>
      <c r="M64" s="388"/>
      <c r="N64" s="388"/>
      <c r="O64" s="388"/>
      <c r="P64" s="388"/>
      <c r="Q64" s="388"/>
      <c r="R64" s="200">
        <f>Q52</f>
        <v>0</v>
      </c>
      <c r="S64" s="180"/>
      <c r="T64" s="181"/>
      <c r="U64" s="181"/>
      <c r="V64" s="181"/>
      <c r="W64" s="181"/>
    </row>
    <row r="65" spans="1:40" s="83" customFormat="1" ht="39.950000000000003" customHeight="1" x14ac:dyDescent="0.25">
      <c r="A65" s="180"/>
      <c r="B65" s="277"/>
      <c r="C65" s="408" t="s">
        <v>265</v>
      </c>
      <c r="D65" s="409"/>
      <c r="E65" s="410"/>
      <c r="F65" s="405"/>
      <c r="G65" s="406"/>
      <c r="H65" s="406"/>
      <c r="I65" s="406"/>
      <c r="J65" s="406"/>
      <c r="K65" s="406"/>
      <c r="L65" s="406"/>
      <c r="M65" s="406"/>
      <c r="N65" s="406"/>
      <c r="O65" s="406"/>
      <c r="P65" s="406"/>
      <c r="Q65" s="407"/>
      <c r="R65" s="149"/>
      <c r="S65" s="180"/>
      <c r="T65" s="181"/>
      <c r="U65" s="181"/>
      <c r="V65" s="181"/>
      <c r="W65" s="181"/>
    </row>
    <row r="66" spans="1:40" ht="18.600000000000001" customHeight="1" x14ac:dyDescent="0.25">
      <c r="A66" s="180"/>
      <c r="B66" s="411" t="s">
        <v>55</v>
      </c>
      <c r="C66" s="412"/>
      <c r="D66" s="412"/>
      <c r="E66" s="412"/>
      <c r="F66" s="412"/>
      <c r="G66" s="412"/>
      <c r="H66" s="412"/>
      <c r="I66" s="412"/>
      <c r="J66" s="412"/>
      <c r="K66" s="412"/>
      <c r="L66" s="412"/>
      <c r="M66" s="412"/>
      <c r="N66" s="412"/>
      <c r="O66" s="412"/>
      <c r="P66" s="412"/>
      <c r="Q66" s="413"/>
      <c r="R66" s="201">
        <f>IF(Cover!C28="Yes", ROUNDUP(SUM(R60:R65),0),ROUND(SUM(R60:R65),0))</f>
        <v>0</v>
      </c>
      <c r="S66" s="180"/>
      <c r="T66" s="181"/>
      <c r="U66" s="181"/>
      <c r="V66" s="181"/>
      <c r="W66" s="181"/>
      <c r="Y66" s="129">
        <f>R66</f>
        <v>0</v>
      </c>
      <c r="Z66" s="83"/>
      <c r="AA66" s="83"/>
      <c r="AB66" s="83"/>
      <c r="AC66" s="83"/>
      <c r="AD66" s="83"/>
      <c r="AE66" s="83"/>
      <c r="AF66" s="83"/>
      <c r="AG66" s="83"/>
      <c r="AH66" s="83"/>
      <c r="AI66" s="83"/>
      <c r="AJ66" s="83"/>
      <c r="AK66" s="83"/>
      <c r="AL66" s="83"/>
      <c r="AM66" s="83"/>
      <c r="AN66" s="83"/>
    </row>
    <row r="67" spans="1:40" ht="15.75" customHeight="1" x14ac:dyDescent="0.25">
      <c r="A67" s="180"/>
      <c r="B67" s="465" t="s">
        <v>63</v>
      </c>
      <c r="C67" s="466"/>
      <c r="D67" s="466"/>
      <c r="E67" s="466"/>
      <c r="F67" s="466"/>
      <c r="G67" s="466"/>
      <c r="H67" s="466"/>
      <c r="I67" s="466"/>
      <c r="J67" s="466"/>
      <c r="K67" s="466"/>
      <c r="L67" s="466"/>
      <c r="M67" s="466"/>
      <c r="N67" s="466"/>
      <c r="O67" s="466"/>
      <c r="P67" s="466"/>
      <c r="Q67" s="466"/>
      <c r="R67" s="467"/>
      <c r="S67" s="180"/>
      <c r="T67" s="181"/>
      <c r="U67" s="181"/>
      <c r="V67" s="181"/>
      <c r="W67" s="181"/>
      <c r="Z67" s="83"/>
      <c r="AA67" s="83"/>
      <c r="AB67" s="83"/>
      <c r="AC67" s="83"/>
      <c r="AD67" s="83"/>
      <c r="AE67" s="83"/>
      <c r="AF67" s="83"/>
      <c r="AG67" s="83"/>
      <c r="AH67" s="83"/>
      <c r="AI67" s="83"/>
      <c r="AJ67" s="83"/>
      <c r="AK67" s="83"/>
      <c r="AL67" s="83"/>
      <c r="AM67" s="83"/>
      <c r="AN67" s="83"/>
    </row>
    <row r="68" spans="1:40" ht="39.950000000000003" customHeight="1" x14ac:dyDescent="0.25">
      <c r="A68" s="180"/>
      <c r="B68" s="483" t="s">
        <v>513</v>
      </c>
      <c r="C68" s="484"/>
      <c r="D68" s="427" t="s">
        <v>533</v>
      </c>
      <c r="E68" s="428"/>
      <c r="F68" s="428"/>
      <c r="G68" s="429"/>
      <c r="H68" s="428" t="s">
        <v>515</v>
      </c>
      <c r="I68" s="428"/>
      <c r="J68" s="428"/>
      <c r="K68" s="428"/>
      <c r="L68" s="428"/>
      <c r="M68" s="428"/>
      <c r="N68" s="428"/>
      <c r="O68" s="429"/>
      <c r="P68" s="69" t="s">
        <v>283</v>
      </c>
      <c r="Q68" s="123" t="s">
        <v>54</v>
      </c>
      <c r="R68" s="123" t="s">
        <v>48</v>
      </c>
      <c r="S68" s="180"/>
      <c r="T68" s="181"/>
      <c r="U68" s="181"/>
      <c r="V68" s="181"/>
      <c r="W68" s="181"/>
      <c r="Z68" s="83"/>
      <c r="AA68" s="83"/>
      <c r="AB68" s="83"/>
      <c r="AC68" s="83"/>
      <c r="AD68" s="83"/>
      <c r="AE68" s="83"/>
      <c r="AF68" s="83"/>
      <c r="AG68" s="83"/>
      <c r="AH68" s="83"/>
      <c r="AI68" s="83"/>
      <c r="AJ68" s="83"/>
      <c r="AK68" s="83"/>
      <c r="AL68" s="83"/>
      <c r="AM68" s="83"/>
      <c r="AN68" s="83"/>
    </row>
    <row r="69" spans="1:40" ht="39.950000000000003" customHeight="1" x14ac:dyDescent="0.25">
      <c r="A69" s="180"/>
      <c r="B69" s="485"/>
      <c r="C69" s="485"/>
      <c r="D69" s="487" t="str">
        <f>IF(B69="","Select Contractor or Sub Awardee in Column B","")</f>
        <v>Select Contractor or Sub Awardee in Column B</v>
      </c>
      <c r="E69" s="487"/>
      <c r="F69" s="487"/>
      <c r="G69" s="487"/>
      <c r="H69" s="400" t="str">
        <f>IF(B69="","Select Contractor or Sub Awardee in column B to continue","")</f>
        <v>Select Contractor or Sub Awardee in column B to continue</v>
      </c>
      <c r="I69" s="400"/>
      <c r="J69" s="400"/>
      <c r="K69" s="400"/>
      <c r="L69" s="400"/>
      <c r="M69" s="400"/>
      <c r="N69" s="400"/>
      <c r="O69" s="400"/>
      <c r="P69" s="122"/>
      <c r="Q69" s="68"/>
      <c r="R69" s="124">
        <f>ROUND(Q69*P69,0)</f>
        <v>0</v>
      </c>
      <c r="S69" s="180"/>
      <c r="T69" s="181"/>
      <c r="U69" s="182" t="str">
        <f>IF(B69="","",IF(D69="","",R69))</f>
        <v/>
      </c>
      <c r="V69" s="182" t="str">
        <f>IF(B69="","",IF(D69="","",D69))</f>
        <v/>
      </c>
      <c r="W69" s="182">
        <f>IF(B69="Contractor",0,R69)</f>
        <v>0</v>
      </c>
    </row>
    <row r="70" spans="1:40" ht="39.950000000000003" customHeight="1" x14ac:dyDescent="0.25">
      <c r="A70" s="180"/>
      <c r="B70" s="485"/>
      <c r="C70" s="485"/>
      <c r="D70" s="487" t="str">
        <f>IF(B70="","Select Contractor or Sub Awardee in Column B","")</f>
        <v>Select Contractor or Sub Awardee in Column B</v>
      </c>
      <c r="E70" s="487"/>
      <c r="F70" s="487"/>
      <c r="G70" s="487"/>
      <c r="H70" s="400" t="str">
        <f t="shared" ref="H70:H72" si="6">IF(B70="","Select Contractor or Sub Awardee in column B to continue","")</f>
        <v>Select Contractor or Sub Awardee in column B to continue</v>
      </c>
      <c r="I70" s="400"/>
      <c r="J70" s="400"/>
      <c r="K70" s="400"/>
      <c r="L70" s="400"/>
      <c r="M70" s="400"/>
      <c r="N70" s="400"/>
      <c r="O70" s="400"/>
      <c r="P70" s="122"/>
      <c r="Q70" s="68"/>
      <c r="R70" s="124">
        <f>ROUND(Q70*P70,0)</f>
        <v>0</v>
      </c>
      <c r="S70" s="180"/>
      <c r="T70" s="181"/>
      <c r="U70" s="182" t="str">
        <f>IF(B70="","",IF(D70="","",R70))</f>
        <v/>
      </c>
      <c r="V70" s="182" t="str">
        <f>IF(B70="","",IF(D70="","",D70))</f>
        <v/>
      </c>
      <c r="W70" s="182">
        <f>IF(B70="Contractor",0,R70)</f>
        <v>0</v>
      </c>
      <c r="X70" s="182"/>
    </row>
    <row r="71" spans="1:40" ht="39.950000000000003" customHeight="1" x14ac:dyDescent="0.25">
      <c r="A71" s="180"/>
      <c r="B71" s="395"/>
      <c r="C71" s="396"/>
      <c r="D71" s="487" t="str">
        <f>IF(B71="","Select Contractor or Sub Awardee in Column B","")</f>
        <v>Select Contractor or Sub Awardee in Column B</v>
      </c>
      <c r="E71" s="487"/>
      <c r="F71" s="487"/>
      <c r="G71" s="487"/>
      <c r="H71" s="400" t="str">
        <f t="shared" si="6"/>
        <v>Select Contractor or Sub Awardee in column B to continue</v>
      </c>
      <c r="I71" s="400"/>
      <c r="J71" s="400"/>
      <c r="K71" s="400"/>
      <c r="L71" s="400"/>
      <c r="M71" s="400"/>
      <c r="N71" s="400"/>
      <c r="O71" s="400"/>
      <c r="P71" s="122"/>
      <c r="Q71" s="68"/>
      <c r="R71" s="124">
        <f>ROUND(Q71*P71,0)</f>
        <v>0</v>
      </c>
      <c r="S71" s="180"/>
      <c r="T71" s="181"/>
      <c r="U71" s="182" t="str">
        <f>IF(B71="","",IF(D71="","",R71))</f>
        <v/>
      </c>
      <c r="V71" s="182" t="str">
        <f>IF(B71="","",IF(D71="","",D71))</f>
        <v/>
      </c>
      <c r="W71" s="182">
        <f>IF(B71="Contractor",0,R71)</f>
        <v>0</v>
      </c>
    </row>
    <row r="72" spans="1:40" ht="39.950000000000003" customHeight="1" x14ac:dyDescent="0.25">
      <c r="A72" s="180"/>
      <c r="B72" s="395"/>
      <c r="C72" s="396"/>
      <c r="D72" s="487" t="str">
        <f>IF(B72="","Select Contractor or Sub Awardee in Column B","")</f>
        <v>Select Contractor or Sub Awardee in Column B</v>
      </c>
      <c r="E72" s="487"/>
      <c r="F72" s="487"/>
      <c r="G72" s="487"/>
      <c r="H72" s="400" t="str">
        <f t="shared" si="6"/>
        <v>Select Contractor or Sub Awardee in column B to continue</v>
      </c>
      <c r="I72" s="400"/>
      <c r="J72" s="400"/>
      <c r="K72" s="400"/>
      <c r="L72" s="400"/>
      <c r="M72" s="400"/>
      <c r="N72" s="400"/>
      <c r="O72" s="400"/>
      <c r="P72" s="122"/>
      <c r="Q72" s="68"/>
      <c r="R72" s="124">
        <f>ROUND(Q72*P72,0)</f>
        <v>0</v>
      </c>
      <c r="S72" s="180"/>
      <c r="T72" s="181"/>
      <c r="U72" s="182" t="str">
        <f>IF(B72="","",IF(D72="","",R72))</f>
        <v/>
      </c>
      <c r="V72" s="182" t="str">
        <f>IF(B72="","",IF(D72="","",D72))</f>
        <v/>
      </c>
      <c r="W72" s="182">
        <f>IF(B72="Contractor",0,R72)</f>
        <v>0</v>
      </c>
    </row>
    <row r="73" spans="1:40" ht="18.600000000000001" customHeight="1" x14ac:dyDescent="0.25">
      <c r="A73" s="180"/>
      <c r="B73" s="480" t="s">
        <v>57</v>
      </c>
      <c r="C73" s="481"/>
      <c r="D73" s="481"/>
      <c r="E73" s="481"/>
      <c r="F73" s="481"/>
      <c r="G73" s="481"/>
      <c r="H73" s="481"/>
      <c r="I73" s="481"/>
      <c r="J73" s="481"/>
      <c r="K73" s="481"/>
      <c r="L73" s="481"/>
      <c r="M73" s="481"/>
      <c r="N73" s="481"/>
      <c r="O73" s="481"/>
      <c r="P73" s="481"/>
      <c r="Q73" s="482"/>
      <c r="R73" s="77">
        <f>ROUND(SUM(R69:R72),0)</f>
        <v>0</v>
      </c>
      <c r="S73" s="180"/>
      <c r="T73" s="181"/>
      <c r="U73" s="182">
        <f>SUM(U69:U72)</f>
        <v>0</v>
      </c>
      <c r="V73" s="181"/>
      <c r="W73" s="181"/>
      <c r="Y73" s="129">
        <f>R73</f>
        <v>0</v>
      </c>
    </row>
    <row r="74" spans="1:40" ht="15.75" customHeight="1" x14ac:dyDescent="0.25">
      <c r="A74" s="180"/>
      <c r="B74" s="465" t="s">
        <v>64</v>
      </c>
      <c r="C74" s="466"/>
      <c r="D74" s="466"/>
      <c r="E74" s="466"/>
      <c r="F74" s="466"/>
      <c r="G74" s="466"/>
      <c r="H74" s="466"/>
      <c r="I74" s="466"/>
      <c r="J74" s="466"/>
      <c r="K74" s="466"/>
      <c r="L74" s="466"/>
      <c r="M74" s="466"/>
      <c r="N74" s="466"/>
      <c r="O74" s="466"/>
      <c r="P74" s="466"/>
      <c r="Q74" s="466"/>
      <c r="R74" s="467"/>
      <c r="S74" s="180"/>
      <c r="T74" s="181"/>
      <c r="U74" s="181"/>
      <c r="V74" s="181"/>
      <c r="W74" s="181"/>
    </row>
    <row r="75" spans="1:40" ht="39.950000000000003" customHeight="1" x14ac:dyDescent="0.25">
      <c r="A75" s="180"/>
      <c r="B75" s="440" t="s">
        <v>341</v>
      </c>
      <c r="C75" s="441"/>
      <c r="D75" s="442"/>
      <c r="E75" s="440" t="s">
        <v>56</v>
      </c>
      <c r="F75" s="441"/>
      <c r="G75" s="441"/>
      <c r="H75" s="441"/>
      <c r="I75" s="441"/>
      <c r="J75" s="441"/>
      <c r="K75" s="441"/>
      <c r="L75" s="441"/>
      <c r="M75" s="441"/>
      <c r="N75" s="441"/>
      <c r="O75" s="441"/>
      <c r="P75" s="441"/>
      <c r="Q75" s="442"/>
      <c r="R75" s="278" t="s">
        <v>48</v>
      </c>
      <c r="S75" s="180"/>
      <c r="T75" s="181"/>
      <c r="U75" s="181"/>
      <c r="V75" s="181"/>
      <c r="W75" s="181"/>
    </row>
    <row r="76" spans="1:40" ht="39.950000000000003" customHeight="1" x14ac:dyDescent="0.25">
      <c r="A76" s="180"/>
      <c r="B76" s="387"/>
      <c r="C76" s="387"/>
      <c r="D76" s="387"/>
      <c r="E76" s="388" t="str">
        <f>IF(B76="","Select Supply Category in Column B","")</f>
        <v>Select Supply Category in Column B</v>
      </c>
      <c r="F76" s="388"/>
      <c r="G76" s="388"/>
      <c r="H76" s="388"/>
      <c r="I76" s="388"/>
      <c r="J76" s="388"/>
      <c r="K76" s="388"/>
      <c r="L76" s="388"/>
      <c r="M76" s="388"/>
      <c r="N76" s="388"/>
      <c r="O76" s="388"/>
      <c r="P76" s="388"/>
      <c r="Q76" s="388"/>
      <c r="R76" s="150"/>
      <c r="S76" s="180"/>
      <c r="T76" s="181"/>
      <c r="U76" s="181"/>
      <c r="V76" s="181"/>
      <c r="W76" s="181"/>
    </row>
    <row r="77" spans="1:40" ht="39.950000000000003" customHeight="1" x14ac:dyDescent="0.25">
      <c r="A77" s="180"/>
      <c r="B77" s="387"/>
      <c r="C77" s="387"/>
      <c r="D77" s="387"/>
      <c r="E77" s="388" t="str">
        <f t="shared" ref="E77:E81" si="7">IF(B77="","Select Supply Category in Column B","")</f>
        <v>Select Supply Category in Column B</v>
      </c>
      <c r="F77" s="388"/>
      <c r="G77" s="388"/>
      <c r="H77" s="388"/>
      <c r="I77" s="388"/>
      <c r="J77" s="388"/>
      <c r="K77" s="388"/>
      <c r="L77" s="388"/>
      <c r="M77" s="388"/>
      <c r="N77" s="388"/>
      <c r="O77" s="388"/>
      <c r="P77" s="388"/>
      <c r="Q77" s="388"/>
      <c r="R77" s="150"/>
      <c r="S77" s="180"/>
      <c r="T77" s="181"/>
      <c r="U77" s="181"/>
      <c r="V77" s="181"/>
      <c r="W77" s="181"/>
    </row>
    <row r="78" spans="1:40" ht="39.950000000000003" customHeight="1" x14ac:dyDescent="0.25">
      <c r="A78" s="180"/>
      <c r="B78" s="387"/>
      <c r="C78" s="387"/>
      <c r="D78" s="387"/>
      <c r="E78" s="388" t="str">
        <f t="shared" si="7"/>
        <v>Select Supply Category in Column B</v>
      </c>
      <c r="F78" s="388"/>
      <c r="G78" s="388"/>
      <c r="H78" s="388"/>
      <c r="I78" s="388"/>
      <c r="J78" s="388"/>
      <c r="K78" s="388"/>
      <c r="L78" s="388"/>
      <c r="M78" s="388"/>
      <c r="N78" s="388"/>
      <c r="O78" s="388"/>
      <c r="P78" s="388"/>
      <c r="Q78" s="388"/>
      <c r="R78" s="150"/>
      <c r="S78" s="180"/>
      <c r="T78" s="181"/>
      <c r="U78" s="181"/>
      <c r="V78" s="181"/>
      <c r="W78" s="181"/>
    </row>
    <row r="79" spans="1:40" ht="39.950000000000003" customHeight="1" x14ac:dyDescent="0.25">
      <c r="A79" s="180"/>
      <c r="B79" s="387"/>
      <c r="C79" s="387"/>
      <c r="D79" s="387"/>
      <c r="E79" s="388" t="str">
        <f t="shared" si="7"/>
        <v>Select Supply Category in Column B</v>
      </c>
      <c r="F79" s="388"/>
      <c r="G79" s="388"/>
      <c r="H79" s="388"/>
      <c r="I79" s="388"/>
      <c r="J79" s="388"/>
      <c r="K79" s="388"/>
      <c r="L79" s="388"/>
      <c r="M79" s="388"/>
      <c r="N79" s="388"/>
      <c r="O79" s="388"/>
      <c r="P79" s="388"/>
      <c r="Q79" s="388"/>
      <c r="R79" s="150"/>
      <c r="S79" s="180"/>
      <c r="T79" s="181"/>
      <c r="U79" s="181"/>
      <c r="V79" s="181"/>
      <c r="W79" s="181"/>
    </row>
    <row r="80" spans="1:40" ht="39.950000000000003" customHeight="1" x14ac:dyDescent="0.25">
      <c r="A80" s="180"/>
      <c r="B80" s="387"/>
      <c r="C80" s="387"/>
      <c r="D80" s="387"/>
      <c r="E80" s="388" t="str">
        <f t="shared" si="7"/>
        <v>Select Supply Category in Column B</v>
      </c>
      <c r="F80" s="388"/>
      <c r="G80" s="388"/>
      <c r="H80" s="388"/>
      <c r="I80" s="388"/>
      <c r="J80" s="388"/>
      <c r="K80" s="388"/>
      <c r="L80" s="388"/>
      <c r="M80" s="388"/>
      <c r="N80" s="388"/>
      <c r="O80" s="388"/>
      <c r="P80" s="388"/>
      <c r="Q80" s="388"/>
      <c r="R80" s="150"/>
      <c r="S80" s="180"/>
      <c r="T80" s="181"/>
      <c r="U80" s="181"/>
      <c r="V80" s="181"/>
      <c r="W80" s="181"/>
    </row>
    <row r="81" spans="1:25" ht="39.950000000000003" customHeight="1" x14ac:dyDescent="0.25">
      <c r="A81" s="180"/>
      <c r="B81" s="387"/>
      <c r="C81" s="387"/>
      <c r="D81" s="387"/>
      <c r="E81" s="388" t="str">
        <f t="shared" si="7"/>
        <v>Select Supply Category in Column B</v>
      </c>
      <c r="F81" s="388"/>
      <c r="G81" s="388"/>
      <c r="H81" s="388"/>
      <c r="I81" s="388"/>
      <c r="J81" s="388"/>
      <c r="K81" s="388"/>
      <c r="L81" s="388"/>
      <c r="M81" s="388"/>
      <c r="N81" s="388"/>
      <c r="O81" s="388"/>
      <c r="P81" s="388"/>
      <c r="Q81" s="388"/>
      <c r="R81" s="150"/>
      <c r="S81" s="180"/>
      <c r="T81" s="181"/>
      <c r="U81" s="181"/>
      <c r="V81" s="181"/>
      <c r="W81" s="181"/>
    </row>
    <row r="82" spans="1:25" ht="18" customHeight="1" x14ac:dyDescent="0.25">
      <c r="A82" s="180"/>
      <c r="B82" s="411" t="s">
        <v>58</v>
      </c>
      <c r="C82" s="412"/>
      <c r="D82" s="412"/>
      <c r="E82" s="412"/>
      <c r="F82" s="412"/>
      <c r="G82" s="412"/>
      <c r="H82" s="412"/>
      <c r="I82" s="412"/>
      <c r="J82" s="412"/>
      <c r="K82" s="412"/>
      <c r="L82" s="412"/>
      <c r="M82" s="412"/>
      <c r="N82" s="412"/>
      <c r="O82" s="412"/>
      <c r="P82" s="412"/>
      <c r="Q82" s="413"/>
      <c r="R82" s="151">
        <f>ROUND(SUM(R76:R81),0)</f>
        <v>0</v>
      </c>
      <c r="S82" s="180"/>
      <c r="T82" s="181"/>
      <c r="U82" s="181"/>
      <c r="V82" s="181"/>
      <c r="W82" s="181"/>
      <c r="Y82" s="129">
        <f>R82</f>
        <v>0</v>
      </c>
    </row>
    <row r="83" spans="1:25" ht="15.75" customHeight="1" x14ac:dyDescent="0.25">
      <c r="A83" s="180"/>
      <c r="B83" s="384" t="s">
        <v>65</v>
      </c>
      <c r="C83" s="385"/>
      <c r="D83" s="385"/>
      <c r="E83" s="385"/>
      <c r="F83" s="385"/>
      <c r="G83" s="385"/>
      <c r="H83" s="385"/>
      <c r="I83" s="385"/>
      <c r="J83" s="385"/>
      <c r="K83" s="385"/>
      <c r="L83" s="385"/>
      <c r="M83" s="385"/>
      <c r="N83" s="385"/>
      <c r="O83" s="385"/>
      <c r="P83" s="385"/>
      <c r="Q83" s="385"/>
      <c r="R83" s="386"/>
      <c r="S83" s="180"/>
      <c r="T83" s="181"/>
      <c r="U83" s="181"/>
      <c r="V83" s="181"/>
      <c r="W83" s="181"/>
    </row>
    <row r="84" spans="1:25" s="83" customFormat="1" ht="39.950000000000003" customHeight="1" x14ac:dyDescent="0.25">
      <c r="A84" s="180"/>
      <c r="B84" s="392" t="s">
        <v>341</v>
      </c>
      <c r="C84" s="393"/>
      <c r="D84" s="394"/>
      <c r="E84" s="486" t="s">
        <v>226</v>
      </c>
      <c r="F84" s="486"/>
      <c r="G84" s="486"/>
      <c r="H84" s="486" t="s">
        <v>227</v>
      </c>
      <c r="I84" s="486"/>
      <c r="J84" s="486"/>
      <c r="K84" s="486"/>
      <c r="L84" s="486"/>
      <c r="M84" s="486"/>
      <c r="N84" s="486"/>
      <c r="O84" s="486"/>
      <c r="P84" s="179" t="s">
        <v>360</v>
      </c>
      <c r="Q84" s="179" t="s">
        <v>115</v>
      </c>
      <c r="R84" s="74" t="s">
        <v>52</v>
      </c>
      <c r="S84" s="180"/>
      <c r="T84" s="181"/>
      <c r="U84" s="181"/>
      <c r="V84" s="181"/>
      <c r="W84" s="181"/>
    </row>
    <row r="85" spans="1:25" s="83" customFormat="1" ht="39.950000000000003" customHeight="1" x14ac:dyDescent="0.25">
      <c r="A85" s="180"/>
      <c r="B85" s="417"/>
      <c r="C85" s="418"/>
      <c r="D85" s="419"/>
      <c r="E85" s="389" t="str">
        <f>IF(B85="","Select Category in Column B",0)</f>
        <v>Select Category in Column B</v>
      </c>
      <c r="F85" s="390"/>
      <c r="G85" s="391"/>
      <c r="H85" s="389" t="str">
        <f t="shared" ref="H85:H91" si="8">IF(B85="","Select Category in Column B",0)</f>
        <v>Select Category in Column B</v>
      </c>
      <c r="I85" s="390"/>
      <c r="J85" s="390"/>
      <c r="K85" s="390"/>
      <c r="L85" s="390"/>
      <c r="M85" s="390"/>
      <c r="N85" s="390"/>
      <c r="O85" s="391"/>
      <c r="P85" s="186"/>
      <c r="Q85" s="190"/>
      <c r="R85" s="77">
        <f>ROUND(Q85*P85,2)</f>
        <v>0</v>
      </c>
      <c r="S85" s="180"/>
      <c r="T85" s="181"/>
      <c r="U85" s="182">
        <f>IF(OR(B85='DROP-DOWNS'!$S$18,B85='DROP-DOWNS'!$S$19,B85='DROP-DOWNS'!$S$20,B85='DROP-DOWNS'!$S$21),R85,0)</f>
        <v>0</v>
      </c>
      <c r="V85" s="177"/>
      <c r="W85" s="181"/>
    </row>
    <row r="86" spans="1:25" s="83" customFormat="1" ht="39.950000000000003" customHeight="1" x14ac:dyDescent="0.25">
      <c r="A86" s="180"/>
      <c r="B86" s="417"/>
      <c r="C86" s="418"/>
      <c r="D86" s="419"/>
      <c r="E86" s="389" t="str">
        <f t="shared" ref="E86:E91" si="9">IF(B86="","Select Category in Column B",0)</f>
        <v>Select Category in Column B</v>
      </c>
      <c r="F86" s="390"/>
      <c r="G86" s="391"/>
      <c r="H86" s="389" t="str">
        <f t="shared" si="8"/>
        <v>Select Category in Column B</v>
      </c>
      <c r="I86" s="390"/>
      <c r="J86" s="390"/>
      <c r="K86" s="390"/>
      <c r="L86" s="390"/>
      <c r="M86" s="390"/>
      <c r="N86" s="390"/>
      <c r="O86" s="391"/>
      <c r="P86" s="186"/>
      <c r="Q86" s="190"/>
      <c r="R86" s="77">
        <f t="shared" ref="R86:R88" si="10">ROUND(Q86*P86,2)</f>
        <v>0</v>
      </c>
      <c r="S86" s="180"/>
      <c r="T86" s="181"/>
      <c r="U86" s="182">
        <f>IF(OR(B86='DROP-DOWNS'!$S$18,B86='DROP-DOWNS'!$S$19,B86='DROP-DOWNS'!$S$20,B86='DROP-DOWNS'!$S$21),R86,0)</f>
        <v>0</v>
      </c>
      <c r="V86" s="177"/>
      <c r="W86" s="181"/>
    </row>
    <row r="87" spans="1:25" s="83" customFormat="1" ht="39.950000000000003" customHeight="1" x14ac:dyDescent="0.25">
      <c r="A87" s="180"/>
      <c r="B87" s="417"/>
      <c r="C87" s="418"/>
      <c r="D87" s="419"/>
      <c r="E87" s="389" t="str">
        <f t="shared" si="9"/>
        <v>Select Category in Column B</v>
      </c>
      <c r="F87" s="390"/>
      <c r="G87" s="391"/>
      <c r="H87" s="389" t="str">
        <f t="shared" si="8"/>
        <v>Select Category in Column B</v>
      </c>
      <c r="I87" s="390"/>
      <c r="J87" s="390"/>
      <c r="K87" s="390"/>
      <c r="L87" s="390"/>
      <c r="M87" s="390"/>
      <c r="N87" s="390"/>
      <c r="O87" s="391"/>
      <c r="P87" s="165"/>
      <c r="Q87" s="190"/>
      <c r="R87" s="77">
        <f t="shared" si="10"/>
        <v>0</v>
      </c>
      <c r="S87" s="180"/>
      <c r="T87" s="181"/>
      <c r="U87" s="182">
        <f>IF(OR(B87='DROP-DOWNS'!$S$18,B87='DROP-DOWNS'!$S$19,B87='DROP-DOWNS'!$S$20,B87='DROP-DOWNS'!$S$21),R87,0)</f>
        <v>0</v>
      </c>
      <c r="V87" s="177"/>
      <c r="W87" s="181"/>
    </row>
    <row r="88" spans="1:25" s="83" customFormat="1" ht="39.950000000000003" customHeight="1" x14ac:dyDescent="0.25">
      <c r="A88" s="180"/>
      <c r="B88" s="417"/>
      <c r="C88" s="418"/>
      <c r="D88" s="419"/>
      <c r="E88" s="389" t="str">
        <f t="shared" si="9"/>
        <v>Select Category in Column B</v>
      </c>
      <c r="F88" s="390"/>
      <c r="G88" s="391"/>
      <c r="H88" s="389" t="str">
        <f t="shared" si="8"/>
        <v>Select Category in Column B</v>
      </c>
      <c r="I88" s="390"/>
      <c r="J88" s="390"/>
      <c r="K88" s="390"/>
      <c r="L88" s="390"/>
      <c r="M88" s="390"/>
      <c r="N88" s="390"/>
      <c r="O88" s="391"/>
      <c r="P88" s="165"/>
      <c r="Q88" s="190"/>
      <c r="R88" s="77">
        <f t="shared" si="10"/>
        <v>0</v>
      </c>
      <c r="S88" s="180"/>
      <c r="T88" s="181"/>
      <c r="U88" s="182">
        <f>IF(OR(B88='DROP-DOWNS'!$S$18,B88='DROP-DOWNS'!$S$19,B88='DROP-DOWNS'!$S$20,B88='DROP-DOWNS'!$S$21),R88,0)</f>
        <v>0</v>
      </c>
      <c r="V88" s="177"/>
      <c r="W88" s="181"/>
    </row>
    <row r="89" spans="1:25" s="83" customFormat="1" ht="39.950000000000003" hidden="1" customHeight="1" x14ac:dyDescent="0.25">
      <c r="A89" s="180"/>
      <c r="B89" s="417"/>
      <c r="C89" s="418"/>
      <c r="D89" s="419"/>
      <c r="E89" s="389" t="str">
        <f t="shared" si="9"/>
        <v>Select Category in Column B</v>
      </c>
      <c r="F89" s="390"/>
      <c r="G89" s="391"/>
      <c r="H89" s="389" t="str">
        <f t="shared" si="8"/>
        <v>Select Category in Column B</v>
      </c>
      <c r="I89" s="390"/>
      <c r="J89" s="390"/>
      <c r="K89" s="390"/>
      <c r="L89" s="390"/>
      <c r="M89" s="390"/>
      <c r="N89" s="390"/>
      <c r="O89" s="391"/>
      <c r="P89" s="186"/>
      <c r="Q89" s="190"/>
      <c r="R89" s="77">
        <f t="shared" ref="R89:R91" si="11">ROUND(Q89*P89,0)</f>
        <v>0</v>
      </c>
      <c r="S89" s="180"/>
      <c r="T89" s="181"/>
      <c r="U89" s="182">
        <f>IF(OR(B89='DROP-DOWNS'!S18,B89='DROP-DOWNS'!S19,B89='DROP-DOWNS'!S20,B89='DROP-DOWNS'!S21),R89,0)</f>
        <v>0</v>
      </c>
      <c r="V89" s="177"/>
      <c r="W89" s="181"/>
    </row>
    <row r="90" spans="1:25" s="83" customFormat="1" ht="39.950000000000003" hidden="1" customHeight="1" x14ac:dyDescent="0.25">
      <c r="A90" s="180"/>
      <c r="B90" s="417"/>
      <c r="C90" s="418"/>
      <c r="D90" s="419"/>
      <c r="E90" s="389" t="str">
        <f t="shared" si="9"/>
        <v>Select Category in Column B</v>
      </c>
      <c r="F90" s="390"/>
      <c r="G90" s="391"/>
      <c r="H90" s="389" t="str">
        <f t="shared" si="8"/>
        <v>Select Category in Column B</v>
      </c>
      <c r="I90" s="390"/>
      <c r="J90" s="390"/>
      <c r="K90" s="390"/>
      <c r="L90" s="390"/>
      <c r="M90" s="390"/>
      <c r="N90" s="390"/>
      <c r="O90" s="391"/>
      <c r="P90" s="165"/>
      <c r="Q90" s="190"/>
      <c r="R90" s="77">
        <f t="shared" si="11"/>
        <v>0</v>
      </c>
      <c r="S90" s="180"/>
      <c r="T90" s="181"/>
      <c r="U90" s="182">
        <f>IF(OR(B90='DROP-DOWNS'!S18,B90='DROP-DOWNS'!S19,B90='DROP-DOWNS'!S20,B90='DROP-DOWNS'!S21),R90,0)</f>
        <v>0</v>
      </c>
      <c r="V90" s="177"/>
      <c r="W90" s="181"/>
    </row>
    <row r="91" spans="1:25" s="83" customFormat="1" ht="39.950000000000003" hidden="1" customHeight="1" x14ac:dyDescent="0.25">
      <c r="A91" s="180"/>
      <c r="B91" s="417"/>
      <c r="C91" s="418"/>
      <c r="D91" s="419" t="str">
        <f>IF(B91="","Select Travel Category in Column B.",0)</f>
        <v>Select Travel Category in Column B.</v>
      </c>
      <c r="E91" s="389" t="str">
        <f t="shared" si="9"/>
        <v>Select Category in Column B</v>
      </c>
      <c r="F91" s="390"/>
      <c r="G91" s="391"/>
      <c r="H91" s="389" t="str">
        <f t="shared" si="8"/>
        <v>Select Category in Column B</v>
      </c>
      <c r="I91" s="390"/>
      <c r="J91" s="390"/>
      <c r="K91" s="390"/>
      <c r="L91" s="390"/>
      <c r="M91" s="390"/>
      <c r="N91" s="390"/>
      <c r="O91" s="391"/>
      <c r="P91" s="165"/>
      <c r="Q91" s="190"/>
      <c r="R91" s="77">
        <f t="shared" si="11"/>
        <v>0</v>
      </c>
      <c r="S91" s="180"/>
      <c r="T91" s="181"/>
      <c r="U91" s="182">
        <f>IF(OR(B91='DROP-DOWNS'!S18,B91='DROP-DOWNS'!S19,B91='DROP-DOWNS'!S20,B91='DROP-DOWNS'!S21),R91,0)</f>
        <v>0</v>
      </c>
      <c r="V91" s="177"/>
      <c r="W91" s="181"/>
    </row>
    <row r="92" spans="1:25" ht="18" customHeight="1" x14ac:dyDescent="0.25">
      <c r="A92" s="180"/>
      <c r="B92" s="411" t="s">
        <v>59</v>
      </c>
      <c r="C92" s="412"/>
      <c r="D92" s="412"/>
      <c r="E92" s="412"/>
      <c r="F92" s="412"/>
      <c r="G92" s="412"/>
      <c r="H92" s="412"/>
      <c r="I92" s="412"/>
      <c r="J92" s="412"/>
      <c r="K92" s="412"/>
      <c r="L92" s="412"/>
      <c r="M92" s="412"/>
      <c r="N92" s="412"/>
      <c r="O92" s="412"/>
      <c r="P92" s="412"/>
      <c r="Q92" s="413"/>
      <c r="R92" s="151">
        <f>ROUND(SUM(R85:R91),0)</f>
        <v>0</v>
      </c>
      <c r="S92" s="180"/>
      <c r="T92" s="181"/>
      <c r="U92" s="152">
        <f>SUM(U85:U91)</f>
        <v>0</v>
      </c>
      <c r="V92" s="177"/>
      <c r="W92" s="181"/>
      <c r="Y92" s="129">
        <f>R92</f>
        <v>0</v>
      </c>
    </row>
    <row r="93" spans="1:25" ht="15.75" customHeight="1" x14ac:dyDescent="0.25">
      <c r="A93" s="180"/>
      <c r="B93" s="384" t="s">
        <v>66</v>
      </c>
      <c r="C93" s="385"/>
      <c r="D93" s="385"/>
      <c r="E93" s="385"/>
      <c r="F93" s="385"/>
      <c r="G93" s="385"/>
      <c r="H93" s="385"/>
      <c r="I93" s="385"/>
      <c r="J93" s="385"/>
      <c r="K93" s="385"/>
      <c r="L93" s="385"/>
      <c r="M93" s="385"/>
      <c r="N93" s="385"/>
      <c r="O93" s="385"/>
      <c r="P93" s="385"/>
      <c r="Q93" s="385"/>
      <c r="R93" s="386"/>
      <c r="S93" s="180"/>
      <c r="T93" s="181"/>
      <c r="U93" s="181"/>
      <c r="V93" s="178"/>
      <c r="W93" s="181"/>
    </row>
    <row r="94" spans="1:25" ht="39.950000000000003" customHeight="1" x14ac:dyDescent="0.25">
      <c r="A94" s="180"/>
      <c r="B94" s="437" t="s">
        <v>74</v>
      </c>
      <c r="C94" s="438"/>
      <c r="D94" s="439"/>
      <c r="E94" s="437" t="s">
        <v>361</v>
      </c>
      <c r="F94" s="438"/>
      <c r="G94" s="438"/>
      <c r="H94" s="438"/>
      <c r="I94" s="438"/>
      <c r="J94" s="438"/>
      <c r="K94" s="438"/>
      <c r="L94" s="438"/>
      <c r="M94" s="438"/>
      <c r="N94" s="438"/>
      <c r="O94" s="438"/>
      <c r="P94" s="438"/>
      <c r="Q94" s="438"/>
      <c r="R94" s="439"/>
      <c r="S94" s="180"/>
      <c r="T94" s="181"/>
      <c r="U94" s="181"/>
      <c r="V94" s="178"/>
      <c r="W94" s="181"/>
    </row>
    <row r="95" spans="1:25" ht="39.950000000000003" customHeight="1" x14ac:dyDescent="0.25">
      <c r="A95" s="180"/>
      <c r="B95" s="387"/>
      <c r="C95" s="387"/>
      <c r="D95" s="387"/>
      <c r="E95" s="388" t="str">
        <f t="shared" ref="E95:E100" si="12">IF(B95="","Select Category in Column B",0)</f>
        <v>Select Category in Column B</v>
      </c>
      <c r="F95" s="388"/>
      <c r="G95" s="388"/>
      <c r="H95" s="388"/>
      <c r="I95" s="388"/>
      <c r="J95" s="388"/>
      <c r="K95" s="388"/>
      <c r="L95" s="388"/>
      <c r="M95" s="388"/>
      <c r="N95" s="388"/>
      <c r="O95" s="388"/>
      <c r="P95" s="388"/>
      <c r="Q95" s="388"/>
      <c r="R95" s="150"/>
      <c r="S95" s="180"/>
      <c r="T95" s="181"/>
      <c r="U95" s="181"/>
      <c r="V95" s="177"/>
      <c r="W95" s="181"/>
    </row>
    <row r="96" spans="1:25" ht="39.950000000000003" customHeight="1" x14ac:dyDescent="0.25">
      <c r="A96" s="180"/>
      <c r="B96" s="387"/>
      <c r="C96" s="387"/>
      <c r="D96" s="387"/>
      <c r="E96" s="388" t="str">
        <f t="shared" si="12"/>
        <v>Select Category in Column B</v>
      </c>
      <c r="F96" s="388"/>
      <c r="G96" s="388"/>
      <c r="H96" s="388"/>
      <c r="I96" s="388"/>
      <c r="J96" s="388"/>
      <c r="K96" s="388"/>
      <c r="L96" s="388"/>
      <c r="M96" s="388"/>
      <c r="N96" s="388"/>
      <c r="O96" s="388"/>
      <c r="P96" s="388"/>
      <c r="Q96" s="388"/>
      <c r="R96" s="150"/>
      <c r="S96" s="180"/>
      <c r="T96" s="181"/>
      <c r="U96" s="181"/>
      <c r="V96" s="177"/>
      <c r="W96" s="181"/>
    </row>
    <row r="97" spans="1:25" ht="39.950000000000003" customHeight="1" x14ac:dyDescent="0.25">
      <c r="A97" s="180"/>
      <c r="B97" s="387"/>
      <c r="C97" s="387"/>
      <c r="D97" s="387"/>
      <c r="E97" s="388" t="str">
        <f t="shared" si="12"/>
        <v>Select Category in Column B</v>
      </c>
      <c r="F97" s="388"/>
      <c r="G97" s="388"/>
      <c r="H97" s="388"/>
      <c r="I97" s="388"/>
      <c r="J97" s="388"/>
      <c r="K97" s="388"/>
      <c r="L97" s="388"/>
      <c r="M97" s="388"/>
      <c r="N97" s="388"/>
      <c r="O97" s="388"/>
      <c r="P97" s="388"/>
      <c r="Q97" s="388"/>
      <c r="R97" s="150"/>
      <c r="S97" s="180"/>
      <c r="T97" s="181"/>
      <c r="U97" s="181"/>
      <c r="V97" s="178"/>
      <c r="W97" s="181"/>
    </row>
    <row r="98" spans="1:25" ht="39.950000000000003" customHeight="1" x14ac:dyDescent="0.25">
      <c r="A98" s="180"/>
      <c r="B98" s="387"/>
      <c r="C98" s="387"/>
      <c r="D98" s="387"/>
      <c r="E98" s="388" t="str">
        <f t="shared" si="12"/>
        <v>Select Category in Column B</v>
      </c>
      <c r="F98" s="388"/>
      <c r="G98" s="388"/>
      <c r="H98" s="388"/>
      <c r="I98" s="388"/>
      <c r="J98" s="388"/>
      <c r="K98" s="388"/>
      <c r="L98" s="388"/>
      <c r="M98" s="388"/>
      <c r="N98" s="388"/>
      <c r="O98" s="388"/>
      <c r="P98" s="388"/>
      <c r="Q98" s="388"/>
      <c r="R98" s="150"/>
      <c r="S98" s="180"/>
      <c r="T98" s="181"/>
      <c r="U98" s="181"/>
      <c r="V98" s="181"/>
      <c r="W98" s="181"/>
    </row>
    <row r="99" spans="1:25" ht="39.950000000000003" customHeight="1" x14ac:dyDescent="0.25">
      <c r="A99" s="180"/>
      <c r="B99" s="387"/>
      <c r="C99" s="387"/>
      <c r="D99" s="387"/>
      <c r="E99" s="388" t="str">
        <f t="shared" si="12"/>
        <v>Select Category in Column B</v>
      </c>
      <c r="F99" s="388"/>
      <c r="G99" s="388"/>
      <c r="H99" s="388"/>
      <c r="I99" s="388"/>
      <c r="J99" s="388"/>
      <c r="K99" s="388"/>
      <c r="L99" s="388"/>
      <c r="M99" s="388"/>
      <c r="N99" s="388"/>
      <c r="O99" s="388"/>
      <c r="P99" s="388"/>
      <c r="Q99" s="388"/>
      <c r="R99" s="150"/>
      <c r="S99" s="180"/>
      <c r="T99" s="181"/>
      <c r="U99" s="181"/>
      <c r="V99" s="181"/>
      <c r="W99" s="181"/>
    </row>
    <row r="100" spans="1:25" ht="39.950000000000003" customHeight="1" x14ac:dyDescent="0.25">
      <c r="A100" s="180"/>
      <c r="B100" s="387"/>
      <c r="C100" s="387"/>
      <c r="D100" s="387"/>
      <c r="E100" s="388" t="str">
        <f t="shared" si="12"/>
        <v>Select Category in Column B</v>
      </c>
      <c r="F100" s="388"/>
      <c r="G100" s="388"/>
      <c r="H100" s="388"/>
      <c r="I100" s="388"/>
      <c r="J100" s="388"/>
      <c r="K100" s="388"/>
      <c r="L100" s="388"/>
      <c r="M100" s="388"/>
      <c r="N100" s="388"/>
      <c r="O100" s="388"/>
      <c r="P100" s="388"/>
      <c r="Q100" s="388"/>
      <c r="R100" s="150"/>
      <c r="S100" s="180"/>
      <c r="T100" s="181"/>
      <c r="U100" s="181"/>
      <c r="V100" s="181"/>
      <c r="W100" s="181"/>
    </row>
    <row r="101" spans="1:25" ht="19.350000000000001" customHeight="1" x14ac:dyDescent="0.25">
      <c r="A101" s="180"/>
      <c r="B101" s="411" t="s">
        <v>75</v>
      </c>
      <c r="C101" s="412"/>
      <c r="D101" s="412"/>
      <c r="E101" s="412"/>
      <c r="F101" s="412"/>
      <c r="G101" s="412"/>
      <c r="H101" s="412"/>
      <c r="I101" s="412"/>
      <c r="J101" s="412"/>
      <c r="K101" s="412"/>
      <c r="L101" s="412"/>
      <c r="M101" s="412"/>
      <c r="N101" s="412"/>
      <c r="O101" s="412"/>
      <c r="P101" s="412"/>
      <c r="Q101" s="413"/>
      <c r="R101" s="151">
        <f>ROUND(SUM(R95:R100),0)</f>
        <v>0</v>
      </c>
      <c r="S101" s="180"/>
      <c r="T101" s="181"/>
      <c r="U101" s="181"/>
      <c r="V101" s="181"/>
      <c r="W101" s="181"/>
      <c r="Y101" s="129">
        <f>R101</f>
        <v>0</v>
      </c>
    </row>
    <row r="102" spans="1:25" ht="15.75" customHeight="1" x14ac:dyDescent="0.25">
      <c r="A102" s="180"/>
      <c r="B102" s="422" t="s">
        <v>67</v>
      </c>
      <c r="C102" s="423"/>
      <c r="D102" s="423"/>
      <c r="E102" s="423"/>
      <c r="F102" s="423"/>
      <c r="G102" s="423"/>
      <c r="H102" s="423"/>
      <c r="I102" s="423"/>
      <c r="J102" s="423"/>
      <c r="K102" s="423"/>
      <c r="L102" s="423"/>
      <c r="M102" s="423"/>
      <c r="N102" s="423"/>
      <c r="O102" s="423"/>
      <c r="P102" s="423"/>
      <c r="Q102" s="423"/>
      <c r="R102" s="386"/>
      <c r="S102" s="180"/>
      <c r="T102" s="181"/>
      <c r="U102" s="181"/>
      <c r="V102" s="181"/>
      <c r="W102" s="181"/>
      <c r="X102" s="181"/>
    </row>
    <row r="103" spans="1:25" ht="15.75" customHeight="1" x14ac:dyDescent="0.25">
      <c r="A103" s="180"/>
      <c r="B103" s="250"/>
      <c r="C103" s="251"/>
      <c r="D103" s="251"/>
      <c r="E103" s="251"/>
      <c r="F103" s="251"/>
      <c r="G103" s="251"/>
      <c r="H103" s="251"/>
      <c r="I103" s="251"/>
      <c r="J103" s="251"/>
      <c r="K103" s="251"/>
      <c r="L103" s="251"/>
      <c r="M103" s="251"/>
      <c r="N103" s="251"/>
      <c r="O103" s="251"/>
      <c r="P103" s="251"/>
      <c r="Q103" s="252"/>
      <c r="R103" s="253"/>
      <c r="S103" s="180"/>
      <c r="T103" s="181"/>
      <c r="U103" s="181"/>
      <c r="V103" s="181"/>
      <c r="W103" s="181"/>
      <c r="X103" s="181"/>
    </row>
    <row r="104" spans="1:25" ht="15.6" customHeight="1" x14ac:dyDescent="0.25">
      <c r="A104" s="180"/>
      <c r="B104" s="254"/>
      <c r="C104" s="450" t="s">
        <v>256</v>
      </c>
      <c r="D104" s="450"/>
      <c r="E104" s="450"/>
      <c r="F104" s="450"/>
      <c r="G104" s="450"/>
      <c r="H104" s="272"/>
      <c r="I104" s="451" t="s">
        <v>284</v>
      </c>
      <c r="J104" s="452"/>
      <c r="K104" s="452"/>
      <c r="L104" s="452"/>
      <c r="M104" s="452"/>
      <c r="N104" s="275"/>
      <c r="O104" s="453">
        <f>IF(E7="", "Enter IDC Rate Above",E7)</f>
        <v>0</v>
      </c>
      <c r="P104" s="454"/>
      <c r="Q104" s="255"/>
      <c r="R104" s="256"/>
      <c r="S104" s="180"/>
      <c r="T104" s="181"/>
      <c r="U104" s="184">
        <f>O104</f>
        <v>0</v>
      </c>
      <c r="V104" s="181"/>
      <c r="W104" s="181"/>
      <c r="X104" s="181"/>
    </row>
    <row r="105" spans="1:25" ht="14.1" hidden="1" customHeight="1" x14ac:dyDescent="0.25">
      <c r="A105" s="180"/>
      <c r="B105" s="254"/>
      <c r="C105" s="251"/>
      <c r="D105" s="251"/>
      <c r="E105" s="251"/>
      <c r="F105" s="251"/>
      <c r="G105" s="251"/>
      <c r="H105" s="272"/>
      <c r="I105" s="455" t="s">
        <v>112</v>
      </c>
      <c r="J105" s="435"/>
      <c r="K105" s="435"/>
      <c r="L105" s="435"/>
      <c r="M105" s="435"/>
      <c r="N105" s="271"/>
      <c r="O105" s="443">
        <f>(R101+R92+R82+R73+R66+R57+R52+R44+R16)-F129</f>
        <v>0</v>
      </c>
      <c r="P105" s="421"/>
      <c r="Q105" s="255"/>
      <c r="R105" s="256"/>
      <c r="S105" s="180"/>
      <c r="T105" s="181"/>
      <c r="U105" s="181"/>
      <c r="V105" s="181"/>
      <c r="W105" s="181"/>
      <c r="X105" s="181"/>
    </row>
    <row r="106" spans="1:25" ht="14.1" hidden="1" customHeight="1" x14ac:dyDescent="0.25">
      <c r="A106" s="180"/>
      <c r="B106" s="254" t="s">
        <v>113</v>
      </c>
      <c r="C106" s="257"/>
      <c r="D106" s="257"/>
      <c r="E106" s="257"/>
      <c r="F106" s="257"/>
      <c r="G106" s="258"/>
      <c r="H106" s="272"/>
      <c r="I106" s="276"/>
      <c r="J106" s="271"/>
      <c r="K106" s="271"/>
      <c r="L106" s="271"/>
      <c r="M106" s="271"/>
      <c r="N106" s="271"/>
      <c r="O106" s="420">
        <f>(O104+1)*O105</f>
        <v>0</v>
      </c>
      <c r="P106" s="421"/>
      <c r="Q106" s="255"/>
      <c r="R106" s="256"/>
      <c r="S106" s="180"/>
      <c r="T106" s="181"/>
      <c r="U106" s="181"/>
      <c r="V106" s="181"/>
      <c r="W106" s="181"/>
      <c r="X106" s="181"/>
    </row>
    <row r="107" spans="1:25" ht="15.75" customHeight="1" x14ac:dyDescent="0.25">
      <c r="A107" s="180"/>
      <c r="B107" s="254"/>
      <c r="C107" s="450" t="s">
        <v>249</v>
      </c>
      <c r="D107" s="450"/>
      <c r="E107" s="450"/>
      <c r="F107" s="450"/>
      <c r="G107" s="259">
        <f>F123</f>
        <v>0</v>
      </c>
      <c r="H107" s="272"/>
      <c r="I107" s="251"/>
      <c r="J107" s="251"/>
      <c r="K107" s="251"/>
      <c r="L107" s="251"/>
      <c r="M107" s="251"/>
      <c r="N107" s="251"/>
      <c r="O107" s="251"/>
      <c r="P107" s="251"/>
      <c r="Q107" s="255"/>
      <c r="R107" s="256"/>
      <c r="S107" s="180"/>
      <c r="T107" s="181"/>
      <c r="U107" s="181"/>
      <c r="V107" s="181"/>
      <c r="W107" s="181"/>
      <c r="X107" s="181"/>
    </row>
    <row r="108" spans="1:25" ht="15.75" customHeight="1" x14ac:dyDescent="0.25">
      <c r="A108" s="180"/>
      <c r="B108" s="254"/>
      <c r="C108" s="450" t="s">
        <v>517</v>
      </c>
      <c r="D108" s="450"/>
      <c r="E108" s="450"/>
      <c r="F108" s="450"/>
      <c r="G108" s="259">
        <f>F124+F125+F126+F127</f>
        <v>0</v>
      </c>
      <c r="H108" s="272"/>
      <c r="I108" s="260"/>
      <c r="J108" s="260"/>
      <c r="K108" s="260"/>
      <c r="L108" s="260"/>
      <c r="M108" s="260"/>
      <c r="N108" s="260"/>
      <c r="O108" s="260"/>
      <c r="P108" s="260"/>
      <c r="Q108" s="255"/>
      <c r="R108" s="256"/>
      <c r="S108" s="180"/>
      <c r="T108" s="181"/>
      <c r="U108" s="181"/>
      <c r="V108" s="181"/>
      <c r="W108" s="181"/>
      <c r="X108" s="181"/>
    </row>
    <row r="109" spans="1:25" ht="15.75" customHeight="1" x14ac:dyDescent="0.25">
      <c r="A109" s="180"/>
      <c r="B109" s="254"/>
      <c r="C109" s="450" t="s">
        <v>250</v>
      </c>
      <c r="D109" s="450"/>
      <c r="E109" s="450"/>
      <c r="F109" s="450"/>
      <c r="G109" s="259">
        <f>R115</f>
        <v>0</v>
      </c>
      <c r="H109" s="272"/>
      <c r="I109" s="451" t="s">
        <v>111</v>
      </c>
      <c r="J109" s="452"/>
      <c r="K109" s="452"/>
      <c r="L109" s="452"/>
      <c r="M109" s="452"/>
      <c r="N109" s="275"/>
      <c r="O109" s="430">
        <f>'GRANT SUMMARY'!J100</f>
        <v>0</v>
      </c>
      <c r="P109" s="431"/>
      <c r="Q109" s="255"/>
      <c r="R109" s="256"/>
      <c r="S109" s="180"/>
      <c r="T109" s="181"/>
      <c r="U109" s="181"/>
      <c r="V109" s="181"/>
      <c r="W109" s="181"/>
      <c r="X109" s="181"/>
    </row>
    <row r="110" spans="1:25" ht="16.5" customHeight="1" x14ac:dyDescent="0.25">
      <c r="A110" s="180"/>
      <c r="B110" s="254"/>
      <c r="C110" s="272"/>
      <c r="D110" s="435"/>
      <c r="E110" s="435"/>
      <c r="F110" s="435"/>
      <c r="G110" s="272"/>
      <c r="H110" s="272"/>
      <c r="I110" s="272"/>
      <c r="J110" s="272"/>
      <c r="K110" s="272"/>
      <c r="L110" s="272"/>
      <c r="M110" s="436"/>
      <c r="N110" s="436"/>
      <c r="O110" s="436"/>
      <c r="P110" s="436"/>
      <c r="Q110" s="436"/>
      <c r="R110" s="261" t="s">
        <v>52</v>
      </c>
      <c r="S110" s="180"/>
      <c r="T110" s="181"/>
      <c r="U110" s="181"/>
      <c r="V110" s="181"/>
      <c r="W110" s="181"/>
      <c r="X110" s="181"/>
    </row>
    <row r="111" spans="1:25" x14ac:dyDescent="0.25">
      <c r="A111" s="180"/>
      <c r="B111" s="268"/>
      <c r="C111" s="412"/>
      <c r="D111" s="412"/>
      <c r="E111" s="412"/>
      <c r="F111" s="269"/>
      <c r="G111" s="269"/>
      <c r="H111" s="269"/>
      <c r="I111" s="412" t="s">
        <v>257</v>
      </c>
      <c r="J111" s="412"/>
      <c r="K111" s="412"/>
      <c r="L111" s="412"/>
      <c r="M111" s="412"/>
      <c r="N111" s="412"/>
      <c r="O111" s="412"/>
      <c r="P111" s="412"/>
      <c r="Q111" s="413"/>
      <c r="R111" s="153"/>
      <c r="S111" s="180"/>
      <c r="T111" s="181"/>
      <c r="U111" s="181"/>
      <c r="V111" s="181"/>
      <c r="W111" s="181"/>
      <c r="X111" s="181"/>
      <c r="Y111" s="129">
        <f>R111</f>
        <v>0</v>
      </c>
    </row>
    <row r="112" spans="1:25" ht="15.75" customHeight="1" x14ac:dyDescent="0.25">
      <c r="A112" s="180"/>
      <c r="B112" s="422" t="s">
        <v>68</v>
      </c>
      <c r="C112" s="423"/>
      <c r="D112" s="423"/>
      <c r="E112" s="423"/>
      <c r="F112" s="423"/>
      <c r="G112" s="423"/>
      <c r="H112" s="423"/>
      <c r="I112" s="423"/>
      <c r="J112" s="423"/>
      <c r="K112" s="423"/>
      <c r="L112" s="423"/>
      <c r="M112" s="423"/>
      <c r="N112" s="423"/>
      <c r="O112" s="423"/>
      <c r="P112" s="423"/>
      <c r="Q112" s="423"/>
      <c r="R112" s="270"/>
      <c r="S112" s="180"/>
      <c r="T112" s="181"/>
      <c r="U112" s="181"/>
      <c r="V112" s="181"/>
      <c r="W112" s="181"/>
    </row>
    <row r="113" spans="1:25" s="83" customFormat="1" ht="39.950000000000003" customHeight="1" x14ac:dyDescent="0.25">
      <c r="A113" s="180"/>
      <c r="B113" s="444" t="s">
        <v>76</v>
      </c>
      <c r="C113" s="445"/>
      <c r="D113" s="445"/>
      <c r="E113" s="445"/>
      <c r="F113" s="445"/>
      <c r="G113" s="445"/>
      <c r="H113" s="445"/>
      <c r="I113" s="445"/>
      <c r="J113" s="445"/>
      <c r="K113" s="445"/>
      <c r="L113" s="445"/>
      <c r="M113" s="445"/>
      <c r="N113" s="445"/>
      <c r="O113" s="445"/>
      <c r="P113" s="445"/>
      <c r="Q113" s="446"/>
      <c r="R113" s="274" t="s">
        <v>52</v>
      </c>
      <c r="S113" s="180"/>
      <c r="T113" s="181"/>
      <c r="U113" s="181"/>
      <c r="V113" s="181"/>
      <c r="W113" s="181"/>
    </row>
    <row r="114" spans="1:25" ht="30" customHeight="1" x14ac:dyDescent="0.25">
      <c r="A114" s="180"/>
      <c r="B114" s="447"/>
      <c r="C114" s="448"/>
      <c r="D114" s="448"/>
      <c r="E114" s="448"/>
      <c r="F114" s="448"/>
      <c r="G114" s="448"/>
      <c r="H114" s="448"/>
      <c r="I114" s="448"/>
      <c r="J114" s="448"/>
      <c r="K114" s="448"/>
      <c r="L114" s="448"/>
      <c r="M114" s="448"/>
      <c r="N114" s="448"/>
      <c r="O114" s="448"/>
      <c r="P114" s="448"/>
      <c r="Q114" s="449"/>
      <c r="R114" s="154"/>
      <c r="S114" s="180"/>
      <c r="T114" s="181"/>
      <c r="U114" s="181"/>
      <c r="V114" s="181"/>
      <c r="W114" s="181"/>
    </row>
    <row r="115" spans="1:25" ht="18.600000000000001" customHeight="1" x14ac:dyDescent="0.25">
      <c r="A115" s="180"/>
      <c r="B115" s="411" t="s">
        <v>77</v>
      </c>
      <c r="C115" s="412"/>
      <c r="D115" s="412"/>
      <c r="E115" s="412"/>
      <c r="F115" s="412"/>
      <c r="G115" s="412"/>
      <c r="H115" s="412"/>
      <c r="I115" s="412"/>
      <c r="J115" s="412"/>
      <c r="K115" s="412"/>
      <c r="L115" s="412"/>
      <c r="M115" s="412"/>
      <c r="N115" s="412"/>
      <c r="O115" s="412"/>
      <c r="P115" s="412"/>
      <c r="Q115" s="413"/>
      <c r="R115" s="151">
        <f>ROUND(R114,0)</f>
        <v>0</v>
      </c>
      <c r="S115" s="180"/>
      <c r="T115" s="181"/>
      <c r="U115" s="181"/>
      <c r="V115" s="181"/>
      <c r="W115" s="181"/>
      <c r="Y115" s="129">
        <f>R115</f>
        <v>0</v>
      </c>
    </row>
    <row r="116" spans="1:25" ht="18.600000000000001" customHeight="1" x14ac:dyDescent="0.25">
      <c r="A116" s="180"/>
      <c r="B116" s="422"/>
      <c r="C116" s="423"/>
      <c r="D116" s="423"/>
      <c r="E116" s="423"/>
      <c r="F116" s="423"/>
      <c r="G116" s="423"/>
      <c r="H116" s="423"/>
      <c r="I116" s="423"/>
      <c r="J116" s="423"/>
      <c r="K116" s="423"/>
      <c r="L116" s="423"/>
      <c r="M116" s="423"/>
      <c r="N116" s="423"/>
      <c r="O116" s="423"/>
      <c r="P116" s="423"/>
      <c r="Q116" s="423"/>
      <c r="R116" s="270"/>
      <c r="S116" s="180"/>
      <c r="T116" s="181"/>
      <c r="U116" s="181"/>
      <c r="V116" s="181"/>
      <c r="W116" s="181"/>
      <c r="Y116" s="129"/>
    </row>
    <row r="117" spans="1:25" ht="34.5" customHeight="1" x14ac:dyDescent="0.25">
      <c r="A117" s="180"/>
      <c r="B117" s="432" t="s">
        <v>60</v>
      </c>
      <c r="C117" s="433"/>
      <c r="D117" s="433"/>
      <c r="E117" s="433"/>
      <c r="F117" s="433"/>
      <c r="G117" s="433"/>
      <c r="H117" s="433"/>
      <c r="I117" s="433"/>
      <c r="J117" s="433"/>
      <c r="K117" s="433"/>
      <c r="L117" s="433"/>
      <c r="M117" s="433"/>
      <c r="N117" s="433"/>
      <c r="O117" s="433"/>
      <c r="P117" s="433"/>
      <c r="Q117" s="434"/>
      <c r="R117" s="146">
        <f>SUM(R115+R111+R101+R92+R82+R73+R66+R57+R52+R44+R16)</f>
        <v>0</v>
      </c>
      <c r="S117" s="180"/>
      <c r="T117" s="181"/>
      <c r="U117" s="155"/>
      <c r="V117" s="156"/>
      <c r="W117" s="181"/>
    </row>
    <row r="118" spans="1:25" ht="34.5" customHeight="1" x14ac:dyDescent="0.25">
      <c r="A118" s="180"/>
      <c r="B118" s="432" t="s">
        <v>241</v>
      </c>
      <c r="C118" s="433"/>
      <c r="D118" s="433"/>
      <c r="E118" s="433"/>
      <c r="F118" s="433"/>
      <c r="G118" s="433"/>
      <c r="H118" s="433"/>
      <c r="I118" s="433"/>
      <c r="J118" s="433"/>
      <c r="K118" s="433"/>
      <c r="L118" s="433"/>
      <c r="M118" s="433"/>
      <c r="N118" s="433"/>
      <c r="O118" s="433"/>
      <c r="P118" s="433"/>
      <c r="Q118" s="434"/>
      <c r="R118" s="146">
        <f>R117-E5</f>
        <v>0</v>
      </c>
      <c r="S118" s="180"/>
      <c r="T118" s="181"/>
      <c r="U118" s="155"/>
      <c r="V118" s="156"/>
      <c r="W118" s="181"/>
    </row>
    <row r="119" spans="1:25" ht="15" customHeight="1" x14ac:dyDescent="0.25">
      <c r="A119" s="180"/>
      <c r="B119" s="180"/>
      <c r="C119" s="180"/>
      <c r="D119" s="180"/>
      <c r="E119" s="180"/>
      <c r="F119" s="180"/>
      <c r="G119" s="180"/>
      <c r="H119" s="180"/>
      <c r="I119" s="180"/>
      <c r="J119" s="180"/>
      <c r="K119" s="180"/>
      <c r="L119" s="180"/>
      <c r="M119" s="180"/>
      <c r="N119" s="180"/>
      <c r="O119" s="180"/>
      <c r="P119" s="180"/>
      <c r="Q119" s="180"/>
      <c r="R119" s="180"/>
      <c r="S119" s="180"/>
      <c r="T119" s="181"/>
      <c r="U119" s="155" t="s">
        <v>114</v>
      </c>
      <c r="V119" s="156">
        <f>U92+R101+R60+R64+R52+R16</f>
        <v>0</v>
      </c>
      <c r="W119" s="181"/>
    </row>
    <row r="120" spans="1:25" x14ac:dyDescent="0.2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row>
    <row r="121" spans="1:25" hidden="1" x14ac:dyDescent="0.25"/>
    <row r="122" spans="1:25" hidden="1" x14ac:dyDescent="0.25">
      <c r="C122" s="130" t="s">
        <v>255</v>
      </c>
      <c r="D122" s="130"/>
      <c r="E122" s="131"/>
      <c r="F122" s="132"/>
    </row>
    <row r="123" spans="1:25" hidden="1" x14ac:dyDescent="0.25">
      <c r="C123" s="130" t="s">
        <v>249</v>
      </c>
      <c r="D123" s="130"/>
      <c r="E123" s="131"/>
      <c r="F123" s="137">
        <f>R57</f>
        <v>0</v>
      </c>
    </row>
    <row r="124" spans="1:25" hidden="1" x14ac:dyDescent="0.25">
      <c r="C124" s="130" t="s">
        <v>251</v>
      </c>
      <c r="D124" s="130"/>
      <c r="E124" s="131">
        <f>W69</f>
        <v>0</v>
      </c>
      <c r="F124" s="132">
        <f>IF(E124&gt;25000,(E124-25000),0)</f>
        <v>0</v>
      </c>
    </row>
    <row r="125" spans="1:25" hidden="1" x14ac:dyDescent="0.25">
      <c r="C125" s="130" t="s">
        <v>252</v>
      </c>
      <c r="D125" s="130"/>
      <c r="E125" s="131">
        <f>W70</f>
        <v>0</v>
      </c>
      <c r="F125" s="132">
        <f>IF(E125&gt;25000,(E125-25000),0)</f>
        <v>0</v>
      </c>
    </row>
    <row r="126" spans="1:25" hidden="1" x14ac:dyDescent="0.25">
      <c r="C126" s="130" t="s">
        <v>253</v>
      </c>
      <c r="D126" s="130"/>
      <c r="E126" s="131">
        <f>W71</f>
        <v>0</v>
      </c>
      <c r="F126" s="132">
        <f>IF(E126&gt;25000,(E126-25000),0)</f>
        <v>0</v>
      </c>
    </row>
    <row r="127" spans="1:25" hidden="1" x14ac:dyDescent="0.25">
      <c r="C127" s="130" t="s">
        <v>254</v>
      </c>
      <c r="D127" s="130"/>
      <c r="E127" s="131">
        <f>W72</f>
        <v>0</v>
      </c>
      <c r="F127" s="132">
        <f>IF(E127&gt;25000,(E127-25000),0)</f>
        <v>0</v>
      </c>
    </row>
    <row r="128" spans="1:25" hidden="1" x14ac:dyDescent="0.25">
      <c r="C128" s="130" t="s">
        <v>250</v>
      </c>
      <c r="D128" s="130"/>
      <c r="E128" s="131"/>
      <c r="F128" s="137">
        <f>R115</f>
        <v>0</v>
      </c>
    </row>
    <row r="129" spans="6:6" hidden="1" x14ac:dyDescent="0.25">
      <c r="F129" s="81">
        <f>SUM(F123:F128)</f>
        <v>0</v>
      </c>
    </row>
  </sheetData>
  <sheetProtection algorithmName="SHA-512" hashValue="jwVUM6rt96uEcTZV/RxMitT/O7DMnpyWW3ZtyfkuT3yA4KNK0VyAeMAnBraF/aUXD9wBVWqFVISnH2DnV/91qw==" saltValue="M+HxvGd6u9ZlM1SZD4zcEQ==" spinCount="100000" sheet="1" formatCells="0" formatRows="0" insertRows="0" selectLockedCells="1"/>
  <mergeCells count="206">
    <mergeCell ref="B10:R10"/>
    <mergeCell ref="B11:C11"/>
    <mergeCell ref="D11:K11"/>
    <mergeCell ref="B12:C12"/>
    <mergeCell ref="D12:K12"/>
    <mergeCell ref="B13:C13"/>
    <mergeCell ref="D13:K13"/>
    <mergeCell ref="B2:R2"/>
    <mergeCell ref="B3:R3"/>
    <mergeCell ref="B5:D5"/>
    <mergeCell ref="B7:D7"/>
    <mergeCell ref="B18:C18"/>
    <mergeCell ref="D18:K18"/>
    <mergeCell ref="B19:C19"/>
    <mergeCell ref="D19:K19"/>
    <mergeCell ref="B20:C20"/>
    <mergeCell ref="D20:K20"/>
    <mergeCell ref="B14:C14"/>
    <mergeCell ref="D14:K14"/>
    <mergeCell ref="B15:C15"/>
    <mergeCell ref="D15:K15"/>
    <mergeCell ref="B16:O16"/>
    <mergeCell ref="B17:R17"/>
    <mergeCell ref="B24:C24"/>
    <mergeCell ref="D24:K24"/>
    <mergeCell ref="B25:C25"/>
    <mergeCell ref="D25:K25"/>
    <mergeCell ref="B26:C26"/>
    <mergeCell ref="D26:K26"/>
    <mergeCell ref="B21:C21"/>
    <mergeCell ref="D21:K21"/>
    <mergeCell ref="B22:C22"/>
    <mergeCell ref="D22:K22"/>
    <mergeCell ref="B23:C23"/>
    <mergeCell ref="D23:K23"/>
    <mergeCell ref="B30:C30"/>
    <mergeCell ref="D30:K30"/>
    <mergeCell ref="B31:C31"/>
    <mergeCell ref="D31:K31"/>
    <mergeCell ref="B32:C32"/>
    <mergeCell ref="D32:K32"/>
    <mergeCell ref="B27:C27"/>
    <mergeCell ref="D27:K27"/>
    <mergeCell ref="B28:C28"/>
    <mergeCell ref="D28:K28"/>
    <mergeCell ref="B29:C29"/>
    <mergeCell ref="D29:K29"/>
    <mergeCell ref="B36:C36"/>
    <mergeCell ref="D36:K36"/>
    <mergeCell ref="B37:C37"/>
    <mergeCell ref="D37:K37"/>
    <mergeCell ref="B38:C38"/>
    <mergeCell ref="D38:K38"/>
    <mergeCell ref="B33:C33"/>
    <mergeCell ref="D33:K33"/>
    <mergeCell ref="B34:C34"/>
    <mergeCell ref="D34:K34"/>
    <mergeCell ref="B35:C35"/>
    <mergeCell ref="D35:K35"/>
    <mergeCell ref="B42:C42"/>
    <mergeCell ref="D42:K42"/>
    <mergeCell ref="B43:C43"/>
    <mergeCell ref="D43:K43"/>
    <mergeCell ref="B44:O44"/>
    <mergeCell ref="B45:R45"/>
    <mergeCell ref="B39:C39"/>
    <mergeCell ref="D39:K39"/>
    <mergeCell ref="B40:C40"/>
    <mergeCell ref="D40:K40"/>
    <mergeCell ref="B41:C41"/>
    <mergeCell ref="D41:K41"/>
    <mergeCell ref="B49:C49"/>
    <mergeCell ref="D49:K49"/>
    <mergeCell ref="B50:C50"/>
    <mergeCell ref="D50:K50"/>
    <mergeCell ref="B51:C51"/>
    <mergeCell ref="D51:K51"/>
    <mergeCell ref="B46:C46"/>
    <mergeCell ref="D46:K46"/>
    <mergeCell ref="B47:C47"/>
    <mergeCell ref="D47:K47"/>
    <mergeCell ref="B48:C48"/>
    <mergeCell ref="D48:K48"/>
    <mergeCell ref="B56:C56"/>
    <mergeCell ref="D56:P56"/>
    <mergeCell ref="B57:Q57"/>
    <mergeCell ref="B58:R58"/>
    <mergeCell ref="B59:C59"/>
    <mergeCell ref="D59:Q59"/>
    <mergeCell ref="B52:O52"/>
    <mergeCell ref="B53:R53"/>
    <mergeCell ref="B54:C54"/>
    <mergeCell ref="D54:P54"/>
    <mergeCell ref="B55:C55"/>
    <mergeCell ref="D55:P55"/>
    <mergeCell ref="C63:E63"/>
    <mergeCell ref="F63:Q63"/>
    <mergeCell ref="B64:C64"/>
    <mergeCell ref="D64:Q64"/>
    <mergeCell ref="C65:E65"/>
    <mergeCell ref="F65:Q65"/>
    <mergeCell ref="B60:C60"/>
    <mergeCell ref="D60:Q60"/>
    <mergeCell ref="C61:E61"/>
    <mergeCell ref="F61:Q61"/>
    <mergeCell ref="B62:C62"/>
    <mergeCell ref="D62:Q62"/>
    <mergeCell ref="B70:C70"/>
    <mergeCell ref="D70:G70"/>
    <mergeCell ref="H70:O70"/>
    <mergeCell ref="B71:C71"/>
    <mergeCell ref="D71:G71"/>
    <mergeCell ref="H71:O71"/>
    <mergeCell ref="B66:Q66"/>
    <mergeCell ref="B67:R67"/>
    <mergeCell ref="B68:C68"/>
    <mergeCell ref="D68:G68"/>
    <mergeCell ref="H68:O68"/>
    <mergeCell ref="B69:C69"/>
    <mergeCell ref="D69:G69"/>
    <mergeCell ref="H69:O69"/>
    <mergeCell ref="B76:D76"/>
    <mergeCell ref="E76:Q76"/>
    <mergeCell ref="B77:D77"/>
    <mergeCell ref="E77:Q77"/>
    <mergeCell ref="B78:D78"/>
    <mergeCell ref="E78:Q78"/>
    <mergeCell ref="B72:C72"/>
    <mergeCell ref="D72:G72"/>
    <mergeCell ref="H72:O72"/>
    <mergeCell ref="B73:Q73"/>
    <mergeCell ref="B74:R74"/>
    <mergeCell ref="B75:D75"/>
    <mergeCell ref="E75:Q75"/>
    <mergeCell ref="B82:Q82"/>
    <mergeCell ref="B83:R83"/>
    <mergeCell ref="B84:D84"/>
    <mergeCell ref="E84:G84"/>
    <mergeCell ref="H84:O84"/>
    <mergeCell ref="B85:D85"/>
    <mergeCell ref="E85:G85"/>
    <mergeCell ref="H85:O85"/>
    <mergeCell ref="B79:D79"/>
    <mergeCell ref="E79:Q79"/>
    <mergeCell ref="B80:D80"/>
    <mergeCell ref="E80:Q80"/>
    <mergeCell ref="B81:D81"/>
    <mergeCell ref="E81:Q81"/>
    <mergeCell ref="B88:D88"/>
    <mergeCell ref="E88:G88"/>
    <mergeCell ref="H88:O88"/>
    <mergeCell ref="B89:D89"/>
    <mergeCell ref="E89:G89"/>
    <mergeCell ref="H89:O89"/>
    <mergeCell ref="B86:D86"/>
    <mergeCell ref="E86:G86"/>
    <mergeCell ref="H86:O86"/>
    <mergeCell ref="B87:D87"/>
    <mergeCell ref="E87:G87"/>
    <mergeCell ref="H87:O87"/>
    <mergeCell ref="B92:Q92"/>
    <mergeCell ref="B93:R93"/>
    <mergeCell ref="B94:D94"/>
    <mergeCell ref="E94:R94"/>
    <mergeCell ref="B95:D95"/>
    <mergeCell ref="E95:Q95"/>
    <mergeCell ref="B90:D90"/>
    <mergeCell ref="E90:G90"/>
    <mergeCell ref="H90:O90"/>
    <mergeCell ref="B91:D91"/>
    <mergeCell ref="E91:G91"/>
    <mergeCell ref="H91:O91"/>
    <mergeCell ref="B99:D99"/>
    <mergeCell ref="E99:Q99"/>
    <mergeCell ref="B100:D100"/>
    <mergeCell ref="E100:Q100"/>
    <mergeCell ref="B101:Q101"/>
    <mergeCell ref="B102:R102"/>
    <mergeCell ref="B96:D96"/>
    <mergeCell ref="E96:Q96"/>
    <mergeCell ref="B97:D97"/>
    <mergeCell ref="E97:Q97"/>
    <mergeCell ref="B98:D98"/>
    <mergeCell ref="E98:Q98"/>
    <mergeCell ref="C107:F107"/>
    <mergeCell ref="C108:F108"/>
    <mergeCell ref="C109:F109"/>
    <mergeCell ref="I109:M109"/>
    <mergeCell ref="O109:P109"/>
    <mergeCell ref="D110:F110"/>
    <mergeCell ref="M110:Q110"/>
    <mergeCell ref="C104:G104"/>
    <mergeCell ref="I104:M104"/>
    <mergeCell ref="O104:P104"/>
    <mergeCell ref="I105:M105"/>
    <mergeCell ref="O105:P105"/>
    <mergeCell ref="O106:P106"/>
    <mergeCell ref="B117:Q117"/>
    <mergeCell ref="B118:Q118"/>
    <mergeCell ref="B116:Q116"/>
    <mergeCell ref="C111:E111"/>
    <mergeCell ref="I111:Q111"/>
    <mergeCell ref="B112:Q112"/>
    <mergeCell ref="B113:Q113"/>
    <mergeCell ref="B114:Q114"/>
    <mergeCell ref="B115:Q115"/>
  </mergeCells>
  <conditionalFormatting sqref="R118">
    <cfRule type="cellIs" dxfId="58" priority="2" operator="notEqual">
      <formula>0</formula>
    </cfRule>
  </conditionalFormatting>
  <conditionalFormatting sqref="R117">
    <cfRule type="cellIs" dxfId="57" priority="3" operator="notEqual">
      <formula>$E$5</formula>
    </cfRule>
  </conditionalFormatting>
  <printOptions headings="1" gridLines="1"/>
  <pageMargins left="0.25" right="0.25" top="0.25" bottom="0.25" header="0.3" footer="0.3"/>
  <pageSetup paperSize="3" scale="70" fitToHeight="50" orientation="landscape" cellComments="asDisplayed"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BA4B45CD-D2C6-4C48-AB2E-DCB7348B3F71}">
            <xm:f>'GRANT SUMMARY'!$J$100&lt;0</xm:f>
            <x14:dxf>
              <fill>
                <patternFill>
                  <bgColor rgb="FFFF0000"/>
                </patternFill>
              </fill>
            </x14:dxf>
          </x14:cfRule>
          <xm:sqref>R111</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A44E079B-EC54-4564-AE3A-CA0898207840}">
          <x14:formula1>
            <xm:f>Cover!$C$21:$C$25</xm:f>
          </x14:formula1>
          <xm:sqref>N47:N51 N19:N43 N12:N15</xm:sqref>
        </x14:dataValidation>
        <x14:dataValidation type="list" allowBlank="1" showInputMessage="1" showErrorMessage="1" xr:uid="{D0DF7001-28F8-4117-BFF2-156787107C26}">
          <x14:formula1>
            <xm:f>'DROP-DOWNS'!$U$2:$U$8</xm:f>
          </x14:formula1>
          <xm:sqref>B95:D100</xm:sqref>
        </x14:dataValidation>
        <x14:dataValidation type="list" allowBlank="1" showInputMessage="1" showErrorMessage="1" xr:uid="{DB821F40-A96C-4864-A482-22E1B4020665}">
          <x14:formula1>
            <xm:f>'DROP-DOWNS'!$S$2:$S$6</xm:f>
          </x14:formula1>
          <xm:sqref>B76:C81</xm:sqref>
        </x14:dataValidation>
        <x14:dataValidation type="list" allowBlank="1" showInputMessage="1" showErrorMessage="1" xr:uid="{6F8FF52B-F2B5-41C9-ABBB-2F29E184000E}">
          <x14:formula1>
            <xm:f>'DROP-DOWNS'!$S$12:$S$21</xm:f>
          </x14:formula1>
          <xm:sqref>B85:C87 B89:C91 B88:D88</xm:sqref>
        </x14:dataValidation>
        <x14:dataValidation type="list" allowBlank="1" showInputMessage="1" showErrorMessage="1" xr:uid="{5B32629F-BEFA-4D38-AF31-E00351998609}">
          <x14:formula1>
            <xm:f>'DROP-DOWNS'!$J$2:$J$3</xm:f>
          </x14:formula1>
          <xm:sqref>B69:C72</xm:sqref>
        </x14:dataValidation>
        <x14:dataValidation type="list" allowBlank="1" showInputMessage="1" showErrorMessage="1" xr:uid="{5F3E7281-57E7-4E95-B067-F99AE22B525D}">
          <x14:formula1>
            <xm:f>' Budget'!$V$68:$V$73</xm:f>
          </x14:formula1>
          <xm:sqref>B2:R2</xm:sqref>
        </x14:dataValidation>
        <x14:dataValidation type="list" allowBlank="1" showInputMessage="1" showErrorMessage="1" xr:uid="{0A5887A9-4F72-42D2-8B67-8B61F77A8A45}">
          <x14:formula1>
            <xm:f>' Budget'!$W$68:$W$73</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1DC41-0B51-4323-95F5-9CB008CD2310}">
  <sheetPr codeName="Sheet6">
    <tabColor theme="3" tint="0.79998168889431442"/>
  </sheetPr>
  <dimension ref="A1:AN129"/>
  <sheetViews>
    <sheetView showGridLines="0" zoomScale="90" zoomScaleNormal="90" workbookViewId="0">
      <selection activeCell="D12" sqref="D12:K12"/>
    </sheetView>
  </sheetViews>
  <sheetFormatPr defaultColWidth="9.140625" defaultRowHeight="15" x14ac:dyDescent="0.25"/>
  <cols>
    <col min="1" max="1" width="3.42578125" style="51" customWidth="1"/>
    <col min="2" max="2" width="8.140625" style="51" customWidth="1"/>
    <col min="3" max="3" width="8.42578125" style="51" customWidth="1"/>
    <col min="4" max="4" width="11.85546875" style="51" customWidth="1"/>
    <col min="5" max="5" width="11.85546875" style="138" customWidth="1"/>
    <col min="6" max="6" width="11.85546875" style="136" customWidth="1"/>
    <col min="7" max="8" width="11.85546875" style="133" customWidth="1"/>
    <col min="9" max="9" width="12.85546875" style="133" customWidth="1"/>
    <col min="10" max="10" width="11.85546875" style="133" customWidth="1"/>
    <col min="11" max="11" width="6.42578125" style="133" customWidth="1"/>
    <col min="12" max="12" width="9.5703125" style="134" customWidth="1"/>
    <col min="13" max="14" width="9.5703125" style="135" customWidth="1"/>
    <col min="15" max="15" width="9.5703125" style="134" customWidth="1"/>
    <col min="16" max="16" width="9.5703125" style="136" customWidth="1"/>
    <col min="17" max="17" width="9.5703125" style="51" customWidth="1"/>
    <col min="18" max="18" width="14" style="51" customWidth="1"/>
    <col min="19" max="19" width="3.42578125" style="185" customWidth="1"/>
    <col min="20" max="20" width="4.28515625" style="51" customWidth="1"/>
    <col min="21" max="21" width="15.7109375" style="51" hidden="1" customWidth="1"/>
    <col min="22" max="22" width="27.5703125" style="51" hidden="1" customWidth="1"/>
    <col min="23" max="23" width="17.28515625" style="51" hidden="1" customWidth="1"/>
    <col min="24" max="24" width="9.140625" style="51" hidden="1" customWidth="1"/>
    <col min="25" max="25" width="10.5703125" style="51" hidden="1" customWidth="1"/>
    <col min="26" max="26" width="9.140625" style="51" hidden="1" customWidth="1"/>
    <col min="27" max="27" width="10.5703125" style="51" bestFit="1" customWidth="1"/>
    <col min="28" max="16384" width="9.140625" style="51"/>
  </cols>
  <sheetData>
    <row r="1" spans="1:27" x14ac:dyDescent="0.25">
      <c r="A1" s="180"/>
      <c r="B1" s="180"/>
      <c r="C1" s="180"/>
      <c r="D1" s="180"/>
      <c r="E1" s="180"/>
      <c r="F1" s="180"/>
      <c r="G1" s="180"/>
      <c r="H1" s="180"/>
      <c r="I1" s="180"/>
      <c r="J1" s="180"/>
      <c r="K1" s="180"/>
      <c r="L1" s="180"/>
      <c r="M1" s="180"/>
      <c r="N1" s="180"/>
      <c r="O1" s="180"/>
      <c r="P1" s="180"/>
      <c r="Q1" s="180"/>
      <c r="R1" s="180"/>
      <c r="S1" s="180"/>
      <c r="T1" s="181"/>
      <c r="U1" s="181"/>
      <c r="V1" s="181"/>
      <c r="W1" s="181"/>
    </row>
    <row r="2" spans="1:27" ht="29.45" customHeight="1" x14ac:dyDescent="0.25">
      <c r="A2" s="180"/>
      <c r="B2" s="488"/>
      <c r="C2" s="489"/>
      <c r="D2" s="489"/>
      <c r="E2" s="489"/>
      <c r="F2" s="489"/>
      <c r="G2" s="489"/>
      <c r="H2" s="489"/>
      <c r="I2" s="489"/>
      <c r="J2" s="489"/>
      <c r="K2" s="489"/>
      <c r="L2" s="489"/>
      <c r="M2" s="489"/>
      <c r="N2" s="489"/>
      <c r="O2" s="489"/>
      <c r="P2" s="489"/>
      <c r="Q2" s="489"/>
      <c r="R2" s="490"/>
      <c r="S2" s="180"/>
      <c r="T2" s="181"/>
      <c r="U2" s="181"/>
      <c r="V2" s="181"/>
      <c r="W2" s="181"/>
    </row>
    <row r="3" spans="1:27" ht="29.45" customHeight="1" x14ac:dyDescent="0.25">
      <c r="A3" s="180"/>
      <c r="B3" s="459" t="s">
        <v>592</v>
      </c>
      <c r="C3" s="460"/>
      <c r="D3" s="460"/>
      <c r="E3" s="460"/>
      <c r="F3" s="460"/>
      <c r="G3" s="460"/>
      <c r="H3" s="460"/>
      <c r="I3" s="460"/>
      <c r="J3" s="460"/>
      <c r="K3" s="460"/>
      <c r="L3" s="460"/>
      <c r="M3" s="460"/>
      <c r="N3" s="460"/>
      <c r="O3" s="460"/>
      <c r="P3" s="460"/>
      <c r="Q3" s="460"/>
      <c r="R3" s="461"/>
      <c r="S3" s="180"/>
      <c r="T3" s="181"/>
      <c r="U3" s="181"/>
      <c r="V3" s="181"/>
      <c r="W3" s="181"/>
    </row>
    <row r="4" spans="1:27" ht="8.25" customHeight="1" x14ac:dyDescent="0.25">
      <c r="A4" s="180"/>
      <c r="B4" s="193"/>
      <c r="C4" s="193"/>
      <c r="D4" s="193"/>
      <c r="E4" s="193"/>
      <c r="F4" s="193"/>
      <c r="G4" s="193"/>
      <c r="H4" s="193"/>
      <c r="I4" s="193"/>
      <c r="J4" s="193"/>
      <c r="K4" s="193"/>
      <c r="L4" s="193"/>
      <c r="M4" s="193"/>
      <c r="N4" s="193"/>
      <c r="O4" s="193"/>
      <c r="P4" s="193"/>
      <c r="Q4" s="193"/>
      <c r="R4" s="193"/>
      <c r="S4" s="180"/>
      <c r="T4" s="181"/>
      <c r="U4" s="181"/>
      <c r="V4" s="181"/>
      <c r="W4" s="181"/>
    </row>
    <row r="5" spans="1:27" ht="30" customHeight="1" x14ac:dyDescent="0.25">
      <c r="A5" s="180"/>
      <c r="B5" s="491" t="s">
        <v>230</v>
      </c>
      <c r="C5" s="492"/>
      <c r="D5" s="493"/>
      <c r="E5" s="192"/>
      <c r="F5" s="193"/>
      <c r="G5" s="193"/>
      <c r="H5" s="193"/>
      <c r="I5" s="193"/>
      <c r="J5" s="193"/>
      <c r="K5" s="193"/>
      <c r="L5" s="193"/>
      <c r="M5" s="193"/>
      <c r="N5" s="193"/>
      <c r="O5" s="193"/>
      <c r="P5" s="193"/>
      <c r="Q5" s="193"/>
      <c r="R5" s="193"/>
      <c r="S5" s="180"/>
      <c r="T5" s="181"/>
      <c r="U5" s="181"/>
      <c r="V5" s="181"/>
      <c r="W5" s="181"/>
    </row>
    <row r="6" spans="1:27" ht="8.25" customHeight="1" x14ac:dyDescent="0.25">
      <c r="A6" s="180"/>
      <c r="B6" s="193"/>
      <c r="C6" s="193"/>
      <c r="D6" s="195"/>
      <c r="E6" s="193"/>
      <c r="F6" s="193"/>
      <c r="G6" s="193"/>
      <c r="H6" s="193"/>
      <c r="I6" s="193"/>
      <c r="J6" s="193"/>
      <c r="K6" s="193"/>
      <c r="L6" s="193"/>
      <c r="M6" s="193"/>
      <c r="N6" s="193"/>
      <c r="O6" s="193"/>
      <c r="P6" s="193"/>
      <c r="Q6" s="193"/>
      <c r="R6" s="193"/>
      <c r="S6" s="180"/>
      <c r="T6" s="181"/>
      <c r="U6" s="181"/>
      <c r="V6" s="181"/>
      <c r="W6" s="181"/>
    </row>
    <row r="7" spans="1:27" ht="30" customHeight="1" x14ac:dyDescent="0.25">
      <c r="A7" s="180"/>
      <c r="B7" s="494" t="s">
        <v>516</v>
      </c>
      <c r="C7" s="385"/>
      <c r="D7" s="386"/>
      <c r="E7" s="191"/>
      <c r="F7" s="193"/>
      <c r="G7" s="193"/>
      <c r="H7" s="193"/>
      <c r="I7" s="193"/>
      <c r="J7" s="193"/>
      <c r="K7" s="193"/>
      <c r="L7" s="193"/>
      <c r="M7" s="193"/>
      <c r="N7" s="193"/>
      <c r="O7" s="193"/>
      <c r="P7" s="193"/>
      <c r="Q7" s="193"/>
      <c r="R7" s="193"/>
      <c r="S7" s="180"/>
      <c r="T7" s="181"/>
      <c r="U7" s="181"/>
      <c r="V7" s="181"/>
      <c r="W7" s="181"/>
    </row>
    <row r="8" spans="1:27" ht="8.25" customHeight="1" x14ac:dyDescent="0.25">
      <c r="A8" s="180"/>
      <c r="B8" s="193"/>
      <c r="C8" s="193"/>
      <c r="D8" s="195"/>
      <c r="E8" s="193"/>
      <c r="F8" s="193"/>
      <c r="G8" s="193"/>
      <c r="H8" s="193"/>
      <c r="I8" s="193"/>
      <c r="J8" s="193"/>
      <c r="K8" s="193"/>
      <c r="L8" s="193"/>
      <c r="M8" s="193"/>
      <c r="N8" s="193"/>
      <c r="O8" s="193"/>
      <c r="P8" s="193"/>
      <c r="Q8" s="193"/>
      <c r="R8" s="193"/>
      <c r="S8" s="180"/>
      <c r="T8" s="181"/>
      <c r="U8" s="181"/>
      <c r="V8" s="181"/>
      <c r="W8" s="181"/>
    </row>
    <row r="9" spans="1:27" ht="9" customHeight="1" x14ac:dyDescent="0.25">
      <c r="A9" s="180"/>
      <c r="B9" s="193"/>
      <c r="C9" s="193"/>
      <c r="D9" s="193"/>
      <c r="E9" s="193"/>
      <c r="F9" s="193"/>
      <c r="G9" s="193"/>
      <c r="H9" s="193"/>
      <c r="I9" s="193"/>
      <c r="J9" s="193"/>
      <c r="K9" s="193"/>
      <c r="L9" s="193"/>
      <c r="M9" s="193"/>
      <c r="N9" s="193"/>
      <c r="O9" s="193"/>
      <c r="P9" s="193"/>
      <c r="Q9" s="193"/>
      <c r="R9" s="193"/>
      <c r="S9" s="180"/>
      <c r="T9" s="181"/>
      <c r="U9" s="181"/>
      <c r="V9" s="181"/>
      <c r="W9" s="181"/>
    </row>
    <row r="10" spans="1:27" ht="15.75" customHeight="1" x14ac:dyDescent="0.25">
      <c r="A10" s="180"/>
      <c r="B10" s="462" t="s">
        <v>44</v>
      </c>
      <c r="C10" s="463"/>
      <c r="D10" s="463"/>
      <c r="E10" s="463"/>
      <c r="F10" s="463"/>
      <c r="G10" s="463"/>
      <c r="H10" s="463"/>
      <c r="I10" s="463"/>
      <c r="J10" s="463"/>
      <c r="K10" s="463"/>
      <c r="L10" s="463"/>
      <c r="M10" s="463"/>
      <c r="N10" s="463"/>
      <c r="O10" s="463"/>
      <c r="P10" s="463"/>
      <c r="Q10" s="463"/>
      <c r="R10" s="464"/>
      <c r="S10" s="180"/>
      <c r="T10" s="181"/>
      <c r="U10" s="181"/>
      <c r="V10" s="182" t="s">
        <v>335</v>
      </c>
      <c r="W10" s="181"/>
    </row>
    <row r="11" spans="1:27" ht="39.950000000000003" customHeight="1" x14ac:dyDescent="0.25">
      <c r="A11" s="180"/>
      <c r="B11" s="468" t="s">
        <v>45</v>
      </c>
      <c r="C11" s="469"/>
      <c r="D11" s="468" t="s">
        <v>362</v>
      </c>
      <c r="E11" s="473"/>
      <c r="F11" s="473"/>
      <c r="G11" s="473"/>
      <c r="H11" s="473"/>
      <c r="I11" s="473"/>
      <c r="J11" s="473"/>
      <c r="K11" s="469"/>
      <c r="L11" s="197" t="s">
        <v>46</v>
      </c>
      <c r="M11" s="197" t="s">
        <v>47</v>
      </c>
      <c r="N11" s="197" t="s">
        <v>532</v>
      </c>
      <c r="O11" s="197" t="s">
        <v>4</v>
      </c>
      <c r="P11" s="197" t="s">
        <v>1</v>
      </c>
      <c r="Q11" s="197" t="s">
        <v>102</v>
      </c>
      <c r="R11" s="197" t="s">
        <v>103</v>
      </c>
      <c r="S11" s="180"/>
      <c r="T11" s="181"/>
      <c r="U11" s="181"/>
      <c r="V11" s="182"/>
      <c r="W11" s="181"/>
    </row>
    <row r="12" spans="1:27" s="83" customFormat="1" ht="39.950000000000003" customHeight="1" x14ac:dyDescent="0.25">
      <c r="A12" s="180"/>
      <c r="B12" s="477"/>
      <c r="C12" s="478"/>
      <c r="D12" s="414"/>
      <c r="E12" s="415"/>
      <c r="F12" s="415"/>
      <c r="G12" s="415"/>
      <c r="H12" s="415"/>
      <c r="I12" s="415"/>
      <c r="J12" s="415"/>
      <c r="K12" s="416"/>
      <c r="L12" s="139"/>
      <c r="M12" s="140"/>
      <c r="N12" s="266"/>
      <c r="O12" s="189"/>
      <c r="P12" s="141" t="str">
        <f>IF(N12="","",(L12/N12))</f>
        <v/>
      </c>
      <c r="Q12" s="142">
        <f>O12*R12</f>
        <v>0</v>
      </c>
      <c r="R12" s="143">
        <f>ROUND(L12*M12,2)</f>
        <v>0</v>
      </c>
      <c r="S12" s="180"/>
      <c r="T12" s="181"/>
      <c r="U12" s="181"/>
      <c r="V12" s="182">
        <f>Q12+R12</f>
        <v>0</v>
      </c>
      <c r="W12" s="181"/>
      <c r="AA12" s="128"/>
    </row>
    <row r="13" spans="1:27" s="83" customFormat="1" ht="39.950000000000003" customHeight="1" x14ac:dyDescent="0.25">
      <c r="A13" s="180"/>
      <c r="B13" s="397"/>
      <c r="C13" s="399"/>
      <c r="D13" s="414"/>
      <c r="E13" s="415"/>
      <c r="F13" s="415"/>
      <c r="G13" s="415"/>
      <c r="H13" s="415"/>
      <c r="I13" s="415"/>
      <c r="J13" s="415"/>
      <c r="K13" s="416"/>
      <c r="L13" s="139"/>
      <c r="M13" s="140"/>
      <c r="N13" s="266"/>
      <c r="O13" s="189"/>
      <c r="P13" s="141" t="str">
        <f>IF(N13="","",(L13/N13))</f>
        <v/>
      </c>
      <c r="Q13" s="142">
        <f>O13*R13</f>
        <v>0</v>
      </c>
      <c r="R13" s="143">
        <f t="shared" ref="R13:R15" si="0">ROUND(L13*M13,2)</f>
        <v>0</v>
      </c>
      <c r="S13" s="180"/>
      <c r="T13" s="181"/>
      <c r="U13" s="181"/>
      <c r="V13" s="182">
        <f>Q13+R13</f>
        <v>0</v>
      </c>
      <c r="W13" s="181"/>
      <c r="AA13" s="128"/>
    </row>
    <row r="14" spans="1:27" s="83" customFormat="1" ht="39.950000000000003" customHeight="1" x14ac:dyDescent="0.25">
      <c r="A14" s="180"/>
      <c r="B14" s="397"/>
      <c r="C14" s="399"/>
      <c r="D14" s="414"/>
      <c r="E14" s="415"/>
      <c r="F14" s="415"/>
      <c r="G14" s="415"/>
      <c r="H14" s="415"/>
      <c r="I14" s="415"/>
      <c r="J14" s="415"/>
      <c r="K14" s="416"/>
      <c r="L14" s="139"/>
      <c r="M14" s="140"/>
      <c r="N14" s="266"/>
      <c r="O14" s="189"/>
      <c r="P14" s="141" t="str">
        <f>IF(N14="","",(L14/N14))</f>
        <v/>
      </c>
      <c r="Q14" s="142">
        <f>O14*R14</f>
        <v>0</v>
      </c>
      <c r="R14" s="143">
        <f t="shared" si="0"/>
        <v>0</v>
      </c>
      <c r="S14" s="180"/>
      <c r="T14" s="181"/>
      <c r="U14" s="181"/>
      <c r="V14" s="182">
        <f>Q14+R14</f>
        <v>0</v>
      </c>
      <c r="W14" s="181"/>
      <c r="AA14" s="128"/>
    </row>
    <row r="15" spans="1:27" s="83" customFormat="1" ht="39.950000000000003" customHeight="1" x14ac:dyDescent="0.25">
      <c r="A15" s="180"/>
      <c r="B15" s="397"/>
      <c r="C15" s="399"/>
      <c r="D15" s="414"/>
      <c r="E15" s="415"/>
      <c r="F15" s="415"/>
      <c r="G15" s="415"/>
      <c r="H15" s="415"/>
      <c r="I15" s="415"/>
      <c r="J15" s="415"/>
      <c r="K15" s="416"/>
      <c r="L15" s="139"/>
      <c r="M15" s="140"/>
      <c r="N15" s="266"/>
      <c r="O15" s="189"/>
      <c r="P15" s="141" t="str">
        <f>IF(N15="","",(L15/N15))</f>
        <v/>
      </c>
      <c r="Q15" s="142">
        <f>O15*R15</f>
        <v>0</v>
      </c>
      <c r="R15" s="143">
        <f t="shared" si="0"/>
        <v>0</v>
      </c>
      <c r="S15" s="180"/>
      <c r="T15" s="181"/>
      <c r="U15" s="181"/>
      <c r="V15" s="182">
        <f>Q15+R15</f>
        <v>0</v>
      </c>
      <c r="W15" s="181"/>
      <c r="AA15" s="128"/>
    </row>
    <row r="16" spans="1:27" ht="18.600000000000001" customHeight="1" x14ac:dyDescent="0.25">
      <c r="A16" s="180"/>
      <c r="B16" s="411" t="s">
        <v>221</v>
      </c>
      <c r="C16" s="412"/>
      <c r="D16" s="412"/>
      <c r="E16" s="412"/>
      <c r="F16" s="412"/>
      <c r="G16" s="412"/>
      <c r="H16" s="412"/>
      <c r="I16" s="412"/>
      <c r="J16" s="412"/>
      <c r="K16" s="412"/>
      <c r="L16" s="412"/>
      <c r="M16" s="412"/>
      <c r="N16" s="412"/>
      <c r="O16" s="413"/>
      <c r="P16" s="144">
        <f>SUM(P12:P15)</f>
        <v>0</v>
      </c>
      <c r="Q16" s="145">
        <f>SUM(Q12:Q15)</f>
        <v>0</v>
      </c>
      <c r="R16" s="146">
        <f>ROUND(SUM(R12:R15),0)</f>
        <v>0</v>
      </c>
      <c r="S16" s="180"/>
      <c r="T16" s="181"/>
      <c r="U16" s="181">
        <f>R16+Q16</f>
        <v>0</v>
      </c>
      <c r="V16" s="182"/>
      <c r="W16" s="181"/>
      <c r="X16" s="129"/>
      <c r="Y16" s="129">
        <f>R16</f>
        <v>0</v>
      </c>
    </row>
    <row r="17" spans="1:27" ht="15.75" customHeight="1" x14ac:dyDescent="0.25">
      <c r="A17" s="180"/>
      <c r="B17" s="465" t="s">
        <v>49</v>
      </c>
      <c r="C17" s="466"/>
      <c r="D17" s="466"/>
      <c r="E17" s="466"/>
      <c r="F17" s="466"/>
      <c r="G17" s="466"/>
      <c r="H17" s="466"/>
      <c r="I17" s="466"/>
      <c r="J17" s="466"/>
      <c r="K17" s="466"/>
      <c r="L17" s="466"/>
      <c r="M17" s="466"/>
      <c r="N17" s="466"/>
      <c r="O17" s="466"/>
      <c r="P17" s="466"/>
      <c r="Q17" s="466"/>
      <c r="R17" s="467"/>
      <c r="S17" s="180"/>
      <c r="T17" s="181"/>
      <c r="U17" s="181"/>
      <c r="V17" s="182"/>
      <c r="W17" s="181"/>
    </row>
    <row r="18" spans="1:27" ht="39.950000000000003" customHeight="1" x14ac:dyDescent="0.25">
      <c r="A18" s="180"/>
      <c r="B18" s="424" t="s">
        <v>45</v>
      </c>
      <c r="C18" s="479"/>
      <c r="D18" s="424" t="s">
        <v>363</v>
      </c>
      <c r="E18" s="425"/>
      <c r="F18" s="425"/>
      <c r="G18" s="425"/>
      <c r="H18" s="425"/>
      <c r="I18" s="425"/>
      <c r="J18" s="425"/>
      <c r="K18" s="479"/>
      <c r="L18" s="285" t="s">
        <v>46</v>
      </c>
      <c r="M18" s="285" t="s">
        <v>47</v>
      </c>
      <c r="N18" s="197" t="s">
        <v>532</v>
      </c>
      <c r="O18" s="285" t="s">
        <v>4</v>
      </c>
      <c r="P18" s="285" t="s">
        <v>1</v>
      </c>
      <c r="Q18" s="285" t="s">
        <v>36</v>
      </c>
      <c r="R18" s="285" t="s">
        <v>103</v>
      </c>
      <c r="S18" s="180"/>
      <c r="T18" s="181"/>
      <c r="U18" s="181"/>
      <c r="V18" s="182"/>
      <c r="W18" s="181"/>
    </row>
    <row r="19" spans="1:27" s="83" customFormat="1" ht="39.950000000000003" customHeight="1" x14ac:dyDescent="0.25">
      <c r="A19" s="180"/>
      <c r="B19" s="397"/>
      <c r="C19" s="399"/>
      <c r="D19" s="414"/>
      <c r="E19" s="415"/>
      <c r="F19" s="415"/>
      <c r="G19" s="415"/>
      <c r="H19" s="415"/>
      <c r="I19" s="415"/>
      <c r="J19" s="415"/>
      <c r="K19" s="416"/>
      <c r="L19" s="139"/>
      <c r="M19" s="140"/>
      <c r="N19" s="266"/>
      <c r="O19" s="189"/>
      <c r="P19" s="141" t="str">
        <f t="shared" ref="P19:P43" si="1">IF(N19="","",(L19/N19))</f>
        <v/>
      </c>
      <c r="Q19" s="142">
        <f t="shared" ref="Q19:Q43" si="2">O19*R19</f>
        <v>0</v>
      </c>
      <c r="R19" s="143">
        <f t="shared" ref="R19:R43" si="3">ROUND(L19*M19,2)</f>
        <v>0</v>
      </c>
      <c r="S19" s="180"/>
      <c r="T19" s="181"/>
      <c r="U19" s="181"/>
      <c r="V19" s="182">
        <f t="shared" ref="V19:V43" si="4">Q19+R19</f>
        <v>0</v>
      </c>
      <c r="W19" s="181"/>
    </row>
    <row r="20" spans="1:27" s="83" customFormat="1" ht="39.950000000000003" customHeight="1" x14ac:dyDescent="0.25">
      <c r="A20" s="180"/>
      <c r="B20" s="397"/>
      <c r="C20" s="399"/>
      <c r="D20" s="414"/>
      <c r="E20" s="415"/>
      <c r="F20" s="415"/>
      <c r="G20" s="415"/>
      <c r="H20" s="415"/>
      <c r="I20" s="415"/>
      <c r="J20" s="415"/>
      <c r="K20" s="416"/>
      <c r="L20" s="139"/>
      <c r="M20" s="140"/>
      <c r="N20" s="266"/>
      <c r="O20" s="189"/>
      <c r="P20" s="141" t="str">
        <f t="shared" si="1"/>
        <v/>
      </c>
      <c r="Q20" s="142">
        <f t="shared" si="2"/>
        <v>0</v>
      </c>
      <c r="R20" s="143">
        <f t="shared" si="3"/>
        <v>0</v>
      </c>
      <c r="S20" s="180"/>
      <c r="T20" s="181"/>
      <c r="U20" s="181" t="s">
        <v>231</v>
      </c>
      <c r="V20" s="182">
        <f t="shared" si="4"/>
        <v>0</v>
      </c>
      <c r="W20" s="181"/>
      <c r="AA20" s="128"/>
    </row>
    <row r="21" spans="1:27" s="83" customFormat="1" ht="39.950000000000003" customHeight="1" x14ac:dyDescent="0.25">
      <c r="A21" s="180"/>
      <c r="B21" s="397"/>
      <c r="C21" s="399"/>
      <c r="D21" s="414"/>
      <c r="E21" s="415"/>
      <c r="F21" s="415"/>
      <c r="G21" s="415"/>
      <c r="H21" s="415"/>
      <c r="I21" s="415"/>
      <c r="J21" s="415"/>
      <c r="K21" s="416"/>
      <c r="L21" s="139"/>
      <c r="M21" s="140"/>
      <c r="N21" s="266"/>
      <c r="O21" s="189"/>
      <c r="P21" s="141" t="str">
        <f t="shared" si="1"/>
        <v/>
      </c>
      <c r="Q21" s="142">
        <f t="shared" si="2"/>
        <v>0</v>
      </c>
      <c r="R21" s="143">
        <f t="shared" si="3"/>
        <v>0</v>
      </c>
      <c r="S21" s="180"/>
      <c r="T21" s="181"/>
      <c r="U21" s="181"/>
      <c r="V21" s="182">
        <f t="shared" si="4"/>
        <v>0</v>
      </c>
      <c r="W21" s="181"/>
    </row>
    <row r="22" spans="1:27" s="83" customFormat="1" ht="39.950000000000003" customHeight="1" x14ac:dyDescent="0.25">
      <c r="A22" s="180"/>
      <c r="B22" s="397"/>
      <c r="C22" s="399"/>
      <c r="D22" s="414"/>
      <c r="E22" s="415"/>
      <c r="F22" s="415"/>
      <c r="G22" s="415"/>
      <c r="H22" s="415"/>
      <c r="I22" s="415"/>
      <c r="J22" s="415"/>
      <c r="K22" s="416"/>
      <c r="L22" s="139"/>
      <c r="M22" s="140"/>
      <c r="N22" s="266"/>
      <c r="O22" s="189"/>
      <c r="P22" s="141" t="str">
        <f t="shared" si="1"/>
        <v/>
      </c>
      <c r="Q22" s="142">
        <f t="shared" si="2"/>
        <v>0</v>
      </c>
      <c r="R22" s="143">
        <f t="shared" si="3"/>
        <v>0</v>
      </c>
      <c r="S22" s="180"/>
      <c r="T22" s="181"/>
      <c r="U22" s="181" t="s">
        <v>231</v>
      </c>
      <c r="V22" s="182">
        <f t="shared" si="4"/>
        <v>0</v>
      </c>
      <c r="W22" s="181"/>
      <c r="AA22" s="128"/>
    </row>
    <row r="23" spans="1:27" s="83" customFormat="1" ht="39.950000000000003" customHeight="1" x14ac:dyDescent="0.25">
      <c r="A23" s="180"/>
      <c r="B23" s="397"/>
      <c r="C23" s="399"/>
      <c r="D23" s="414"/>
      <c r="E23" s="415"/>
      <c r="F23" s="415"/>
      <c r="G23" s="415"/>
      <c r="H23" s="415"/>
      <c r="I23" s="415"/>
      <c r="J23" s="415"/>
      <c r="K23" s="416"/>
      <c r="L23" s="139"/>
      <c r="M23" s="140"/>
      <c r="N23" s="266"/>
      <c r="O23" s="189"/>
      <c r="P23" s="141" t="str">
        <f t="shared" si="1"/>
        <v/>
      </c>
      <c r="Q23" s="142">
        <f t="shared" si="2"/>
        <v>0</v>
      </c>
      <c r="R23" s="143">
        <f t="shared" si="3"/>
        <v>0</v>
      </c>
      <c r="S23" s="180"/>
      <c r="T23" s="181"/>
      <c r="U23" s="181"/>
      <c r="V23" s="182">
        <f t="shared" si="4"/>
        <v>0</v>
      </c>
      <c r="W23" s="181"/>
    </row>
    <row r="24" spans="1:27" s="83" customFormat="1" ht="39.950000000000003" customHeight="1" x14ac:dyDescent="0.25">
      <c r="A24" s="180"/>
      <c r="B24" s="397"/>
      <c r="C24" s="399"/>
      <c r="D24" s="414"/>
      <c r="E24" s="415"/>
      <c r="F24" s="415"/>
      <c r="G24" s="415"/>
      <c r="H24" s="415"/>
      <c r="I24" s="415"/>
      <c r="J24" s="415"/>
      <c r="K24" s="416"/>
      <c r="L24" s="139"/>
      <c r="M24" s="140"/>
      <c r="N24" s="266"/>
      <c r="O24" s="189"/>
      <c r="P24" s="141" t="str">
        <f t="shared" si="1"/>
        <v/>
      </c>
      <c r="Q24" s="142">
        <f t="shared" si="2"/>
        <v>0</v>
      </c>
      <c r="R24" s="143">
        <f t="shared" si="3"/>
        <v>0</v>
      </c>
      <c r="S24" s="180"/>
      <c r="T24" s="181"/>
      <c r="U24" s="181" t="s">
        <v>231</v>
      </c>
      <c r="V24" s="182">
        <f t="shared" si="4"/>
        <v>0</v>
      </c>
      <c r="W24" s="181"/>
      <c r="AA24" s="128"/>
    </row>
    <row r="25" spans="1:27" s="83" customFormat="1" ht="39.950000000000003" customHeight="1" x14ac:dyDescent="0.25">
      <c r="A25" s="180"/>
      <c r="B25" s="397"/>
      <c r="C25" s="399"/>
      <c r="D25" s="414"/>
      <c r="E25" s="415"/>
      <c r="F25" s="415"/>
      <c r="G25" s="415"/>
      <c r="H25" s="415"/>
      <c r="I25" s="415"/>
      <c r="J25" s="415"/>
      <c r="K25" s="416"/>
      <c r="L25" s="139"/>
      <c r="M25" s="140"/>
      <c r="N25" s="266"/>
      <c r="O25" s="189"/>
      <c r="P25" s="141" t="str">
        <f t="shared" si="1"/>
        <v/>
      </c>
      <c r="Q25" s="142">
        <f t="shared" si="2"/>
        <v>0</v>
      </c>
      <c r="R25" s="143">
        <f t="shared" si="3"/>
        <v>0</v>
      </c>
      <c r="S25" s="180"/>
      <c r="T25" s="181"/>
      <c r="U25" s="181"/>
      <c r="V25" s="182">
        <f t="shared" si="4"/>
        <v>0</v>
      </c>
      <c r="W25" s="181"/>
    </row>
    <row r="26" spans="1:27" s="83" customFormat="1" ht="39.950000000000003" customHeight="1" x14ac:dyDescent="0.25">
      <c r="A26" s="180"/>
      <c r="B26" s="397"/>
      <c r="C26" s="399"/>
      <c r="D26" s="414"/>
      <c r="E26" s="415"/>
      <c r="F26" s="415"/>
      <c r="G26" s="415"/>
      <c r="H26" s="415"/>
      <c r="I26" s="415"/>
      <c r="J26" s="415"/>
      <c r="K26" s="416"/>
      <c r="L26" s="139"/>
      <c r="M26" s="140"/>
      <c r="N26" s="266"/>
      <c r="O26" s="189"/>
      <c r="P26" s="141" t="str">
        <f t="shared" si="1"/>
        <v/>
      </c>
      <c r="Q26" s="142">
        <f t="shared" si="2"/>
        <v>0</v>
      </c>
      <c r="R26" s="143">
        <f t="shared" si="3"/>
        <v>0</v>
      </c>
      <c r="S26" s="180"/>
      <c r="T26" s="181"/>
      <c r="U26" s="181"/>
      <c r="V26" s="182">
        <f t="shared" si="4"/>
        <v>0</v>
      </c>
      <c r="W26" s="181"/>
    </row>
    <row r="27" spans="1:27" s="83" customFormat="1" ht="39.950000000000003" customHeight="1" x14ac:dyDescent="0.25">
      <c r="A27" s="180"/>
      <c r="B27" s="397"/>
      <c r="C27" s="399"/>
      <c r="D27" s="414"/>
      <c r="E27" s="415"/>
      <c r="F27" s="415"/>
      <c r="G27" s="415"/>
      <c r="H27" s="415"/>
      <c r="I27" s="415"/>
      <c r="J27" s="415"/>
      <c r="K27" s="416"/>
      <c r="L27" s="139"/>
      <c r="M27" s="140"/>
      <c r="N27" s="266"/>
      <c r="O27" s="189"/>
      <c r="P27" s="141" t="str">
        <f t="shared" si="1"/>
        <v/>
      </c>
      <c r="Q27" s="142">
        <f t="shared" si="2"/>
        <v>0</v>
      </c>
      <c r="R27" s="143">
        <f t="shared" si="3"/>
        <v>0</v>
      </c>
      <c r="S27" s="180"/>
      <c r="T27" s="181"/>
      <c r="U27" s="181" t="s">
        <v>231</v>
      </c>
      <c r="V27" s="182">
        <f t="shared" si="4"/>
        <v>0</v>
      </c>
      <c r="W27" s="181"/>
      <c r="AA27" s="128"/>
    </row>
    <row r="28" spans="1:27" s="83" customFormat="1" ht="39.950000000000003" customHeight="1" x14ac:dyDescent="0.25">
      <c r="A28" s="180"/>
      <c r="B28" s="397"/>
      <c r="C28" s="399"/>
      <c r="D28" s="414"/>
      <c r="E28" s="415"/>
      <c r="F28" s="415"/>
      <c r="G28" s="415"/>
      <c r="H28" s="415"/>
      <c r="I28" s="415"/>
      <c r="J28" s="415"/>
      <c r="K28" s="416"/>
      <c r="L28" s="139"/>
      <c r="M28" s="140"/>
      <c r="N28" s="266"/>
      <c r="O28" s="189"/>
      <c r="P28" s="141" t="str">
        <f t="shared" si="1"/>
        <v/>
      </c>
      <c r="Q28" s="142">
        <f t="shared" si="2"/>
        <v>0</v>
      </c>
      <c r="R28" s="143">
        <f t="shared" si="3"/>
        <v>0</v>
      </c>
      <c r="S28" s="180"/>
      <c r="T28" s="181"/>
      <c r="U28" s="181"/>
      <c r="V28" s="182">
        <f t="shared" si="4"/>
        <v>0</v>
      </c>
      <c r="W28" s="181"/>
    </row>
    <row r="29" spans="1:27" s="83" customFormat="1" ht="39.950000000000003" customHeight="1" x14ac:dyDescent="0.25">
      <c r="A29" s="180"/>
      <c r="B29" s="397"/>
      <c r="C29" s="399"/>
      <c r="D29" s="414"/>
      <c r="E29" s="415"/>
      <c r="F29" s="415"/>
      <c r="G29" s="415"/>
      <c r="H29" s="415"/>
      <c r="I29" s="415"/>
      <c r="J29" s="415"/>
      <c r="K29" s="416"/>
      <c r="L29" s="139"/>
      <c r="M29" s="140"/>
      <c r="N29" s="266"/>
      <c r="O29" s="189"/>
      <c r="P29" s="141" t="str">
        <f t="shared" si="1"/>
        <v/>
      </c>
      <c r="Q29" s="142">
        <f t="shared" si="2"/>
        <v>0</v>
      </c>
      <c r="R29" s="143">
        <f t="shared" si="3"/>
        <v>0</v>
      </c>
      <c r="S29" s="180"/>
      <c r="T29" s="181"/>
      <c r="U29" s="181" t="s">
        <v>231</v>
      </c>
      <c r="V29" s="182">
        <f t="shared" si="4"/>
        <v>0</v>
      </c>
      <c r="W29" s="181"/>
      <c r="AA29" s="128"/>
    </row>
    <row r="30" spans="1:27" s="83" customFormat="1" ht="39.950000000000003" customHeight="1" x14ac:dyDescent="0.25">
      <c r="A30" s="180"/>
      <c r="B30" s="397"/>
      <c r="C30" s="399"/>
      <c r="D30" s="414"/>
      <c r="E30" s="415"/>
      <c r="F30" s="415"/>
      <c r="G30" s="415"/>
      <c r="H30" s="415"/>
      <c r="I30" s="415"/>
      <c r="J30" s="415"/>
      <c r="K30" s="416"/>
      <c r="L30" s="139"/>
      <c r="M30" s="140"/>
      <c r="N30" s="266"/>
      <c r="O30" s="189"/>
      <c r="P30" s="141" t="str">
        <f t="shared" si="1"/>
        <v/>
      </c>
      <c r="Q30" s="142">
        <f t="shared" si="2"/>
        <v>0</v>
      </c>
      <c r="R30" s="143">
        <f t="shared" si="3"/>
        <v>0</v>
      </c>
      <c r="S30" s="180"/>
      <c r="T30" s="181"/>
      <c r="U30" s="181"/>
      <c r="V30" s="182">
        <f t="shared" si="4"/>
        <v>0</v>
      </c>
      <c r="W30" s="181"/>
    </row>
    <row r="31" spans="1:27" s="83" customFormat="1" ht="39.950000000000003" customHeight="1" x14ac:dyDescent="0.25">
      <c r="A31" s="180"/>
      <c r="B31" s="397"/>
      <c r="C31" s="399"/>
      <c r="D31" s="414"/>
      <c r="E31" s="415"/>
      <c r="F31" s="415"/>
      <c r="G31" s="415"/>
      <c r="H31" s="415"/>
      <c r="I31" s="415"/>
      <c r="J31" s="415"/>
      <c r="K31" s="416"/>
      <c r="L31" s="139"/>
      <c r="M31" s="140"/>
      <c r="N31" s="266"/>
      <c r="O31" s="189"/>
      <c r="P31" s="141" t="str">
        <f t="shared" si="1"/>
        <v/>
      </c>
      <c r="Q31" s="142">
        <f t="shared" si="2"/>
        <v>0</v>
      </c>
      <c r="R31" s="143">
        <f t="shared" si="3"/>
        <v>0</v>
      </c>
      <c r="S31" s="180"/>
      <c r="T31" s="181"/>
      <c r="U31" s="181" t="s">
        <v>231</v>
      </c>
      <c r="V31" s="182">
        <f t="shared" si="4"/>
        <v>0</v>
      </c>
      <c r="W31" s="181"/>
      <c r="AA31" s="128"/>
    </row>
    <row r="32" spans="1:27" s="83" customFormat="1" ht="39.950000000000003" customHeight="1" x14ac:dyDescent="0.25">
      <c r="A32" s="180"/>
      <c r="B32" s="397"/>
      <c r="C32" s="399"/>
      <c r="D32" s="414"/>
      <c r="E32" s="415"/>
      <c r="F32" s="415"/>
      <c r="G32" s="415"/>
      <c r="H32" s="415"/>
      <c r="I32" s="415"/>
      <c r="J32" s="415"/>
      <c r="K32" s="416"/>
      <c r="L32" s="139"/>
      <c r="M32" s="140"/>
      <c r="N32" s="266"/>
      <c r="O32" s="189"/>
      <c r="P32" s="141" t="str">
        <f t="shared" si="1"/>
        <v/>
      </c>
      <c r="Q32" s="142">
        <f t="shared" si="2"/>
        <v>0</v>
      </c>
      <c r="R32" s="143">
        <f t="shared" si="3"/>
        <v>0</v>
      </c>
      <c r="S32" s="180"/>
      <c r="T32" s="181"/>
      <c r="U32" s="181"/>
      <c r="V32" s="182">
        <f t="shared" si="4"/>
        <v>0</v>
      </c>
      <c r="W32" s="181"/>
    </row>
    <row r="33" spans="1:27" s="83" customFormat="1" ht="39.950000000000003" customHeight="1" x14ac:dyDescent="0.25">
      <c r="A33" s="180"/>
      <c r="B33" s="397"/>
      <c r="C33" s="399"/>
      <c r="D33" s="414"/>
      <c r="E33" s="415"/>
      <c r="F33" s="415"/>
      <c r="G33" s="415"/>
      <c r="H33" s="415"/>
      <c r="I33" s="415"/>
      <c r="J33" s="415"/>
      <c r="K33" s="416"/>
      <c r="L33" s="139"/>
      <c r="M33" s="140"/>
      <c r="N33" s="266"/>
      <c r="O33" s="189"/>
      <c r="P33" s="141" t="str">
        <f t="shared" si="1"/>
        <v/>
      </c>
      <c r="Q33" s="142">
        <f t="shared" si="2"/>
        <v>0</v>
      </c>
      <c r="R33" s="143">
        <f t="shared" si="3"/>
        <v>0</v>
      </c>
      <c r="S33" s="180"/>
      <c r="T33" s="181"/>
      <c r="U33" s="181"/>
      <c r="V33" s="182">
        <f t="shared" si="4"/>
        <v>0</v>
      </c>
      <c r="W33" s="181"/>
    </row>
    <row r="34" spans="1:27" s="83" customFormat="1" ht="39.950000000000003" hidden="1" customHeight="1" x14ac:dyDescent="0.25">
      <c r="A34" s="180"/>
      <c r="B34" s="397"/>
      <c r="C34" s="399"/>
      <c r="D34" s="414"/>
      <c r="E34" s="415"/>
      <c r="F34" s="415"/>
      <c r="G34" s="415"/>
      <c r="H34" s="415"/>
      <c r="I34" s="415"/>
      <c r="J34" s="415"/>
      <c r="K34" s="416"/>
      <c r="L34" s="139"/>
      <c r="M34" s="140"/>
      <c r="N34" s="266"/>
      <c r="O34" s="189"/>
      <c r="P34" s="141" t="str">
        <f t="shared" si="1"/>
        <v/>
      </c>
      <c r="Q34" s="142">
        <f t="shared" si="2"/>
        <v>0</v>
      </c>
      <c r="R34" s="143">
        <f t="shared" si="3"/>
        <v>0</v>
      </c>
      <c r="S34" s="180"/>
      <c r="T34" s="181"/>
      <c r="U34" s="181" t="s">
        <v>231</v>
      </c>
      <c r="V34" s="182">
        <f t="shared" si="4"/>
        <v>0</v>
      </c>
      <c r="W34" s="181"/>
      <c r="AA34" s="128"/>
    </row>
    <row r="35" spans="1:27" s="83" customFormat="1" ht="39.950000000000003" hidden="1" customHeight="1" x14ac:dyDescent="0.25">
      <c r="A35" s="180"/>
      <c r="B35" s="397"/>
      <c r="C35" s="399"/>
      <c r="D35" s="414"/>
      <c r="E35" s="415"/>
      <c r="F35" s="415"/>
      <c r="G35" s="415"/>
      <c r="H35" s="415"/>
      <c r="I35" s="415"/>
      <c r="J35" s="415"/>
      <c r="K35" s="416"/>
      <c r="L35" s="139"/>
      <c r="M35" s="140"/>
      <c r="N35" s="266"/>
      <c r="O35" s="189"/>
      <c r="P35" s="141" t="str">
        <f t="shared" si="1"/>
        <v/>
      </c>
      <c r="Q35" s="142">
        <f t="shared" si="2"/>
        <v>0</v>
      </c>
      <c r="R35" s="143">
        <f t="shared" si="3"/>
        <v>0</v>
      </c>
      <c r="S35" s="180"/>
      <c r="T35" s="181"/>
      <c r="U35" s="181"/>
      <c r="V35" s="182">
        <f t="shared" si="4"/>
        <v>0</v>
      </c>
      <c r="W35" s="181"/>
    </row>
    <row r="36" spans="1:27" s="83" customFormat="1" ht="39.950000000000003" hidden="1" customHeight="1" x14ac:dyDescent="0.25">
      <c r="A36" s="180"/>
      <c r="B36" s="397"/>
      <c r="C36" s="399"/>
      <c r="D36" s="414"/>
      <c r="E36" s="415"/>
      <c r="F36" s="415"/>
      <c r="G36" s="415"/>
      <c r="H36" s="415"/>
      <c r="I36" s="415"/>
      <c r="J36" s="415"/>
      <c r="K36" s="416"/>
      <c r="L36" s="139"/>
      <c r="M36" s="140"/>
      <c r="N36" s="266"/>
      <c r="O36" s="189"/>
      <c r="P36" s="141" t="str">
        <f t="shared" si="1"/>
        <v/>
      </c>
      <c r="Q36" s="142">
        <f t="shared" si="2"/>
        <v>0</v>
      </c>
      <c r="R36" s="143">
        <f t="shared" si="3"/>
        <v>0</v>
      </c>
      <c r="S36" s="180"/>
      <c r="T36" s="181"/>
      <c r="U36" s="181"/>
      <c r="V36" s="182">
        <f t="shared" si="4"/>
        <v>0</v>
      </c>
      <c r="W36" s="181"/>
    </row>
    <row r="37" spans="1:27" s="83" customFormat="1" ht="39.950000000000003" hidden="1" customHeight="1" x14ac:dyDescent="0.25">
      <c r="A37" s="180"/>
      <c r="B37" s="397"/>
      <c r="C37" s="399"/>
      <c r="D37" s="414"/>
      <c r="E37" s="415"/>
      <c r="F37" s="415"/>
      <c r="G37" s="415"/>
      <c r="H37" s="415"/>
      <c r="I37" s="415"/>
      <c r="J37" s="415"/>
      <c r="K37" s="416"/>
      <c r="L37" s="139"/>
      <c r="M37" s="140"/>
      <c r="N37" s="266"/>
      <c r="O37" s="189"/>
      <c r="P37" s="141" t="str">
        <f t="shared" si="1"/>
        <v/>
      </c>
      <c r="Q37" s="142">
        <f t="shared" si="2"/>
        <v>0</v>
      </c>
      <c r="R37" s="143">
        <f t="shared" si="3"/>
        <v>0</v>
      </c>
      <c r="S37" s="180"/>
      <c r="T37" s="181"/>
      <c r="U37" s="181" t="s">
        <v>231</v>
      </c>
      <c r="V37" s="182">
        <f t="shared" si="4"/>
        <v>0</v>
      </c>
      <c r="W37" s="181"/>
      <c r="AA37" s="128"/>
    </row>
    <row r="38" spans="1:27" s="83" customFormat="1" ht="39.950000000000003" hidden="1" customHeight="1" x14ac:dyDescent="0.25">
      <c r="A38" s="180"/>
      <c r="B38" s="397"/>
      <c r="C38" s="399"/>
      <c r="D38" s="414"/>
      <c r="E38" s="415"/>
      <c r="F38" s="415"/>
      <c r="G38" s="415"/>
      <c r="H38" s="415"/>
      <c r="I38" s="415"/>
      <c r="J38" s="415"/>
      <c r="K38" s="416"/>
      <c r="L38" s="139"/>
      <c r="M38" s="140"/>
      <c r="N38" s="266"/>
      <c r="O38" s="189"/>
      <c r="P38" s="141" t="str">
        <f t="shared" si="1"/>
        <v/>
      </c>
      <c r="Q38" s="142">
        <f t="shared" si="2"/>
        <v>0</v>
      </c>
      <c r="R38" s="143">
        <f t="shared" si="3"/>
        <v>0</v>
      </c>
      <c r="S38" s="180"/>
      <c r="T38" s="181"/>
      <c r="U38" s="181"/>
      <c r="V38" s="182">
        <f t="shared" si="4"/>
        <v>0</v>
      </c>
      <c r="W38" s="181"/>
    </row>
    <row r="39" spans="1:27" s="83" customFormat="1" ht="39.950000000000003" hidden="1" customHeight="1" x14ac:dyDescent="0.25">
      <c r="A39" s="180"/>
      <c r="B39" s="397"/>
      <c r="C39" s="399"/>
      <c r="D39" s="414"/>
      <c r="E39" s="415"/>
      <c r="F39" s="415"/>
      <c r="G39" s="415"/>
      <c r="H39" s="415"/>
      <c r="I39" s="415"/>
      <c r="J39" s="415"/>
      <c r="K39" s="416"/>
      <c r="L39" s="139"/>
      <c r="M39" s="140"/>
      <c r="N39" s="266"/>
      <c r="O39" s="189"/>
      <c r="P39" s="141" t="str">
        <f t="shared" si="1"/>
        <v/>
      </c>
      <c r="Q39" s="142">
        <f t="shared" si="2"/>
        <v>0</v>
      </c>
      <c r="R39" s="143">
        <f t="shared" si="3"/>
        <v>0</v>
      </c>
      <c r="S39" s="180"/>
      <c r="T39" s="181"/>
      <c r="U39" s="181" t="s">
        <v>231</v>
      </c>
      <c r="V39" s="182">
        <f t="shared" si="4"/>
        <v>0</v>
      </c>
      <c r="W39" s="181"/>
      <c r="AA39" s="128"/>
    </row>
    <row r="40" spans="1:27" s="83" customFormat="1" ht="39.950000000000003" hidden="1" customHeight="1" x14ac:dyDescent="0.25">
      <c r="A40" s="180"/>
      <c r="B40" s="397"/>
      <c r="C40" s="399"/>
      <c r="D40" s="414"/>
      <c r="E40" s="415"/>
      <c r="F40" s="415"/>
      <c r="G40" s="415"/>
      <c r="H40" s="415"/>
      <c r="I40" s="415"/>
      <c r="J40" s="415"/>
      <c r="K40" s="416"/>
      <c r="L40" s="139"/>
      <c r="M40" s="140"/>
      <c r="N40" s="266"/>
      <c r="O40" s="189"/>
      <c r="P40" s="141" t="str">
        <f t="shared" si="1"/>
        <v/>
      </c>
      <c r="Q40" s="142">
        <f t="shared" si="2"/>
        <v>0</v>
      </c>
      <c r="R40" s="143">
        <f t="shared" si="3"/>
        <v>0</v>
      </c>
      <c r="S40" s="180"/>
      <c r="T40" s="181"/>
      <c r="U40" s="181"/>
      <c r="V40" s="182">
        <f t="shared" si="4"/>
        <v>0</v>
      </c>
      <c r="W40" s="181"/>
    </row>
    <row r="41" spans="1:27" s="83" customFormat="1" ht="39.950000000000003" hidden="1" customHeight="1" x14ac:dyDescent="0.25">
      <c r="A41" s="180"/>
      <c r="B41" s="397"/>
      <c r="C41" s="399"/>
      <c r="D41" s="414"/>
      <c r="E41" s="415"/>
      <c r="F41" s="415"/>
      <c r="G41" s="415"/>
      <c r="H41" s="415"/>
      <c r="I41" s="415"/>
      <c r="J41" s="415"/>
      <c r="K41" s="416"/>
      <c r="L41" s="139"/>
      <c r="M41" s="140"/>
      <c r="N41" s="266"/>
      <c r="O41" s="189"/>
      <c r="P41" s="141" t="str">
        <f t="shared" si="1"/>
        <v/>
      </c>
      <c r="Q41" s="142">
        <f t="shared" si="2"/>
        <v>0</v>
      </c>
      <c r="R41" s="143">
        <f t="shared" si="3"/>
        <v>0</v>
      </c>
      <c r="S41" s="180"/>
      <c r="T41" s="181"/>
      <c r="U41" s="181" t="s">
        <v>231</v>
      </c>
      <c r="V41" s="182">
        <f t="shared" si="4"/>
        <v>0</v>
      </c>
      <c r="W41" s="181"/>
      <c r="AA41" s="128"/>
    </row>
    <row r="42" spans="1:27" s="83" customFormat="1" ht="39.950000000000003" hidden="1" customHeight="1" x14ac:dyDescent="0.25">
      <c r="A42" s="180"/>
      <c r="B42" s="397"/>
      <c r="C42" s="399"/>
      <c r="D42" s="414"/>
      <c r="E42" s="415"/>
      <c r="F42" s="415"/>
      <c r="G42" s="415"/>
      <c r="H42" s="415"/>
      <c r="I42" s="415"/>
      <c r="J42" s="415"/>
      <c r="K42" s="416"/>
      <c r="L42" s="139"/>
      <c r="M42" s="140"/>
      <c r="N42" s="266"/>
      <c r="O42" s="189"/>
      <c r="P42" s="141" t="str">
        <f t="shared" si="1"/>
        <v/>
      </c>
      <c r="Q42" s="142">
        <f t="shared" si="2"/>
        <v>0</v>
      </c>
      <c r="R42" s="143">
        <f t="shared" si="3"/>
        <v>0</v>
      </c>
      <c r="S42" s="180"/>
      <c r="T42" s="181"/>
      <c r="U42" s="181"/>
      <c r="V42" s="182">
        <f t="shared" si="4"/>
        <v>0</v>
      </c>
      <c r="W42" s="181"/>
    </row>
    <row r="43" spans="1:27" s="83" customFormat="1" ht="39.950000000000003" hidden="1" customHeight="1" x14ac:dyDescent="0.25">
      <c r="A43" s="180"/>
      <c r="B43" s="397"/>
      <c r="C43" s="399"/>
      <c r="D43" s="414"/>
      <c r="E43" s="415"/>
      <c r="F43" s="415"/>
      <c r="G43" s="415"/>
      <c r="H43" s="415"/>
      <c r="I43" s="415"/>
      <c r="J43" s="415"/>
      <c r="K43" s="416"/>
      <c r="L43" s="139"/>
      <c r="M43" s="140"/>
      <c r="N43" s="266"/>
      <c r="O43" s="189"/>
      <c r="P43" s="141" t="str">
        <f t="shared" si="1"/>
        <v/>
      </c>
      <c r="Q43" s="142">
        <f t="shared" si="2"/>
        <v>0</v>
      </c>
      <c r="R43" s="143">
        <f t="shared" si="3"/>
        <v>0</v>
      </c>
      <c r="S43" s="180"/>
      <c r="T43" s="181"/>
      <c r="U43" s="181" t="s">
        <v>231</v>
      </c>
      <c r="V43" s="182">
        <f t="shared" si="4"/>
        <v>0</v>
      </c>
      <c r="W43" s="181"/>
      <c r="AA43" s="128"/>
    </row>
    <row r="44" spans="1:27" ht="18.600000000000001" customHeight="1" x14ac:dyDescent="0.25">
      <c r="A44" s="180"/>
      <c r="B44" s="411" t="s">
        <v>221</v>
      </c>
      <c r="C44" s="412"/>
      <c r="D44" s="412"/>
      <c r="E44" s="412"/>
      <c r="F44" s="412"/>
      <c r="G44" s="412"/>
      <c r="H44" s="412"/>
      <c r="I44" s="412"/>
      <c r="J44" s="412"/>
      <c r="K44" s="412"/>
      <c r="L44" s="412"/>
      <c r="M44" s="412"/>
      <c r="N44" s="412"/>
      <c r="O44" s="413"/>
      <c r="P44" s="144">
        <f>SUM(P19:P43)</f>
        <v>0</v>
      </c>
      <c r="Q44" s="143">
        <f>SUM(Q19:Q43)</f>
        <v>0</v>
      </c>
      <c r="R44" s="143">
        <f>ROUND(SUM(R19:R43),0)</f>
        <v>0</v>
      </c>
      <c r="S44" s="180"/>
      <c r="T44" s="181"/>
      <c r="U44" s="181">
        <f>R44+Q44</f>
        <v>0</v>
      </c>
      <c r="V44" s="181"/>
      <c r="W44" s="181"/>
      <c r="X44" s="129"/>
      <c r="Y44" s="129">
        <f>R44</f>
        <v>0</v>
      </c>
    </row>
    <row r="45" spans="1:27" ht="15.75" customHeight="1" x14ac:dyDescent="0.25">
      <c r="A45" s="180"/>
      <c r="B45" s="384" t="s">
        <v>50</v>
      </c>
      <c r="C45" s="385"/>
      <c r="D45" s="385"/>
      <c r="E45" s="385"/>
      <c r="F45" s="385"/>
      <c r="G45" s="385"/>
      <c r="H45" s="385"/>
      <c r="I45" s="385"/>
      <c r="J45" s="385"/>
      <c r="K45" s="385"/>
      <c r="L45" s="385"/>
      <c r="M45" s="385"/>
      <c r="N45" s="385"/>
      <c r="O45" s="385"/>
      <c r="P45" s="385"/>
      <c r="Q45" s="385"/>
      <c r="R45" s="386"/>
      <c r="S45" s="180"/>
      <c r="T45" s="181"/>
      <c r="U45" s="181"/>
      <c r="V45" s="181"/>
      <c r="W45" s="181"/>
    </row>
    <row r="46" spans="1:27" ht="39.950000000000003" customHeight="1" x14ac:dyDescent="0.25">
      <c r="A46" s="180"/>
      <c r="B46" s="424" t="s">
        <v>45</v>
      </c>
      <c r="C46" s="479"/>
      <c r="D46" s="424" t="s">
        <v>364</v>
      </c>
      <c r="E46" s="425"/>
      <c r="F46" s="425"/>
      <c r="G46" s="425"/>
      <c r="H46" s="425"/>
      <c r="I46" s="425"/>
      <c r="J46" s="425"/>
      <c r="K46" s="479"/>
      <c r="L46" s="285" t="s">
        <v>46</v>
      </c>
      <c r="M46" s="285" t="s">
        <v>47</v>
      </c>
      <c r="N46" s="197" t="s">
        <v>532</v>
      </c>
      <c r="O46" s="285" t="s">
        <v>4</v>
      </c>
      <c r="P46" s="285" t="s">
        <v>1</v>
      </c>
      <c r="Q46" s="285" t="s">
        <v>36</v>
      </c>
      <c r="R46" s="285" t="s">
        <v>103</v>
      </c>
      <c r="S46" s="180"/>
      <c r="T46" s="181"/>
      <c r="U46" s="181"/>
      <c r="V46" s="182"/>
      <c r="W46" s="181"/>
    </row>
    <row r="47" spans="1:27" s="83" customFormat="1" ht="39.950000000000003" customHeight="1" x14ac:dyDescent="0.25">
      <c r="A47" s="180"/>
      <c r="B47" s="414"/>
      <c r="C47" s="416"/>
      <c r="D47" s="414"/>
      <c r="E47" s="415"/>
      <c r="F47" s="415"/>
      <c r="G47" s="415"/>
      <c r="H47" s="415"/>
      <c r="I47" s="415"/>
      <c r="J47" s="415"/>
      <c r="K47" s="416"/>
      <c r="L47" s="139"/>
      <c r="M47" s="140"/>
      <c r="N47" s="266"/>
      <c r="O47" s="189"/>
      <c r="P47" s="141" t="str">
        <f>IF(N47="","",(L47/N47))</f>
        <v/>
      </c>
      <c r="Q47" s="142">
        <f>O47*R47</f>
        <v>0</v>
      </c>
      <c r="R47" s="143">
        <f t="shared" ref="R47:R51" si="5">ROUND(L47*M47,2)</f>
        <v>0</v>
      </c>
      <c r="S47" s="180"/>
      <c r="T47" s="181"/>
      <c r="U47" s="181"/>
      <c r="V47" s="182">
        <f>Q47+R47</f>
        <v>0</v>
      </c>
      <c r="W47" s="181"/>
    </row>
    <row r="48" spans="1:27" s="83" customFormat="1" ht="39.950000000000003" customHeight="1" x14ac:dyDescent="0.25">
      <c r="A48" s="180"/>
      <c r="B48" s="414"/>
      <c r="C48" s="416"/>
      <c r="D48" s="414"/>
      <c r="E48" s="415"/>
      <c r="F48" s="415"/>
      <c r="G48" s="415"/>
      <c r="H48" s="415"/>
      <c r="I48" s="415"/>
      <c r="J48" s="415"/>
      <c r="K48" s="416"/>
      <c r="L48" s="147"/>
      <c r="M48" s="148"/>
      <c r="N48" s="266"/>
      <c r="O48" s="189"/>
      <c r="P48" s="141" t="str">
        <f>IF(N48="","",(L48/N48))</f>
        <v/>
      </c>
      <c r="Q48" s="142">
        <f>O48*R48</f>
        <v>0</v>
      </c>
      <c r="R48" s="143">
        <f t="shared" si="5"/>
        <v>0</v>
      </c>
      <c r="S48" s="180"/>
      <c r="T48" s="181"/>
      <c r="U48" s="181"/>
      <c r="V48" s="182">
        <f>Q48+R48</f>
        <v>0</v>
      </c>
      <c r="W48" s="181"/>
    </row>
    <row r="49" spans="1:25" s="83" customFormat="1" ht="39.950000000000003" hidden="1" customHeight="1" x14ac:dyDescent="0.25">
      <c r="A49" s="180"/>
      <c r="B49" s="414"/>
      <c r="C49" s="416"/>
      <c r="D49" s="414"/>
      <c r="E49" s="415"/>
      <c r="F49" s="415"/>
      <c r="G49" s="415"/>
      <c r="H49" s="415"/>
      <c r="I49" s="415"/>
      <c r="J49" s="415"/>
      <c r="K49" s="416"/>
      <c r="L49" s="147"/>
      <c r="M49" s="148"/>
      <c r="N49" s="266"/>
      <c r="O49" s="189"/>
      <c r="P49" s="141" t="str">
        <f>IF(N49="","",(L49/N49))</f>
        <v/>
      </c>
      <c r="Q49" s="142">
        <f>O49*R49</f>
        <v>0</v>
      </c>
      <c r="R49" s="143">
        <f t="shared" si="5"/>
        <v>0</v>
      </c>
      <c r="S49" s="180"/>
      <c r="T49" s="181"/>
      <c r="U49" s="181"/>
      <c r="V49" s="182">
        <f>Q49+R49</f>
        <v>0</v>
      </c>
      <c r="W49" s="181"/>
    </row>
    <row r="50" spans="1:25" s="83" customFormat="1" ht="39.950000000000003" hidden="1" customHeight="1" x14ac:dyDescent="0.25">
      <c r="A50" s="180"/>
      <c r="B50" s="414"/>
      <c r="C50" s="416"/>
      <c r="D50" s="414"/>
      <c r="E50" s="415"/>
      <c r="F50" s="415"/>
      <c r="G50" s="415"/>
      <c r="H50" s="415"/>
      <c r="I50" s="415"/>
      <c r="J50" s="415"/>
      <c r="K50" s="416"/>
      <c r="L50" s="147"/>
      <c r="M50" s="148"/>
      <c r="N50" s="266"/>
      <c r="O50" s="189"/>
      <c r="P50" s="141" t="str">
        <f>IF(N50="","",(L50/N50))</f>
        <v/>
      </c>
      <c r="Q50" s="142">
        <f>O50*R50</f>
        <v>0</v>
      </c>
      <c r="R50" s="143">
        <f t="shared" si="5"/>
        <v>0</v>
      </c>
      <c r="S50" s="180"/>
      <c r="T50" s="181"/>
      <c r="U50" s="181"/>
      <c r="V50" s="182">
        <f>Q50+R50</f>
        <v>0</v>
      </c>
      <c r="W50" s="181"/>
    </row>
    <row r="51" spans="1:25" s="83" customFormat="1" ht="39.950000000000003" hidden="1" customHeight="1" x14ac:dyDescent="0.25">
      <c r="A51" s="180"/>
      <c r="B51" s="414"/>
      <c r="C51" s="416"/>
      <c r="D51" s="414"/>
      <c r="E51" s="415"/>
      <c r="F51" s="415"/>
      <c r="G51" s="415"/>
      <c r="H51" s="415"/>
      <c r="I51" s="415"/>
      <c r="J51" s="415"/>
      <c r="K51" s="416"/>
      <c r="L51" s="147"/>
      <c r="M51" s="148"/>
      <c r="N51" s="266"/>
      <c r="O51" s="189"/>
      <c r="P51" s="141" t="str">
        <f>IF(N51="","",(L51/N51))</f>
        <v/>
      </c>
      <c r="Q51" s="142">
        <f>O51*R51</f>
        <v>0</v>
      </c>
      <c r="R51" s="143">
        <f t="shared" si="5"/>
        <v>0</v>
      </c>
      <c r="S51" s="180"/>
      <c r="T51" s="181"/>
      <c r="U51" s="181"/>
      <c r="V51" s="182">
        <f>Q51+R51</f>
        <v>0</v>
      </c>
      <c r="W51" s="181"/>
    </row>
    <row r="52" spans="1:25" ht="18.600000000000001" customHeight="1" x14ac:dyDescent="0.25">
      <c r="A52" s="180"/>
      <c r="B52" s="411" t="s">
        <v>221</v>
      </c>
      <c r="C52" s="412"/>
      <c r="D52" s="412"/>
      <c r="E52" s="412"/>
      <c r="F52" s="412"/>
      <c r="G52" s="412"/>
      <c r="H52" s="412"/>
      <c r="I52" s="412"/>
      <c r="J52" s="412"/>
      <c r="K52" s="412"/>
      <c r="L52" s="412"/>
      <c r="M52" s="412"/>
      <c r="N52" s="412"/>
      <c r="O52" s="413"/>
      <c r="P52" s="144">
        <f>SUM(P47:P51)</f>
        <v>0</v>
      </c>
      <c r="Q52" s="143">
        <f>SUM(Q47:Q51)</f>
        <v>0</v>
      </c>
      <c r="R52" s="143">
        <f>ROUND(SUM(R47:R51),0)</f>
        <v>0</v>
      </c>
      <c r="S52" s="180"/>
      <c r="T52" s="181"/>
      <c r="U52" s="181">
        <f>R52+Q52</f>
        <v>0</v>
      </c>
      <c r="V52" s="181"/>
      <c r="W52" s="181"/>
      <c r="X52" s="129"/>
      <c r="Y52" s="129">
        <f>R52</f>
        <v>0</v>
      </c>
    </row>
    <row r="53" spans="1:25" ht="15.75" customHeight="1" x14ac:dyDescent="0.25">
      <c r="A53" s="180"/>
      <c r="B53" s="384" t="s">
        <v>61</v>
      </c>
      <c r="C53" s="385"/>
      <c r="D53" s="385"/>
      <c r="E53" s="385"/>
      <c r="F53" s="385"/>
      <c r="G53" s="385"/>
      <c r="H53" s="385"/>
      <c r="I53" s="385"/>
      <c r="J53" s="385"/>
      <c r="K53" s="385"/>
      <c r="L53" s="385"/>
      <c r="M53" s="385"/>
      <c r="N53" s="385"/>
      <c r="O53" s="385"/>
      <c r="P53" s="385"/>
      <c r="Q53" s="385"/>
      <c r="R53" s="386"/>
      <c r="S53" s="180"/>
      <c r="T53" s="181"/>
      <c r="U53" s="181"/>
      <c r="V53" s="181"/>
      <c r="W53" s="181"/>
    </row>
    <row r="54" spans="1:25" ht="39.950000000000003" customHeight="1" x14ac:dyDescent="0.25">
      <c r="A54" s="180"/>
      <c r="B54" s="426" t="s">
        <v>70</v>
      </c>
      <c r="C54" s="426"/>
      <c r="D54" s="424" t="s">
        <v>69</v>
      </c>
      <c r="E54" s="425"/>
      <c r="F54" s="425"/>
      <c r="G54" s="425"/>
      <c r="H54" s="425"/>
      <c r="I54" s="425"/>
      <c r="J54" s="425"/>
      <c r="K54" s="425"/>
      <c r="L54" s="425"/>
      <c r="M54" s="425"/>
      <c r="N54" s="425"/>
      <c r="O54" s="425"/>
      <c r="P54" s="425"/>
      <c r="Q54" s="283"/>
      <c r="R54" s="285" t="s">
        <v>48</v>
      </c>
      <c r="S54" s="180"/>
      <c r="T54" s="181"/>
      <c r="U54" s="181"/>
      <c r="V54" s="181"/>
      <c r="W54" s="181"/>
    </row>
    <row r="55" spans="1:25" s="83" customFormat="1" ht="39.950000000000003" customHeight="1" x14ac:dyDescent="0.25">
      <c r="A55" s="180"/>
      <c r="B55" s="388"/>
      <c r="C55" s="388"/>
      <c r="D55" s="414"/>
      <c r="E55" s="415"/>
      <c r="F55" s="415"/>
      <c r="G55" s="415"/>
      <c r="H55" s="415"/>
      <c r="I55" s="415"/>
      <c r="J55" s="415"/>
      <c r="K55" s="415"/>
      <c r="L55" s="415"/>
      <c r="M55" s="415"/>
      <c r="N55" s="415"/>
      <c r="O55" s="415"/>
      <c r="P55" s="415"/>
      <c r="Q55" s="281"/>
      <c r="R55" s="149"/>
      <c r="S55" s="180"/>
      <c r="T55" s="181"/>
      <c r="U55" s="181"/>
      <c r="V55" s="181"/>
      <c r="W55" s="181"/>
    </row>
    <row r="56" spans="1:25" s="83" customFormat="1" ht="39.950000000000003" customHeight="1" x14ac:dyDescent="0.25">
      <c r="A56" s="180"/>
      <c r="B56" s="388"/>
      <c r="C56" s="388"/>
      <c r="D56" s="414"/>
      <c r="E56" s="415"/>
      <c r="F56" s="415"/>
      <c r="G56" s="415"/>
      <c r="H56" s="415"/>
      <c r="I56" s="415"/>
      <c r="J56" s="415"/>
      <c r="K56" s="415"/>
      <c r="L56" s="415"/>
      <c r="M56" s="415"/>
      <c r="N56" s="415"/>
      <c r="O56" s="415"/>
      <c r="P56" s="415"/>
      <c r="Q56" s="281"/>
      <c r="R56" s="149"/>
      <c r="S56" s="180"/>
      <c r="T56" s="181"/>
      <c r="U56" s="181"/>
      <c r="V56" s="181"/>
      <c r="W56" s="181"/>
    </row>
    <row r="57" spans="1:25" ht="18.600000000000001" customHeight="1" x14ac:dyDescent="0.25">
      <c r="A57" s="180"/>
      <c r="B57" s="381" t="s">
        <v>53</v>
      </c>
      <c r="C57" s="382"/>
      <c r="D57" s="382"/>
      <c r="E57" s="382"/>
      <c r="F57" s="382"/>
      <c r="G57" s="382"/>
      <c r="H57" s="382"/>
      <c r="I57" s="382"/>
      <c r="J57" s="382"/>
      <c r="K57" s="382"/>
      <c r="L57" s="382"/>
      <c r="M57" s="382"/>
      <c r="N57" s="382"/>
      <c r="O57" s="382"/>
      <c r="P57" s="382"/>
      <c r="Q57" s="383"/>
      <c r="R57" s="67">
        <f>ROUND(R55+R56,0)</f>
        <v>0</v>
      </c>
      <c r="S57" s="180"/>
      <c r="T57" s="181"/>
      <c r="U57" s="181"/>
      <c r="V57" s="181"/>
      <c r="W57" s="181"/>
      <c r="Y57" s="129">
        <f>R57</f>
        <v>0</v>
      </c>
    </row>
    <row r="58" spans="1:25" ht="15.75" customHeight="1" x14ac:dyDescent="0.25">
      <c r="A58" s="180"/>
      <c r="B58" s="384" t="s">
        <v>62</v>
      </c>
      <c r="C58" s="385"/>
      <c r="D58" s="385"/>
      <c r="E58" s="385"/>
      <c r="F58" s="385"/>
      <c r="G58" s="385"/>
      <c r="H58" s="385"/>
      <c r="I58" s="385"/>
      <c r="J58" s="385"/>
      <c r="K58" s="385"/>
      <c r="L58" s="385"/>
      <c r="M58" s="385"/>
      <c r="N58" s="385"/>
      <c r="O58" s="385"/>
      <c r="P58" s="385"/>
      <c r="Q58" s="385"/>
      <c r="R58" s="386"/>
      <c r="S58" s="180"/>
      <c r="T58" s="181"/>
      <c r="U58" s="181"/>
      <c r="V58" s="181"/>
      <c r="W58" s="181"/>
    </row>
    <row r="59" spans="1:25" ht="39.950000000000003" customHeight="1" x14ac:dyDescent="0.25">
      <c r="A59" s="180"/>
      <c r="B59" s="401"/>
      <c r="C59" s="402"/>
      <c r="D59" s="402" t="s">
        <v>51</v>
      </c>
      <c r="E59" s="402"/>
      <c r="F59" s="402"/>
      <c r="G59" s="402"/>
      <c r="H59" s="402"/>
      <c r="I59" s="402"/>
      <c r="J59" s="402"/>
      <c r="K59" s="402"/>
      <c r="L59" s="402"/>
      <c r="M59" s="402"/>
      <c r="N59" s="402"/>
      <c r="O59" s="402"/>
      <c r="P59" s="402"/>
      <c r="Q59" s="403"/>
      <c r="R59" s="285" t="s">
        <v>52</v>
      </c>
      <c r="S59" s="180"/>
      <c r="T59" s="181"/>
      <c r="U59" s="181"/>
      <c r="V59" s="181"/>
      <c r="W59" s="181"/>
    </row>
    <row r="60" spans="1:25" s="83" customFormat="1" ht="39.950000000000003" customHeight="1" x14ac:dyDescent="0.25">
      <c r="A60" s="180"/>
      <c r="B60" s="404" t="s">
        <v>71</v>
      </c>
      <c r="C60" s="404"/>
      <c r="D60" s="388"/>
      <c r="E60" s="388"/>
      <c r="F60" s="388"/>
      <c r="G60" s="388"/>
      <c r="H60" s="388"/>
      <c r="I60" s="388"/>
      <c r="J60" s="388"/>
      <c r="K60" s="388"/>
      <c r="L60" s="388"/>
      <c r="M60" s="388"/>
      <c r="N60" s="388"/>
      <c r="O60" s="388"/>
      <c r="P60" s="388"/>
      <c r="Q60" s="388"/>
      <c r="R60" s="200">
        <f>Q16</f>
        <v>0</v>
      </c>
      <c r="S60" s="180"/>
      <c r="T60" s="181"/>
      <c r="U60" s="181"/>
      <c r="V60" s="181"/>
      <c r="W60" s="181"/>
    </row>
    <row r="61" spans="1:25" s="83" customFormat="1" ht="39.950000000000003" customHeight="1" x14ac:dyDescent="0.25">
      <c r="A61" s="180"/>
      <c r="B61" s="282"/>
      <c r="C61" s="408" t="s">
        <v>263</v>
      </c>
      <c r="D61" s="409"/>
      <c r="E61" s="410"/>
      <c r="F61" s="405"/>
      <c r="G61" s="406"/>
      <c r="H61" s="406"/>
      <c r="I61" s="406"/>
      <c r="J61" s="406"/>
      <c r="K61" s="406"/>
      <c r="L61" s="406"/>
      <c r="M61" s="406"/>
      <c r="N61" s="406"/>
      <c r="O61" s="406"/>
      <c r="P61" s="406"/>
      <c r="Q61" s="407"/>
      <c r="R61" s="149"/>
      <c r="S61" s="180"/>
      <c r="T61" s="181"/>
      <c r="U61" s="181"/>
      <c r="V61" s="181"/>
      <c r="W61" s="181"/>
    </row>
    <row r="62" spans="1:25" s="83" customFormat="1" ht="39.950000000000003" customHeight="1" x14ac:dyDescent="0.25">
      <c r="A62" s="180"/>
      <c r="B62" s="408" t="s">
        <v>72</v>
      </c>
      <c r="C62" s="410"/>
      <c r="D62" s="414"/>
      <c r="E62" s="415"/>
      <c r="F62" s="415"/>
      <c r="G62" s="415"/>
      <c r="H62" s="415"/>
      <c r="I62" s="415"/>
      <c r="J62" s="415"/>
      <c r="K62" s="415"/>
      <c r="L62" s="415"/>
      <c r="M62" s="415"/>
      <c r="N62" s="415"/>
      <c r="O62" s="415"/>
      <c r="P62" s="415"/>
      <c r="Q62" s="416"/>
      <c r="R62" s="200">
        <f>Q44</f>
        <v>0</v>
      </c>
      <c r="S62" s="180"/>
      <c r="T62" s="181"/>
      <c r="U62" s="181"/>
      <c r="V62" s="181"/>
      <c r="W62" s="181"/>
    </row>
    <row r="63" spans="1:25" s="83" customFormat="1" ht="39.950000000000003" customHeight="1" x14ac:dyDescent="0.25">
      <c r="A63" s="180"/>
      <c r="B63" s="282"/>
      <c r="C63" s="408" t="s">
        <v>264</v>
      </c>
      <c r="D63" s="409"/>
      <c r="E63" s="410"/>
      <c r="F63" s="405"/>
      <c r="G63" s="406"/>
      <c r="H63" s="406"/>
      <c r="I63" s="406"/>
      <c r="J63" s="406"/>
      <c r="K63" s="406"/>
      <c r="L63" s="406"/>
      <c r="M63" s="406"/>
      <c r="N63" s="406"/>
      <c r="O63" s="406"/>
      <c r="P63" s="406"/>
      <c r="Q63" s="407"/>
      <c r="R63" s="149"/>
      <c r="S63" s="180"/>
      <c r="T63" s="181"/>
      <c r="U63" s="181"/>
      <c r="V63" s="181"/>
      <c r="W63" s="181"/>
    </row>
    <row r="64" spans="1:25" s="83" customFormat="1" ht="39.950000000000003" customHeight="1" x14ac:dyDescent="0.25">
      <c r="A64" s="180"/>
      <c r="B64" s="404" t="s">
        <v>73</v>
      </c>
      <c r="C64" s="404"/>
      <c r="D64" s="388"/>
      <c r="E64" s="388"/>
      <c r="F64" s="388"/>
      <c r="G64" s="388"/>
      <c r="H64" s="388"/>
      <c r="I64" s="388"/>
      <c r="J64" s="388"/>
      <c r="K64" s="388"/>
      <c r="L64" s="388"/>
      <c r="M64" s="388"/>
      <c r="N64" s="388"/>
      <c r="O64" s="388"/>
      <c r="P64" s="388"/>
      <c r="Q64" s="388"/>
      <c r="R64" s="200">
        <f>Q52</f>
        <v>0</v>
      </c>
      <c r="S64" s="180"/>
      <c r="T64" s="181"/>
      <c r="U64" s="181"/>
      <c r="V64" s="181"/>
      <c r="W64" s="181"/>
    </row>
    <row r="65" spans="1:40" s="83" customFormat="1" ht="39.950000000000003" customHeight="1" x14ac:dyDescent="0.25">
      <c r="A65" s="180"/>
      <c r="B65" s="282"/>
      <c r="C65" s="408" t="s">
        <v>265</v>
      </c>
      <c r="D65" s="409"/>
      <c r="E65" s="410"/>
      <c r="F65" s="405"/>
      <c r="G65" s="406"/>
      <c r="H65" s="406"/>
      <c r="I65" s="406"/>
      <c r="J65" s="406"/>
      <c r="K65" s="406"/>
      <c r="L65" s="406"/>
      <c r="M65" s="406"/>
      <c r="N65" s="406"/>
      <c r="O65" s="406"/>
      <c r="P65" s="406"/>
      <c r="Q65" s="407"/>
      <c r="R65" s="149"/>
      <c r="S65" s="180"/>
      <c r="T65" s="181"/>
      <c r="U65" s="181"/>
      <c r="V65" s="181"/>
      <c r="W65" s="181"/>
    </row>
    <row r="66" spans="1:40" ht="18.600000000000001" customHeight="1" x14ac:dyDescent="0.25">
      <c r="A66" s="180"/>
      <c r="B66" s="411" t="s">
        <v>55</v>
      </c>
      <c r="C66" s="412"/>
      <c r="D66" s="412"/>
      <c r="E66" s="412"/>
      <c r="F66" s="412"/>
      <c r="G66" s="412"/>
      <c r="H66" s="412"/>
      <c r="I66" s="412"/>
      <c r="J66" s="412"/>
      <c r="K66" s="412"/>
      <c r="L66" s="412"/>
      <c r="M66" s="412"/>
      <c r="N66" s="412"/>
      <c r="O66" s="412"/>
      <c r="P66" s="412"/>
      <c r="Q66" s="413"/>
      <c r="R66" s="201">
        <f>IF(Cover!C28="Yes", ROUNDUP(SUM(R60:R65),0),ROUND(SUM(R60:R65),0))</f>
        <v>0</v>
      </c>
      <c r="S66" s="180"/>
      <c r="T66" s="181"/>
      <c r="U66" s="181"/>
      <c r="V66" s="181"/>
      <c r="W66" s="181"/>
      <c r="Y66" s="129">
        <f>R66</f>
        <v>0</v>
      </c>
      <c r="Z66" s="83"/>
      <c r="AA66" s="83"/>
      <c r="AB66" s="83"/>
      <c r="AC66" s="83"/>
      <c r="AD66" s="83"/>
      <c r="AE66" s="83"/>
      <c r="AF66" s="83"/>
      <c r="AG66" s="83"/>
      <c r="AH66" s="83"/>
      <c r="AI66" s="83"/>
      <c r="AJ66" s="83"/>
      <c r="AK66" s="83"/>
      <c r="AL66" s="83"/>
      <c r="AM66" s="83"/>
      <c r="AN66" s="83"/>
    </row>
    <row r="67" spans="1:40" ht="15.75" customHeight="1" x14ac:dyDescent="0.25">
      <c r="A67" s="180"/>
      <c r="B67" s="465" t="s">
        <v>63</v>
      </c>
      <c r="C67" s="466"/>
      <c r="D67" s="466"/>
      <c r="E67" s="466"/>
      <c r="F67" s="466"/>
      <c r="G67" s="466"/>
      <c r="H67" s="466"/>
      <c r="I67" s="466"/>
      <c r="J67" s="466"/>
      <c r="K67" s="466"/>
      <c r="L67" s="466"/>
      <c r="M67" s="466"/>
      <c r="N67" s="466"/>
      <c r="O67" s="466"/>
      <c r="P67" s="466"/>
      <c r="Q67" s="466"/>
      <c r="R67" s="467"/>
      <c r="S67" s="180"/>
      <c r="T67" s="181"/>
      <c r="U67" s="181"/>
      <c r="V67" s="181"/>
      <c r="W67" s="181"/>
      <c r="Z67" s="83"/>
      <c r="AA67" s="83"/>
      <c r="AB67" s="83"/>
      <c r="AC67" s="83"/>
      <c r="AD67" s="83"/>
      <c r="AE67" s="83"/>
      <c r="AF67" s="83"/>
      <c r="AG67" s="83"/>
      <c r="AH67" s="83"/>
      <c r="AI67" s="83"/>
      <c r="AJ67" s="83"/>
      <c r="AK67" s="83"/>
      <c r="AL67" s="83"/>
      <c r="AM67" s="83"/>
      <c r="AN67" s="83"/>
    </row>
    <row r="68" spans="1:40" ht="39.950000000000003" customHeight="1" x14ac:dyDescent="0.25">
      <c r="A68" s="180"/>
      <c r="B68" s="483" t="s">
        <v>513</v>
      </c>
      <c r="C68" s="484"/>
      <c r="D68" s="427" t="s">
        <v>533</v>
      </c>
      <c r="E68" s="428"/>
      <c r="F68" s="428"/>
      <c r="G68" s="429"/>
      <c r="H68" s="428" t="s">
        <v>515</v>
      </c>
      <c r="I68" s="428"/>
      <c r="J68" s="428"/>
      <c r="K68" s="428"/>
      <c r="L68" s="428"/>
      <c r="M68" s="428"/>
      <c r="N68" s="428"/>
      <c r="O68" s="429"/>
      <c r="P68" s="69" t="s">
        <v>283</v>
      </c>
      <c r="Q68" s="123" t="s">
        <v>54</v>
      </c>
      <c r="R68" s="123" t="s">
        <v>48</v>
      </c>
      <c r="S68" s="180"/>
      <c r="T68" s="181"/>
      <c r="U68" s="181"/>
      <c r="V68" s="181"/>
      <c r="W68" s="181"/>
      <c r="Z68" s="83"/>
      <c r="AA68" s="83"/>
      <c r="AB68" s="83"/>
      <c r="AC68" s="83"/>
      <c r="AD68" s="83"/>
      <c r="AE68" s="83"/>
      <c r="AF68" s="83"/>
      <c r="AG68" s="83"/>
      <c r="AH68" s="83"/>
      <c r="AI68" s="83"/>
      <c r="AJ68" s="83"/>
      <c r="AK68" s="83"/>
      <c r="AL68" s="83"/>
      <c r="AM68" s="83"/>
      <c r="AN68" s="83"/>
    </row>
    <row r="69" spans="1:40" ht="39.950000000000003" customHeight="1" x14ac:dyDescent="0.25">
      <c r="A69" s="180"/>
      <c r="B69" s="485"/>
      <c r="C69" s="485"/>
      <c r="D69" s="487" t="str">
        <f>IF(B69="","Select Contractor or Sub Awardee in Column B","")</f>
        <v>Select Contractor or Sub Awardee in Column B</v>
      </c>
      <c r="E69" s="487"/>
      <c r="F69" s="487"/>
      <c r="G69" s="487"/>
      <c r="H69" s="400" t="str">
        <f>IF(B69="","Select Contractor or Sub Awardee in column B to continue",0)</f>
        <v>Select Contractor or Sub Awardee in column B to continue</v>
      </c>
      <c r="I69" s="400"/>
      <c r="J69" s="400"/>
      <c r="K69" s="400"/>
      <c r="L69" s="400"/>
      <c r="M69" s="400"/>
      <c r="N69" s="400"/>
      <c r="O69" s="400"/>
      <c r="P69" s="122"/>
      <c r="Q69" s="68"/>
      <c r="R69" s="124">
        <f>ROUND(Q69*P69,2)</f>
        <v>0</v>
      </c>
      <c r="S69" s="180"/>
      <c r="T69" s="181"/>
      <c r="U69" s="182" t="str">
        <f>IF(B69="","",IF(D69="","",R69))</f>
        <v/>
      </c>
      <c r="V69" s="182" t="str">
        <f>IF(B69="","",IF(D69="","",D69))</f>
        <v/>
      </c>
      <c r="W69" s="182">
        <f>IF(B69="Contractor",0,R69)</f>
        <v>0</v>
      </c>
    </row>
    <row r="70" spans="1:40" ht="39.950000000000003" customHeight="1" x14ac:dyDescent="0.25">
      <c r="A70" s="180"/>
      <c r="B70" s="485"/>
      <c r="C70" s="485"/>
      <c r="D70" s="487" t="str">
        <f>IF(B70="","Select Contractor or Sub Awardee in Column B","")</f>
        <v>Select Contractor or Sub Awardee in Column B</v>
      </c>
      <c r="E70" s="487"/>
      <c r="F70" s="487"/>
      <c r="G70" s="487"/>
      <c r="H70" s="400" t="str">
        <f>IF(B70="","Select Contractor or Sub Awardee in column B to continue",0)</f>
        <v>Select Contractor or Sub Awardee in column B to continue</v>
      </c>
      <c r="I70" s="400"/>
      <c r="J70" s="400"/>
      <c r="K70" s="400"/>
      <c r="L70" s="400"/>
      <c r="M70" s="400"/>
      <c r="N70" s="400"/>
      <c r="O70" s="400"/>
      <c r="P70" s="122"/>
      <c r="Q70" s="68"/>
      <c r="R70" s="124">
        <f t="shared" ref="R70:R72" si="6">ROUND(Q70*P70,2)</f>
        <v>0</v>
      </c>
      <c r="S70" s="180"/>
      <c r="T70" s="181"/>
      <c r="U70" s="182" t="str">
        <f>IF(B70="","",IF(D70="","",R70))</f>
        <v/>
      </c>
      <c r="V70" s="182" t="str">
        <f>IF(B70="","",IF(D70="","",D70))</f>
        <v/>
      </c>
      <c r="W70" s="182">
        <f>IF(B70="Contractor",0,R70)</f>
        <v>0</v>
      </c>
      <c r="X70" s="182"/>
    </row>
    <row r="71" spans="1:40" ht="39.950000000000003" customHeight="1" x14ac:dyDescent="0.25">
      <c r="A71" s="180"/>
      <c r="B71" s="395"/>
      <c r="C71" s="396"/>
      <c r="D71" s="487" t="str">
        <f>IF(B71="","Select Contractor or Sub Awardee in Column B","")</f>
        <v>Select Contractor or Sub Awardee in Column B</v>
      </c>
      <c r="E71" s="487"/>
      <c r="F71" s="487"/>
      <c r="G71" s="487"/>
      <c r="H71" s="400" t="str">
        <f>IF(B71="","Select Contractor or Sub Awardee in column B to continue",0)</f>
        <v>Select Contractor or Sub Awardee in column B to continue</v>
      </c>
      <c r="I71" s="400"/>
      <c r="J71" s="400"/>
      <c r="K71" s="400"/>
      <c r="L71" s="400"/>
      <c r="M71" s="400"/>
      <c r="N71" s="400"/>
      <c r="O71" s="400"/>
      <c r="P71" s="122"/>
      <c r="Q71" s="68"/>
      <c r="R71" s="124">
        <f t="shared" si="6"/>
        <v>0</v>
      </c>
      <c r="S71" s="180"/>
      <c r="T71" s="181"/>
      <c r="U71" s="182" t="str">
        <f>IF(B71="","",IF(D71="","",R71))</f>
        <v/>
      </c>
      <c r="V71" s="182" t="str">
        <f>IF(B71="","",IF(D71="","",D71))</f>
        <v/>
      </c>
      <c r="W71" s="182">
        <f>IF(B71="Contractor",0,R71)</f>
        <v>0</v>
      </c>
    </row>
    <row r="72" spans="1:40" ht="39.950000000000003" customHeight="1" x14ac:dyDescent="0.25">
      <c r="A72" s="180"/>
      <c r="B72" s="395"/>
      <c r="C72" s="396"/>
      <c r="D72" s="487" t="str">
        <f>IF(B72="","Select Contractor or Sub Awardee in Column B","")</f>
        <v>Select Contractor or Sub Awardee in Column B</v>
      </c>
      <c r="E72" s="487"/>
      <c r="F72" s="487"/>
      <c r="G72" s="487"/>
      <c r="H72" s="400" t="str">
        <f>IF(B72="","Select Contractor or Sub Awardee in column B to continue",0)</f>
        <v>Select Contractor or Sub Awardee in column B to continue</v>
      </c>
      <c r="I72" s="400"/>
      <c r="J72" s="400"/>
      <c r="K72" s="400"/>
      <c r="L72" s="400"/>
      <c r="M72" s="400"/>
      <c r="N72" s="400"/>
      <c r="O72" s="400"/>
      <c r="P72" s="122"/>
      <c r="Q72" s="68"/>
      <c r="R72" s="124">
        <f t="shared" si="6"/>
        <v>0</v>
      </c>
      <c r="S72" s="180"/>
      <c r="T72" s="181"/>
      <c r="U72" s="182" t="str">
        <f>IF(B72="","",IF(D72="","",R72))</f>
        <v/>
      </c>
      <c r="V72" s="182" t="str">
        <f>IF(B72="","",IF(D72="","",D72))</f>
        <v/>
      </c>
      <c r="W72" s="182">
        <f>IF(B72="Contractor",0,R72)</f>
        <v>0</v>
      </c>
    </row>
    <row r="73" spans="1:40" ht="18.600000000000001" customHeight="1" x14ac:dyDescent="0.25">
      <c r="A73" s="180"/>
      <c r="B73" s="480" t="s">
        <v>57</v>
      </c>
      <c r="C73" s="481"/>
      <c r="D73" s="481"/>
      <c r="E73" s="481"/>
      <c r="F73" s="481"/>
      <c r="G73" s="481"/>
      <c r="H73" s="481"/>
      <c r="I73" s="481"/>
      <c r="J73" s="481"/>
      <c r="K73" s="481"/>
      <c r="L73" s="481"/>
      <c r="M73" s="481"/>
      <c r="N73" s="481"/>
      <c r="O73" s="481"/>
      <c r="P73" s="481"/>
      <c r="Q73" s="482"/>
      <c r="R73" s="77">
        <f>ROUND(SUM(R69:R72),0)</f>
        <v>0</v>
      </c>
      <c r="S73" s="180"/>
      <c r="T73" s="181"/>
      <c r="U73" s="182">
        <f>SUM(U69:U72)</f>
        <v>0</v>
      </c>
      <c r="V73" s="181"/>
      <c r="W73" s="181"/>
      <c r="Y73" s="129">
        <f>R73</f>
        <v>0</v>
      </c>
    </row>
    <row r="74" spans="1:40" ht="15.75" customHeight="1" x14ac:dyDescent="0.25">
      <c r="A74" s="180"/>
      <c r="B74" s="465" t="s">
        <v>64</v>
      </c>
      <c r="C74" s="466"/>
      <c r="D74" s="466"/>
      <c r="E74" s="466"/>
      <c r="F74" s="466"/>
      <c r="G74" s="466"/>
      <c r="H74" s="466"/>
      <c r="I74" s="466"/>
      <c r="J74" s="466"/>
      <c r="K74" s="466"/>
      <c r="L74" s="466"/>
      <c r="M74" s="466"/>
      <c r="N74" s="466"/>
      <c r="O74" s="466"/>
      <c r="P74" s="466"/>
      <c r="Q74" s="466"/>
      <c r="R74" s="467"/>
      <c r="S74" s="180"/>
      <c r="T74" s="181"/>
      <c r="U74" s="181"/>
      <c r="V74" s="181"/>
      <c r="W74" s="181"/>
    </row>
    <row r="75" spans="1:40" ht="39.950000000000003" customHeight="1" x14ac:dyDescent="0.25">
      <c r="A75" s="180"/>
      <c r="B75" s="440" t="s">
        <v>341</v>
      </c>
      <c r="C75" s="441"/>
      <c r="D75" s="442"/>
      <c r="E75" s="440" t="s">
        <v>56</v>
      </c>
      <c r="F75" s="441"/>
      <c r="G75" s="441"/>
      <c r="H75" s="441"/>
      <c r="I75" s="441"/>
      <c r="J75" s="441"/>
      <c r="K75" s="441"/>
      <c r="L75" s="441"/>
      <c r="M75" s="441"/>
      <c r="N75" s="441"/>
      <c r="O75" s="441"/>
      <c r="P75" s="441"/>
      <c r="Q75" s="442"/>
      <c r="R75" s="285" t="s">
        <v>48</v>
      </c>
      <c r="S75" s="180"/>
      <c r="T75" s="181"/>
      <c r="U75" s="181"/>
      <c r="V75" s="181"/>
      <c r="W75" s="181"/>
    </row>
    <row r="76" spans="1:40" ht="39.950000000000003" customHeight="1" x14ac:dyDescent="0.25">
      <c r="A76" s="180"/>
      <c r="B76" s="387"/>
      <c r="C76" s="387"/>
      <c r="D76" s="387"/>
      <c r="E76" s="388" t="str">
        <f t="shared" ref="E76:E81" si="7">IF(B76="","Select Supply Category in Column B",0)</f>
        <v>Select Supply Category in Column B</v>
      </c>
      <c r="F76" s="388"/>
      <c r="G76" s="388"/>
      <c r="H76" s="388"/>
      <c r="I76" s="388"/>
      <c r="J76" s="388"/>
      <c r="K76" s="388"/>
      <c r="L76" s="388"/>
      <c r="M76" s="388"/>
      <c r="N76" s="388"/>
      <c r="O76" s="388"/>
      <c r="P76" s="388"/>
      <c r="Q76" s="388"/>
      <c r="R76" s="150"/>
      <c r="S76" s="180"/>
      <c r="T76" s="181"/>
      <c r="U76" s="181"/>
      <c r="V76" s="181"/>
      <c r="W76" s="181"/>
    </row>
    <row r="77" spans="1:40" ht="39.950000000000003" customHeight="1" x14ac:dyDescent="0.25">
      <c r="A77" s="180"/>
      <c r="B77" s="387"/>
      <c r="C77" s="387"/>
      <c r="D77" s="387"/>
      <c r="E77" s="388" t="str">
        <f t="shared" si="7"/>
        <v>Select Supply Category in Column B</v>
      </c>
      <c r="F77" s="388"/>
      <c r="G77" s="388"/>
      <c r="H77" s="388"/>
      <c r="I77" s="388"/>
      <c r="J77" s="388"/>
      <c r="K77" s="388"/>
      <c r="L77" s="388"/>
      <c r="M77" s="388"/>
      <c r="N77" s="388"/>
      <c r="O77" s="388"/>
      <c r="P77" s="388"/>
      <c r="Q77" s="388"/>
      <c r="R77" s="150"/>
      <c r="S77" s="180"/>
      <c r="T77" s="181"/>
      <c r="U77" s="181"/>
      <c r="V77" s="181"/>
      <c r="W77" s="181"/>
    </row>
    <row r="78" spans="1:40" ht="39.950000000000003" customHeight="1" x14ac:dyDescent="0.25">
      <c r="A78" s="180"/>
      <c r="B78" s="387"/>
      <c r="C78" s="387"/>
      <c r="D78" s="387"/>
      <c r="E78" s="388" t="str">
        <f t="shared" si="7"/>
        <v>Select Supply Category in Column B</v>
      </c>
      <c r="F78" s="388"/>
      <c r="G78" s="388"/>
      <c r="H78" s="388"/>
      <c r="I78" s="388"/>
      <c r="J78" s="388"/>
      <c r="K78" s="388"/>
      <c r="L78" s="388"/>
      <c r="M78" s="388"/>
      <c r="N78" s="388"/>
      <c r="O78" s="388"/>
      <c r="P78" s="388"/>
      <c r="Q78" s="388"/>
      <c r="R78" s="150"/>
      <c r="S78" s="180"/>
      <c r="T78" s="181"/>
      <c r="U78" s="181"/>
      <c r="V78" s="181"/>
      <c r="W78" s="181"/>
    </row>
    <row r="79" spans="1:40" ht="39.950000000000003" customHeight="1" x14ac:dyDescent="0.25">
      <c r="A79" s="180"/>
      <c r="B79" s="387"/>
      <c r="C79" s="387"/>
      <c r="D79" s="387"/>
      <c r="E79" s="388" t="str">
        <f t="shared" si="7"/>
        <v>Select Supply Category in Column B</v>
      </c>
      <c r="F79" s="388"/>
      <c r="G79" s="388"/>
      <c r="H79" s="388"/>
      <c r="I79" s="388"/>
      <c r="J79" s="388"/>
      <c r="K79" s="388"/>
      <c r="L79" s="388"/>
      <c r="M79" s="388"/>
      <c r="N79" s="388"/>
      <c r="O79" s="388"/>
      <c r="P79" s="388"/>
      <c r="Q79" s="388"/>
      <c r="R79" s="150"/>
      <c r="S79" s="180"/>
      <c r="T79" s="181"/>
      <c r="U79" s="181"/>
      <c r="V79" s="181"/>
      <c r="W79" s="181"/>
    </row>
    <row r="80" spans="1:40" ht="39.950000000000003" customHeight="1" x14ac:dyDescent="0.25">
      <c r="A80" s="180"/>
      <c r="B80" s="387"/>
      <c r="C80" s="387"/>
      <c r="D80" s="387"/>
      <c r="E80" s="388" t="str">
        <f t="shared" si="7"/>
        <v>Select Supply Category in Column B</v>
      </c>
      <c r="F80" s="388"/>
      <c r="G80" s="388"/>
      <c r="H80" s="388"/>
      <c r="I80" s="388"/>
      <c r="J80" s="388"/>
      <c r="K80" s="388"/>
      <c r="L80" s="388"/>
      <c r="M80" s="388"/>
      <c r="N80" s="388"/>
      <c r="O80" s="388"/>
      <c r="P80" s="388"/>
      <c r="Q80" s="388"/>
      <c r="R80" s="150"/>
      <c r="S80" s="180"/>
      <c r="T80" s="181"/>
      <c r="U80" s="181"/>
      <c r="V80" s="181"/>
      <c r="W80" s="181"/>
    </row>
    <row r="81" spans="1:25" ht="39.950000000000003" customHeight="1" x14ac:dyDescent="0.25">
      <c r="A81" s="180"/>
      <c r="B81" s="387"/>
      <c r="C81" s="387"/>
      <c r="D81" s="387"/>
      <c r="E81" s="388" t="str">
        <f t="shared" si="7"/>
        <v>Select Supply Category in Column B</v>
      </c>
      <c r="F81" s="388"/>
      <c r="G81" s="388"/>
      <c r="H81" s="388"/>
      <c r="I81" s="388"/>
      <c r="J81" s="388"/>
      <c r="K81" s="388"/>
      <c r="L81" s="388"/>
      <c r="M81" s="388"/>
      <c r="N81" s="388"/>
      <c r="O81" s="388"/>
      <c r="P81" s="388"/>
      <c r="Q81" s="388"/>
      <c r="R81" s="150"/>
      <c r="S81" s="180"/>
      <c r="T81" s="181"/>
      <c r="U81" s="181"/>
      <c r="V81" s="181"/>
      <c r="W81" s="181"/>
    </row>
    <row r="82" spans="1:25" ht="18" customHeight="1" x14ac:dyDescent="0.25">
      <c r="A82" s="180"/>
      <c r="B82" s="411" t="s">
        <v>58</v>
      </c>
      <c r="C82" s="412"/>
      <c r="D82" s="412"/>
      <c r="E82" s="412"/>
      <c r="F82" s="412"/>
      <c r="G82" s="412"/>
      <c r="H82" s="412"/>
      <c r="I82" s="412"/>
      <c r="J82" s="412"/>
      <c r="K82" s="412"/>
      <c r="L82" s="412"/>
      <c r="M82" s="412"/>
      <c r="N82" s="412"/>
      <c r="O82" s="412"/>
      <c r="P82" s="412"/>
      <c r="Q82" s="413"/>
      <c r="R82" s="151">
        <f>ROUND(SUM(R76:R81),0)</f>
        <v>0</v>
      </c>
      <c r="S82" s="180"/>
      <c r="T82" s="181"/>
      <c r="U82" s="181"/>
      <c r="V82" s="181"/>
      <c r="W82" s="181"/>
      <c r="Y82" s="129">
        <f>R82</f>
        <v>0</v>
      </c>
    </row>
    <row r="83" spans="1:25" ht="15.75" customHeight="1" x14ac:dyDescent="0.25">
      <c r="A83" s="180"/>
      <c r="B83" s="384" t="s">
        <v>65</v>
      </c>
      <c r="C83" s="385"/>
      <c r="D83" s="385"/>
      <c r="E83" s="385"/>
      <c r="F83" s="385"/>
      <c r="G83" s="385"/>
      <c r="H83" s="385"/>
      <c r="I83" s="385"/>
      <c r="J83" s="385"/>
      <c r="K83" s="385"/>
      <c r="L83" s="385"/>
      <c r="M83" s="385"/>
      <c r="N83" s="385"/>
      <c r="O83" s="385"/>
      <c r="P83" s="385"/>
      <c r="Q83" s="385"/>
      <c r="R83" s="386"/>
      <c r="S83" s="180"/>
      <c r="T83" s="181"/>
      <c r="U83" s="181"/>
      <c r="V83" s="181"/>
      <c r="W83" s="181"/>
    </row>
    <row r="84" spans="1:25" s="83" customFormat="1" ht="39.950000000000003" customHeight="1" x14ac:dyDescent="0.25">
      <c r="A84" s="180"/>
      <c r="B84" s="392" t="s">
        <v>341</v>
      </c>
      <c r="C84" s="393"/>
      <c r="D84" s="394"/>
      <c r="E84" s="486" t="s">
        <v>226</v>
      </c>
      <c r="F84" s="486"/>
      <c r="G84" s="486"/>
      <c r="H84" s="486" t="s">
        <v>227</v>
      </c>
      <c r="I84" s="486"/>
      <c r="J84" s="486"/>
      <c r="K84" s="486"/>
      <c r="L84" s="486"/>
      <c r="M84" s="486"/>
      <c r="N84" s="486"/>
      <c r="O84" s="486"/>
      <c r="P84" s="179" t="s">
        <v>360</v>
      </c>
      <c r="Q84" s="179" t="s">
        <v>115</v>
      </c>
      <c r="R84" s="74" t="s">
        <v>52</v>
      </c>
      <c r="S84" s="180"/>
      <c r="T84" s="181"/>
      <c r="U84" s="181"/>
      <c r="V84" s="181"/>
      <c r="W84" s="181"/>
    </row>
    <row r="85" spans="1:25" s="83" customFormat="1" ht="39.950000000000003" customHeight="1" x14ac:dyDescent="0.25">
      <c r="A85" s="180"/>
      <c r="B85" s="417"/>
      <c r="C85" s="418"/>
      <c r="D85" s="419"/>
      <c r="E85" s="389" t="str">
        <f t="shared" ref="E85:E91" si="8">IF(B85="","Select Category in Column B",0)</f>
        <v>Select Category in Column B</v>
      </c>
      <c r="F85" s="390"/>
      <c r="G85" s="391"/>
      <c r="H85" s="389" t="str">
        <f t="shared" ref="H85:H91" si="9">IF(B85="","Select Category in Column B",0)</f>
        <v>Select Category in Column B</v>
      </c>
      <c r="I85" s="390"/>
      <c r="J85" s="390"/>
      <c r="K85" s="390"/>
      <c r="L85" s="390"/>
      <c r="M85" s="390"/>
      <c r="N85" s="390"/>
      <c r="O85" s="391"/>
      <c r="P85" s="186"/>
      <c r="Q85" s="190"/>
      <c r="R85" s="77">
        <f>ROUND(Q85*P85,2)</f>
        <v>0</v>
      </c>
      <c r="S85" s="180"/>
      <c r="T85" s="181"/>
      <c r="U85" s="182">
        <f>IF(OR(B85='DROP-DOWNS'!$S$18,B85='DROP-DOWNS'!$S$19,B85='DROP-DOWNS'!$S$20,B85='DROP-DOWNS'!$S$21),R85,0)</f>
        <v>0</v>
      </c>
      <c r="V85" s="177"/>
      <c r="W85" s="181"/>
    </row>
    <row r="86" spans="1:25" s="83" customFormat="1" ht="39.950000000000003" customHeight="1" x14ac:dyDescent="0.25">
      <c r="A86" s="180"/>
      <c r="B86" s="417"/>
      <c r="C86" s="418"/>
      <c r="D86" s="419"/>
      <c r="E86" s="389" t="str">
        <f t="shared" si="8"/>
        <v>Select Category in Column B</v>
      </c>
      <c r="F86" s="390"/>
      <c r="G86" s="391"/>
      <c r="H86" s="389" t="str">
        <f t="shared" si="9"/>
        <v>Select Category in Column B</v>
      </c>
      <c r="I86" s="390"/>
      <c r="J86" s="390"/>
      <c r="K86" s="390"/>
      <c r="L86" s="390"/>
      <c r="M86" s="390"/>
      <c r="N86" s="390"/>
      <c r="O86" s="391"/>
      <c r="P86" s="186"/>
      <c r="Q86" s="190"/>
      <c r="R86" s="77">
        <f t="shared" ref="R86:R88" si="10">ROUND(Q86*P86,2)</f>
        <v>0</v>
      </c>
      <c r="S86" s="180"/>
      <c r="T86" s="181"/>
      <c r="U86" s="182">
        <f>IF(OR(B86='DROP-DOWNS'!$S$18,B86='DROP-DOWNS'!$S$19,B86='DROP-DOWNS'!$S$20,B86='DROP-DOWNS'!$S$21),R86,0)</f>
        <v>0</v>
      </c>
      <c r="V86" s="177"/>
      <c r="W86" s="181"/>
    </row>
    <row r="87" spans="1:25" s="83" customFormat="1" ht="39.950000000000003" customHeight="1" x14ac:dyDescent="0.25">
      <c r="A87" s="180"/>
      <c r="B87" s="417"/>
      <c r="C87" s="418"/>
      <c r="D87" s="419"/>
      <c r="E87" s="389" t="str">
        <f t="shared" si="8"/>
        <v>Select Category in Column B</v>
      </c>
      <c r="F87" s="390"/>
      <c r="G87" s="391"/>
      <c r="H87" s="389" t="str">
        <f t="shared" si="9"/>
        <v>Select Category in Column B</v>
      </c>
      <c r="I87" s="390"/>
      <c r="J87" s="390"/>
      <c r="K87" s="390"/>
      <c r="L87" s="390"/>
      <c r="M87" s="390"/>
      <c r="N87" s="390"/>
      <c r="O87" s="391"/>
      <c r="P87" s="165"/>
      <c r="Q87" s="190"/>
      <c r="R87" s="77">
        <f t="shared" si="10"/>
        <v>0</v>
      </c>
      <c r="S87" s="180"/>
      <c r="T87" s="181"/>
      <c r="U87" s="182">
        <f>IF(OR(B87='DROP-DOWNS'!$S$18,B87='DROP-DOWNS'!$S$19,B87='DROP-DOWNS'!$S$20,B87='DROP-DOWNS'!$S$21),R87,0)</f>
        <v>0</v>
      </c>
      <c r="V87" s="177"/>
      <c r="W87" s="181"/>
    </row>
    <row r="88" spans="1:25" s="83" customFormat="1" ht="39.950000000000003" customHeight="1" x14ac:dyDescent="0.25">
      <c r="A88" s="180"/>
      <c r="B88" s="417"/>
      <c r="C88" s="418"/>
      <c r="D88" s="419"/>
      <c r="E88" s="389" t="str">
        <f t="shared" si="8"/>
        <v>Select Category in Column B</v>
      </c>
      <c r="F88" s="390"/>
      <c r="G88" s="391"/>
      <c r="H88" s="389" t="str">
        <f t="shared" si="9"/>
        <v>Select Category in Column B</v>
      </c>
      <c r="I88" s="390"/>
      <c r="J88" s="390"/>
      <c r="K88" s="390"/>
      <c r="L88" s="390"/>
      <c r="M88" s="390"/>
      <c r="N88" s="390"/>
      <c r="O88" s="391"/>
      <c r="P88" s="165"/>
      <c r="Q88" s="190"/>
      <c r="R88" s="77">
        <f t="shared" si="10"/>
        <v>0</v>
      </c>
      <c r="S88" s="180"/>
      <c r="T88" s="181"/>
      <c r="U88" s="182">
        <f>IF(OR(B88='DROP-DOWNS'!$S$18,B88='DROP-DOWNS'!$S$19,B88='DROP-DOWNS'!$S$20,B88='DROP-DOWNS'!$S$21),R88,0)</f>
        <v>0</v>
      </c>
      <c r="V88" s="177"/>
      <c r="W88" s="181"/>
    </row>
    <row r="89" spans="1:25" s="83" customFormat="1" ht="39.950000000000003" hidden="1" customHeight="1" x14ac:dyDescent="0.25">
      <c r="A89" s="180"/>
      <c r="B89" s="417"/>
      <c r="C89" s="418"/>
      <c r="D89" s="419"/>
      <c r="E89" s="389" t="str">
        <f t="shared" si="8"/>
        <v>Select Category in Column B</v>
      </c>
      <c r="F89" s="390"/>
      <c r="G89" s="391"/>
      <c r="H89" s="389" t="str">
        <f t="shared" si="9"/>
        <v>Select Category in Column B</v>
      </c>
      <c r="I89" s="390"/>
      <c r="J89" s="390"/>
      <c r="K89" s="390"/>
      <c r="L89" s="390"/>
      <c r="M89" s="390"/>
      <c r="N89" s="390"/>
      <c r="O89" s="391"/>
      <c r="P89" s="186"/>
      <c r="Q89" s="190"/>
      <c r="R89" s="77">
        <f t="shared" ref="R89:R91" si="11">ROUND(Q89*P89,0)</f>
        <v>0</v>
      </c>
      <c r="S89" s="180"/>
      <c r="T89" s="181"/>
      <c r="U89" s="182">
        <f>IF(OR(B89='DROP-DOWNS'!S18,B89='DROP-DOWNS'!S19,B89='DROP-DOWNS'!S20,B89='DROP-DOWNS'!S21),R89,0)</f>
        <v>0</v>
      </c>
      <c r="V89" s="177"/>
      <c r="W89" s="181"/>
    </row>
    <row r="90" spans="1:25" s="83" customFormat="1" ht="39.950000000000003" hidden="1" customHeight="1" x14ac:dyDescent="0.25">
      <c r="A90" s="180"/>
      <c r="B90" s="417"/>
      <c r="C90" s="418"/>
      <c r="D90" s="419"/>
      <c r="E90" s="389" t="str">
        <f t="shared" si="8"/>
        <v>Select Category in Column B</v>
      </c>
      <c r="F90" s="390"/>
      <c r="G90" s="391"/>
      <c r="H90" s="389" t="str">
        <f t="shared" si="9"/>
        <v>Select Category in Column B</v>
      </c>
      <c r="I90" s="390"/>
      <c r="J90" s="390"/>
      <c r="K90" s="390"/>
      <c r="L90" s="390"/>
      <c r="M90" s="390"/>
      <c r="N90" s="390"/>
      <c r="O90" s="391"/>
      <c r="P90" s="165"/>
      <c r="Q90" s="190"/>
      <c r="R90" s="77">
        <f t="shared" si="11"/>
        <v>0</v>
      </c>
      <c r="S90" s="180"/>
      <c r="T90" s="181"/>
      <c r="U90" s="182">
        <f>IF(OR(B90='DROP-DOWNS'!S18,B90='DROP-DOWNS'!S19,B90='DROP-DOWNS'!S20,B90='DROP-DOWNS'!S21),R90,0)</f>
        <v>0</v>
      </c>
      <c r="V90" s="177"/>
      <c r="W90" s="181"/>
    </row>
    <row r="91" spans="1:25" s="83" customFormat="1" ht="39.950000000000003" hidden="1" customHeight="1" x14ac:dyDescent="0.25">
      <c r="A91" s="180"/>
      <c r="B91" s="417"/>
      <c r="C91" s="418"/>
      <c r="D91" s="419" t="str">
        <f>IF(B91="","Select Travel Category in Column B.",0)</f>
        <v>Select Travel Category in Column B.</v>
      </c>
      <c r="E91" s="389" t="str">
        <f t="shared" si="8"/>
        <v>Select Category in Column B</v>
      </c>
      <c r="F91" s="390"/>
      <c r="G91" s="391"/>
      <c r="H91" s="389" t="str">
        <f t="shared" si="9"/>
        <v>Select Category in Column B</v>
      </c>
      <c r="I91" s="390"/>
      <c r="J91" s="390"/>
      <c r="K91" s="390"/>
      <c r="L91" s="390"/>
      <c r="M91" s="390"/>
      <c r="N91" s="390"/>
      <c r="O91" s="391"/>
      <c r="P91" s="165"/>
      <c r="Q91" s="190"/>
      <c r="R91" s="77">
        <f t="shared" si="11"/>
        <v>0</v>
      </c>
      <c r="S91" s="180"/>
      <c r="T91" s="181"/>
      <c r="U91" s="182">
        <f>IF(OR(B91='DROP-DOWNS'!S18,B91='DROP-DOWNS'!S19,B91='DROP-DOWNS'!S20,B91='DROP-DOWNS'!S21),R91,0)</f>
        <v>0</v>
      </c>
      <c r="V91" s="177"/>
      <c r="W91" s="181"/>
    </row>
    <row r="92" spans="1:25" ht="18" customHeight="1" x14ac:dyDescent="0.25">
      <c r="A92" s="180"/>
      <c r="B92" s="411" t="s">
        <v>59</v>
      </c>
      <c r="C92" s="412"/>
      <c r="D92" s="412"/>
      <c r="E92" s="412"/>
      <c r="F92" s="412"/>
      <c r="G92" s="412"/>
      <c r="H92" s="412"/>
      <c r="I92" s="412"/>
      <c r="J92" s="412"/>
      <c r="K92" s="412"/>
      <c r="L92" s="412"/>
      <c r="M92" s="412"/>
      <c r="N92" s="412"/>
      <c r="O92" s="412"/>
      <c r="P92" s="412"/>
      <c r="Q92" s="413"/>
      <c r="R92" s="151">
        <f>ROUND(SUM(R85:R91),0)</f>
        <v>0</v>
      </c>
      <c r="S92" s="180"/>
      <c r="T92" s="181"/>
      <c r="U92" s="152">
        <f>SUM(U85:U91)</f>
        <v>0</v>
      </c>
      <c r="V92" s="177"/>
      <c r="W92" s="181"/>
      <c r="Y92" s="129">
        <f>R92</f>
        <v>0</v>
      </c>
    </row>
    <row r="93" spans="1:25" ht="15.75" customHeight="1" x14ac:dyDescent="0.25">
      <c r="A93" s="180"/>
      <c r="B93" s="384" t="s">
        <v>66</v>
      </c>
      <c r="C93" s="385"/>
      <c r="D93" s="385"/>
      <c r="E93" s="385"/>
      <c r="F93" s="385"/>
      <c r="G93" s="385"/>
      <c r="H93" s="385"/>
      <c r="I93" s="385"/>
      <c r="J93" s="385"/>
      <c r="K93" s="385"/>
      <c r="L93" s="385"/>
      <c r="M93" s="385"/>
      <c r="N93" s="385"/>
      <c r="O93" s="385"/>
      <c r="P93" s="385"/>
      <c r="Q93" s="385"/>
      <c r="R93" s="386"/>
      <c r="S93" s="180"/>
      <c r="T93" s="181"/>
      <c r="U93" s="181"/>
      <c r="V93" s="178"/>
      <c r="W93" s="181"/>
    </row>
    <row r="94" spans="1:25" ht="39.950000000000003" customHeight="1" x14ac:dyDescent="0.25">
      <c r="A94" s="180"/>
      <c r="B94" s="437" t="s">
        <v>74</v>
      </c>
      <c r="C94" s="438"/>
      <c r="D94" s="439"/>
      <c r="E94" s="437" t="s">
        <v>361</v>
      </c>
      <c r="F94" s="438"/>
      <c r="G94" s="438"/>
      <c r="H94" s="438"/>
      <c r="I94" s="438"/>
      <c r="J94" s="438"/>
      <c r="K94" s="438"/>
      <c r="L94" s="438"/>
      <c r="M94" s="438"/>
      <c r="N94" s="438"/>
      <c r="O94" s="438"/>
      <c r="P94" s="438"/>
      <c r="Q94" s="438"/>
      <c r="R94" s="439"/>
      <c r="S94" s="180"/>
      <c r="T94" s="181"/>
      <c r="U94" s="181"/>
      <c r="V94" s="178"/>
      <c r="W94" s="181"/>
    </row>
    <row r="95" spans="1:25" ht="39.950000000000003" customHeight="1" x14ac:dyDescent="0.25">
      <c r="A95" s="180"/>
      <c r="B95" s="387"/>
      <c r="C95" s="387"/>
      <c r="D95" s="387"/>
      <c r="E95" s="388" t="str">
        <f t="shared" ref="E95:E100" si="12">IF(B95="","Select Category in Column B",0)</f>
        <v>Select Category in Column B</v>
      </c>
      <c r="F95" s="388"/>
      <c r="G95" s="388"/>
      <c r="H95" s="388"/>
      <c r="I95" s="388"/>
      <c r="J95" s="388"/>
      <c r="K95" s="388"/>
      <c r="L95" s="388"/>
      <c r="M95" s="388"/>
      <c r="N95" s="388"/>
      <c r="O95" s="388"/>
      <c r="P95" s="388"/>
      <c r="Q95" s="388"/>
      <c r="R95" s="150"/>
      <c r="S95" s="180"/>
      <c r="T95" s="181"/>
      <c r="U95" s="181"/>
      <c r="V95" s="177"/>
      <c r="W95" s="181"/>
    </row>
    <row r="96" spans="1:25" ht="39.950000000000003" customHeight="1" x14ac:dyDescent="0.25">
      <c r="A96" s="180"/>
      <c r="B96" s="387"/>
      <c r="C96" s="387"/>
      <c r="D96" s="387"/>
      <c r="E96" s="388" t="str">
        <f t="shared" si="12"/>
        <v>Select Category in Column B</v>
      </c>
      <c r="F96" s="388"/>
      <c r="G96" s="388"/>
      <c r="H96" s="388"/>
      <c r="I96" s="388"/>
      <c r="J96" s="388"/>
      <c r="K96" s="388"/>
      <c r="L96" s="388"/>
      <c r="M96" s="388"/>
      <c r="N96" s="388"/>
      <c r="O96" s="388"/>
      <c r="P96" s="388"/>
      <c r="Q96" s="388"/>
      <c r="R96" s="150"/>
      <c r="S96" s="180"/>
      <c r="T96" s="181"/>
      <c r="U96" s="181"/>
      <c r="V96" s="177"/>
      <c r="W96" s="181"/>
    </row>
    <row r="97" spans="1:25" ht="39.950000000000003" customHeight="1" x14ac:dyDescent="0.25">
      <c r="A97" s="180"/>
      <c r="B97" s="387"/>
      <c r="C97" s="387"/>
      <c r="D97" s="387"/>
      <c r="E97" s="388" t="str">
        <f t="shared" si="12"/>
        <v>Select Category in Column B</v>
      </c>
      <c r="F97" s="388"/>
      <c r="G97" s="388"/>
      <c r="H97" s="388"/>
      <c r="I97" s="388"/>
      <c r="J97" s="388"/>
      <c r="K97" s="388"/>
      <c r="L97" s="388"/>
      <c r="M97" s="388"/>
      <c r="N97" s="388"/>
      <c r="O97" s="388"/>
      <c r="P97" s="388"/>
      <c r="Q97" s="388"/>
      <c r="R97" s="150"/>
      <c r="S97" s="180"/>
      <c r="T97" s="181"/>
      <c r="U97" s="181"/>
      <c r="V97" s="178"/>
      <c r="W97" s="181"/>
    </row>
    <row r="98" spans="1:25" ht="39.950000000000003" customHeight="1" x14ac:dyDescent="0.25">
      <c r="A98" s="180"/>
      <c r="B98" s="387"/>
      <c r="C98" s="387"/>
      <c r="D98" s="387"/>
      <c r="E98" s="388" t="str">
        <f t="shared" si="12"/>
        <v>Select Category in Column B</v>
      </c>
      <c r="F98" s="388"/>
      <c r="G98" s="388"/>
      <c r="H98" s="388"/>
      <c r="I98" s="388"/>
      <c r="J98" s="388"/>
      <c r="K98" s="388"/>
      <c r="L98" s="388"/>
      <c r="M98" s="388"/>
      <c r="N98" s="388"/>
      <c r="O98" s="388"/>
      <c r="P98" s="388"/>
      <c r="Q98" s="388"/>
      <c r="R98" s="150"/>
      <c r="S98" s="180"/>
      <c r="T98" s="181"/>
      <c r="U98" s="181"/>
      <c r="V98" s="181"/>
      <c r="W98" s="181"/>
    </row>
    <row r="99" spans="1:25" ht="39.950000000000003" customHeight="1" x14ac:dyDescent="0.25">
      <c r="A99" s="180"/>
      <c r="B99" s="387"/>
      <c r="C99" s="387"/>
      <c r="D99" s="387"/>
      <c r="E99" s="388" t="str">
        <f t="shared" si="12"/>
        <v>Select Category in Column B</v>
      </c>
      <c r="F99" s="388"/>
      <c r="G99" s="388"/>
      <c r="H99" s="388"/>
      <c r="I99" s="388"/>
      <c r="J99" s="388"/>
      <c r="K99" s="388"/>
      <c r="L99" s="388"/>
      <c r="M99" s="388"/>
      <c r="N99" s="388"/>
      <c r="O99" s="388"/>
      <c r="P99" s="388"/>
      <c r="Q99" s="388"/>
      <c r="R99" s="150"/>
      <c r="S99" s="180"/>
      <c r="T99" s="181"/>
      <c r="U99" s="181"/>
      <c r="V99" s="181"/>
      <c r="W99" s="181"/>
    </row>
    <row r="100" spans="1:25" ht="39.950000000000003" customHeight="1" x14ac:dyDescent="0.25">
      <c r="A100" s="180"/>
      <c r="B100" s="387"/>
      <c r="C100" s="387"/>
      <c r="D100" s="387"/>
      <c r="E100" s="388" t="str">
        <f t="shared" si="12"/>
        <v>Select Category in Column B</v>
      </c>
      <c r="F100" s="388"/>
      <c r="G100" s="388"/>
      <c r="H100" s="388"/>
      <c r="I100" s="388"/>
      <c r="J100" s="388"/>
      <c r="K100" s="388"/>
      <c r="L100" s="388"/>
      <c r="M100" s="388"/>
      <c r="N100" s="388"/>
      <c r="O100" s="388"/>
      <c r="P100" s="388"/>
      <c r="Q100" s="388"/>
      <c r="R100" s="150"/>
      <c r="S100" s="180"/>
      <c r="T100" s="181"/>
      <c r="U100" s="181"/>
      <c r="V100" s="181"/>
      <c r="W100" s="181"/>
    </row>
    <row r="101" spans="1:25" ht="19.350000000000001" customHeight="1" x14ac:dyDescent="0.25">
      <c r="A101" s="180"/>
      <c r="B101" s="411" t="s">
        <v>75</v>
      </c>
      <c r="C101" s="412"/>
      <c r="D101" s="412"/>
      <c r="E101" s="412"/>
      <c r="F101" s="412"/>
      <c r="G101" s="412"/>
      <c r="H101" s="412"/>
      <c r="I101" s="412"/>
      <c r="J101" s="412"/>
      <c r="K101" s="412"/>
      <c r="L101" s="412"/>
      <c r="M101" s="412"/>
      <c r="N101" s="412"/>
      <c r="O101" s="412"/>
      <c r="P101" s="412"/>
      <c r="Q101" s="413"/>
      <c r="R101" s="151">
        <f>ROUND(SUM(R95:R100),0)</f>
        <v>0</v>
      </c>
      <c r="S101" s="180"/>
      <c r="T101" s="181"/>
      <c r="U101" s="181"/>
      <c r="V101" s="181"/>
      <c r="W101" s="181"/>
      <c r="Y101" s="129">
        <f>R101</f>
        <v>0</v>
      </c>
    </row>
    <row r="102" spans="1:25" ht="15.75" customHeight="1" x14ac:dyDescent="0.25">
      <c r="A102" s="180"/>
      <c r="B102" s="422" t="s">
        <v>67</v>
      </c>
      <c r="C102" s="423"/>
      <c r="D102" s="423"/>
      <c r="E102" s="423"/>
      <c r="F102" s="423"/>
      <c r="G102" s="423"/>
      <c r="H102" s="423"/>
      <c r="I102" s="423"/>
      <c r="J102" s="423"/>
      <c r="K102" s="423"/>
      <c r="L102" s="423"/>
      <c r="M102" s="423"/>
      <c r="N102" s="423"/>
      <c r="O102" s="423"/>
      <c r="P102" s="423"/>
      <c r="Q102" s="423"/>
      <c r="R102" s="386"/>
      <c r="S102" s="180"/>
      <c r="T102" s="181"/>
      <c r="U102" s="181"/>
      <c r="V102" s="181"/>
      <c r="W102" s="181"/>
      <c r="X102" s="181"/>
    </row>
    <row r="103" spans="1:25" ht="15.75" customHeight="1" x14ac:dyDescent="0.25">
      <c r="A103" s="180"/>
      <c r="B103" s="250"/>
      <c r="C103" s="251"/>
      <c r="D103" s="251"/>
      <c r="E103" s="251"/>
      <c r="F103" s="251"/>
      <c r="G103" s="251"/>
      <c r="H103" s="251"/>
      <c r="I103" s="251"/>
      <c r="J103" s="251"/>
      <c r="K103" s="251"/>
      <c r="L103" s="251"/>
      <c r="M103" s="251"/>
      <c r="N103" s="251"/>
      <c r="O103" s="251"/>
      <c r="P103" s="251"/>
      <c r="Q103" s="252"/>
      <c r="R103" s="253"/>
      <c r="S103" s="180"/>
      <c r="T103" s="181"/>
      <c r="U103" s="181"/>
      <c r="V103" s="181"/>
      <c r="W103" s="181"/>
      <c r="X103" s="181"/>
    </row>
    <row r="104" spans="1:25" ht="15.6" customHeight="1" x14ac:dyDescent="0.25">
      <c r="A104" s="180"/>
      <c r="B104" s="254"/>
      <c r="C104" s="450" t="s">
        <v>256</v>
      </c>
      <c r="D104" s="450"/>
      <c r="E104" s="450"/>
      <c r="F104" s="450"/>
      <c r="G104" s="450"/>
      <c r="H104" s="292"/>
      <c r="I104" s="451" t="s">
        <v>284</v>
      </c>
      <c r="J104" s="452"/>
      <c r="K104" s="452"/>
      <c r="L104" s="452"/>
      <c r="M104" s="452"/>
      <c r="N104" s="289"/>
      <c r="O104" s="453" t="str">
        <f>IF(E7="", "Enter IDC Rate Above",E7)</f>
        <v>Enter IDC Rate Above</v>
      </c>
      <c r="P104" s="454"/>
      <c r="Q104" s="255"/>
      <c r="R104" s="256"/>
      <c r="S104" s="180"/>
      <c r="T104" s="181"/>
      <c r="U104" s="184" t="str">
        <f>O104</f>
        <v>Enter IDC Rate Above</v>
      </c>
      <c r="V104" s="181"/>
      <c r="W104" s="181"/>
      <c r="X104" s="181"/>
    </row>
    <row r="105" spans="1:25" ht="14.1" hidden="1" customHeight="1" x14ac:dyDescent="0.25">
      <c r="A105" s="180"/>
      <c r="B105" s="254"/>
      <c r="C105" s="251"/>
      <c r="D105" s="251"/>
      <c r="E105" s="251"/>
      <c r="F105" s="251"/>
      <c r="G105" s="251"/>
      <c r="H105" s="292"/>
      <c r="I105" s="455" t="s">
        <v>112</v>
      </c>
      <c r="J105" s="435"/>
      <c r="K105" s="435"/>
      <c r="L105" s="435"/>
      <c r="M105" s="435"/>
      <c r="N105" s="291"/>
      <c r="O105" s="443">
        <f>(R101+R92+R82+R73+R66+R57+R52+R44+R16)-F129</f>
        <v>0</v>
      </c>
      <c r="P105" s="421"/>
      <c r="Q105" s="255"/>
      <c r="R105" s="256"/>
      <c r="S105" s="180"/>
      <c r="T105" s="181"/>
      <c r="U105" s="181"/>
      <c r="V105" s="181"/>
      <c r="W105" s="181"/>
      <c r="X105" s="181"/>
    </row>
    <row r="106" spans="1:25" ht="14.1" hidden="1" customHeight="1" x14ac:dyDescent="0.25">
      <c r="A106" s="180"/>
      <c r="B106" s="254" t="s">
        <v>113</v>
      </c>
      <c r="C106" s="257"/>
      <c r="D106" s="257"/>
      <c r="E106" s="257"/>
      <c r="F106" s="257"/>
      <c r="G106" s="258"/>
      <c r="H106" s="292"/>
      <c r="I106" s="290"/>
      <c r="J106" s="291"/>
      <c r="K106" s="291"/>
      <c r="L106" s="291"/>
      <c r="M106" s="291"/>
      <c r="N106" s="291"/>
      <c r="O106" s="420" t="e">
        <f>(O104+1)*O105</f>
        <v>#VALUE!</v>
      </c>
      <c r="P106" s="421"/>
      <c r="Q106" s="255"/>
      <c r="R106" s="256"/>
      <c r="S106" s="180"/>
      <c r="T106" s="181"/>
      <c r="U106" s="181"/>
      <c r="V106" s="181"/>
      <c r="W106" s="181"/>
      <c r="X106" s="181"/>
    </row>
    <row r="107" spans="1:25" ht="15.75" customHeight="1" x14ac:dyDescent="0.25">
      <c r="A107" s="180"/>
      <c r="B107" s="254"/>
      <c r="C107" s="450" t="s">
        <v>249</v>
      </c>
      <c r="D107" s="450"/>
      <c r="E107" s="450"/>
      <c r="F107" s="450"/>
      <c r="G107" s="259">
        <f>F123</f>
        <v>0</v>
      </c>
      <c r="H107" s="292"/>
      <c r="I107" s="251"/>
      <c r="J107" s="251"/>
      <c r="K107" s="251"/>
      <c r="L107" s="251"/>
      <c r="M107" s="251"/>
      <c r="N107" s="251"/>
      <c r="O107" s="251"/>
      <c r="P107" s="251"/>
      <c r="Q107" s="255"/>
      <c r="R107" s="256"/>
      <c r="S107" s="180"/>
      <c r="T107" s="181"/>
      <c r="U107" s="181"/>
      <c r="V107" s="181"/>
      <c r="W107" s="181"/>
      <c r="X107" s="181"/>
    </row>
    <row r="108" spans="1:25" ht="15.75" customHeight="1" x14ac:dyDescent="0.25">
      <c r="A108" s="180"/>
      <c r="B108" s="254"/>
      <c r="C108" s="450" t="s">
        <v>517</v>
      </c>
      <c r="D108" s="450"/>
      <c r="E108" s="450"/>
      <c r="F108" s="450"/>
      <c r="G108" s="259">
        <f>F124+F125+F126+F127</f>
        <v>0</v>
      </c>
      <c r="H108" s="292"/>
      <c r="I108" s="260"/>
      <c r="J108" s="260"/>
      <c r="K108" s="260"/>
      <c r="L108" s="260"/>
      <c r="M108" s="260"/>
      <c r="N108" s="260"/>
      <c r="O108" s="260"/>
      <c r="P108" s="260"/>
      <c r="Q108" s="255"/>
      <c r="R108" s="256"/>
      <c r="S108" s="180"/>
      <c r="T108" s="181"/>
      <c r="U108" s="181"/>
      <c r="V108" s="181"/>
      <c r="W108" s="181"/>
      <c r="X108" s="181"/>
    </row>
    <row r="109" spans="1:25" ht="15.75" customHeight="1" x14ac:dyDescent="0.25">
      <c r="A109" s="180"/>
      <c r="B109" s="254"/>
      <c r="C109" s="450" t="s">
        <v>250</v>
      </c>
      <c r="D109" s="450"/>
      <c r="E109" s="450"/>
      <c r="F109" s="450"/>
      <c r="G109" s="259">
        <f>R115</f>
        <v>0</v>
      </c>
      <c r="H109" s="292"/>
      <c r="I109" s="451" t="s">
        <v>111</v>
      </c>
      <c r="J109" s="452"/>
      <c r="K109" s="452"/>
      <c r="L109" s="452"/>
      <c r="M109" s="452"/>
      <c r="N109" s="289"/>
      <c r="O109" s="430">
        <f>'GRANT SUMMARY'!J100</f>
        <v>0</v>
      </c>
      <c r="P109" s="431"/>
      <c r="Q109" s="255"/>
      <c r="R109" s="256"/>
      <c r="S109" s="180" t="s">
        <v>588</v>
      </c>
      <c r="T109" s="181"/>
      <c r="U109" s="181"/>
      <c r="V109" s="181"/>
      <c r="W109" s="181"/>
      <c r="X109" s="181"/>
    </row>
    <row r="110" spans="1:25" ht="16.5" customHeight="1" x14ac:dyDescent="0.25">
      <c r="A110" s="180"/>
      <c r="B110" s="254"/>
      <c r="C110" s="292"/>
      <c r="D110" s="435"/>
      <c r="E110" s="435"/>
      <c r="F110" s="435"/>
      <c r="G110" s="292"/>
      <c r="H110" s="292"/>
      <c r="I110" s="292"/>
      <c r="J110" s="292"/>
      <c r="K110" s="292"/>
      <c r="L110" s="292"/>
      <c r="M110" s="436"/>
      <c r="N110" s="436"/>
      <c r="O110" s="436"/>
      <c r="P110" s="436"/>
      <c r="Q110" s="436"/>
      <c r="R110" s="261" t="s">
        <v>52</v>
      </c>
      <c r="S110" s="180"/>
      <c r="T110" s="181"/>
      <c r="U110" s="181"/>
      <c r="V110" s="181"/>
      <c r="W110" s="181"/>
      <c r="X110" s="181"/>
    </row>
    <row r="111" spans="1:25" x14ac:dyDescent="0.25">
      <c r="A111" s="180"/>
      <c r="B111" s="286"/>
      <c r="C111" s="412"/>
      <c r="D111" s="412"/>
      <c r="E111" s="412"/>
      <c r="F111" s="287"/>
      <c r="G111" s="287"/>
      <c r="H111" s="287"/>
      <c r="I111" s="412" t="s">
        <v>257</v>
      </c>
      <c r="J111" s="412"/>
      <c r="K111" s="412"/>
      <c r="L111" s="412"/>
      <c r="M111" s="412"/>
      <c r="N111" s="412"/>
      <c r="O111" s="412"/>
      <c r="P111" s="412"/>
      <c r="Q111" s="413"/>
      <c r="R111" s="153">
        <v>0</v>
      </c>
      <c r="S111" s="180"/>
      <c r="T111" s="181"/>
      <c r="U111" s="181"/>
      <c r="V111" s="181"/>
      <c r="W111" s="181"/>
      <c r="X111" s="181"/>
      <c r="Y111" s="129">
        <f>R111</f>
        <v>0</v>
      </c>
    </row>
    <row r="112" spans="1:25" ht="15.75" customHeight="1" x14ac:dyDescent="0.25">
      <c r="A112" s="180"/>
      <c r="B112" s="422" t="s">
        <v>68</v>
      </c>
      <c r="C112" s="423"/>
      <c r="D112" s="423"/>
      <c r="E112" s="423"/>
      <c r="F112" s="423"/>
      <c r="G112" s="423"/>
      <c r="H112" s="423"/>
      <c r="I112" s="423"/>
      <c r="J112" s="423"/>
      <c r="K112" s="423"/>
      <c r="L112" s="423"/>
      <c r="M112" s="423"/>
      <c r="N112" s="423"/>
      <c r="O112" s="423"/>
      <c r="P112" s="423"/>
      <c r="Q112" s="423"/>
      <c r="R112" s="284"/>
      <c r="S112" s="180"/>
      <c r="T112" s="181"/>
      <c r="U112" s="181"/>
      <c r="V112" s="181"/>
      <c r="W112" s="181"/>
    </row>
    <row r="113" spans="1:25" s="83" customFormat="1" ht="39.950000000000003" customHeight="1" x14ac:dyDescent="0.25">
      <c r="A113" s="180"/>
      <c r="B113" s="444" t="s">
        <v>76</v>
      </c>
      <c r="C113" s="445"/>
      <c r="D113" s="445"/>
      <c r="E113" s="445"/>
      <c r="F113" s="445"/>
      <c r="G113" s="445"/>
      <c r="H113" s="445"/>
      <c r="I113" s="445"/>
      <c r="J113" s="445"/>
      <c r="K113" s="445"/>
      <c r="L113" s="445"/>
      <c r="M113" s="445"/>
      <c r="N113" s="445"/>
      <c r="O113" s="445"/>
      <c r="P113" s="445"/>
      <c r="Q113" s="446"/>
      <c r="R113" s="288" t="s">
        <v>52</v>
      </c>
      <c r="S113" s="180"/>
      <c r="T113" s="181"/>
      <c r="U113" s="181"/>
      <c r="V113" s="181"/>
      <c r="W113" s="181"/>
    </row>
    <row r="114" spans="1:25" ht="30" customHeight="1" x14ac:dyDescent="0.25">
      <c r="A114" s="180"/>
      <c r="B114" s="447"/>
      <c r="C114" s="448"/>
      <c r="D114" s="448"/>
      <c r="E114" s="448"/>
      <c r="F114" s="448"/>
      <c r="G114" s="448"/>
      <c r="H114" s="448"/>
      <c r="I114" s="448"/>
      <c r="J114" s="448"/>
      <c r="K114" s="448"/>
      <c r="L114" s="448"/>
      <c r="M114" s="448"/>
      <c r="N114" s="448"/>
      <c r="O114" s="448"/>
      <c r="P114" s="448"/>
      <c r="Q114" s="449"/>
      <c r="R114" s="154"/>
      <c r="S114" s="180"/>
      <c r="T114" s="181"/>
      <c r="U114" s="181"/>
      <c r="V114" s="181"/>
      <c r="W114" s="181"/>
    </row>
    <row r="115" spans="1:25" ht="18.600000000000001" customHeight="1" x14ac:dyDescent="0.25">
      <c r="A115" s="180"/>
      <c r="B115" s="411" t="s">
        <v>77</v>
      </c>
      <c r="C115" s="412"/>
      <c r="D115" s="412"/>
      <c r="E115" s="412"/>
      <c r="F115" s="412"/>
      <c r="G115" s="412"/>
      <c r="H115" s="412"/>
      <c r="I115" s="412"/>
      <c r="J115" s="412"/>
      <c r="K115" s="412"/>
      <c r="L115" s="412"/>
      <c r="M115" s="412"/>
      <c r="N115" s="412"/>
      <c r="O115" s="412"/>
      <c r="P115" s="412"/>
      <c r="Q115" s="413"/>
      <c r="R115" s="151">
        <f>ROUND(R114,0)</f>
        <v>0</v>
      </c>
      <c r="S115" s="180"/>
      <c r="T115" s="181"/>
      <c r="U115" s="181"/>
      <c r="V115" s="181"/>
      <c r="W115" s="181"/>
      <c r="Y115" s="129">
        <f>R115</f>
        <v>0</v>
      </c>
    </row>
    <row r="116" spans="1:25" ht="18.600000000000001" customHeight="1" x14ac:dyDescent="0.25">
      <c r="A116" s="180"/>
      <c r="B116" s="422"/>
      <c r="C116" s="423"/>
      <c r="D116" s="423"/>
      <c r="E116" s="423"/>
      <c r="F116" s="423"/>
      <c r="G116" s="423"/>
      <c r="H116" s="423"/>
      <c r="I116" s="423"/>
      <c r="J116" s="423"/>
      <c r="K116" s="423"/>
      <c r="L116" s="423"/>
      <c r="M116" s="423"/>
      <c r="N116" s="423"/>
      <c r="O116" s="423"/>
      <c r="P116" s="423"/>
      <c r="Q116" s="423"/>
      <c r="R116" s="284"/>
      <c r="S116" s="180"/>
      <c r="T116" s="181"/>
      <c r="U116" s="181"/>
      <c r="V116" s="181"/>
      <c r="W116" s="181"/>
      <c r="Y116" s="129"/>
    </row>
    <row r="117" spans="1:25" ht="34.5" customHeight="1" x14ac:dyDescent="0.25">
      <c r="A117" s="180"/>
      <c r="B117" s="432" t="s">
        <v>60</v>
      </c>
      <c r="C117" s="433"/>
      <c r="D117" s="433"/>
      <c r="E117" s="433"/>
      <c r="F117" s="433"/>
      <c r="G117" s="433"/>
      <c r="H117" s="433"/>
      <c r="I117" s="433"/>
      <c r="J117" s="433"/>
      <c r="K117" s="433"/>
      <c r="L117" s="433"/>
      <c r="M117" s="433"/>
      <c r="N117" s="433"/>
      <c r="O117" s="433"/>
      <c r="P117" s="433"/>
      <c r="Q117" s="434"/>
      <c r="R117" s="146">
        <f>SUM(R115+R111+R101+R92+R82+R73+R66+R57+R52+R44+R16)</f>
        <v>0</v>
      </c>
      <c r="S117" s="180"/>
      <c r="T117" s="181"/>
      <c r="U117" s="155"/>
      <c r="V117" s="156"/>
      <c r="W117" s="181"/>
    </row>
    <row r="118" spans="1:25" ht="34.5" customHeight="1" x14ac:dyDescent="0.25">
      <c r="A118" s="180"/>
      <c r="B118" s="432" t="s">
        <v>241</v>
      </c>
      <c r="C118" s="433"/>
      <c r="D118" s="433"/>
      <c r="E118" s="433"/>
      <c r="F118" s="433"/>
      <c r="G118" s="433"/>
      <c r="H118" s="433"/>
      <c r="I118" s="433"/>
      <c r="J118" s="433"/>
      <c r="K118" s="433"/>
      <c r="L118" s="433"/>
      <c r="M118" s="433"/>
      <c r="N118" s="433"/>
      <c r="O118" s="433"/>
      <c r="P118" s="433"/>
      <c r="Q118" s="434"/>
      <c r="R118" s="146">
        <f>R117-E5</f>
        <v>0</v>
      </c>
      <c r="S118" s="180"/>
      <c r="T118" s="181"/>
      <c r="U118" s="155"/>
      <c r="V118" s="156"/>
      <c r="W118" s="181"/>
    </row>
    <row r="119" spans="1:25" ht="15" customHeight="1" x14ac:dyDescent="0.25">
      <c r="A119" s="180"/>
      <c r="B119" s="180"/>
      <c r="C119" s="180"/>
      <c r="D119" s="180"/>
      <c r="E119" s="180"/>
      <c r="F119" s="180"/>
      <c r="G119" s="180"/>
      <c r="H119" s="180"/>
      <c r="I119" s="180"/>
      <c r="J119" s="180"/>
      <c r="K119" s="180"/>
      <c r="L119" s="180"/>
      <c r="M119" s="180"/>
      <c r="N119" s="180"/>
      <c r="O119" s="180"/>
      <c r="P119" s="180"/>
      <c r="Q119" s="180"/>
      <c r="R119" s="180"/>
      <c r="S119" s="180"/>
      <c r="T119" s="181"/>
      <c r="U119" s="155" t="s">
        <v>114</v>
      </c>
      <c r="V119" s="156">
        <f>U92+R101+R60+R64+R52+R16</f>
        <v>0</v>
      </c>
      <c r="W119" s="181"/>
    </row>
    <row r="120" spans="1:25" x14ac:dyDescent="0.2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row>
    <row r="121" spans="1:25" hidden="1" x14ac:dyDescent="0.25"/>
    <row r="122" spans="1:25" hidden="1" x14ac:dyDescent="0.25">
      <c r="C122" s="130" t="s">
        <v>255</v>
      </c>
      <c r="D122" s="130"/>
      <c r="E122" s="131"/>
      <c r="F122" s="132"/>
    </row>
    <row r="123" spans="1:25" hidden="1" x14ac:dyDescent="0.25">
      <c r="C123" s="130" t="s">
        <v>249</v>
      </c>
      <c r="D123" s="130"/>
      <c r="E123" s="131"/>
      <c r="F123" s="137">
        <f>R57</f>
        <v>0</v>
      </c>
    </row>
    <row r="124" spans="1:25" hidden="1" x14ac:dyDescent="0.25">
      <c r="C124" s="130" t="s">
        <v>251</v>
      </c>
      <c r="D124" s="130"/>
      <c r="E124" s="131">
        <f>W69</f>
        <v>0</v>
      </c>
      <c r="F124" s="132">
        <f>IF(E124&gt;25000,(E124-25000),0)</f>
        <v>0</v>
      </c>
    </row>
    <row r="125" spans="1:25" hidden="1" x14ac:dyDescent="0.25">
      <c r="C125" s="130" t="s">
        <v>252</v>
      </c>
      <c r="D125" s="130"/>
      <c r="E125" s="131">
        <f>W70</f>
        <v>0</v>
      </c>
      <c r="F125" s="132">
        <f>IF(E125&gt;25000,(E125-25000),0)</f>
        <v>0</v>
      </c>
    </row>
    <row r="126" spans="1:25" hidden="1" x14ac:dyDescent="0.25">
      <c r="C126" s="130" t="s">
        <v>253</v>
      </c>
      <c r="D126" s="130"/>
      <c r="E126" s="131">
        <f>W71</f>
        <v>0</v>
      </c>
      <c r="F126" s="132">
        <f>IF(E126&gt;25000,(E126-25000),0)</f>
        <v>0</v>
      </c>
    </row>
    <row r="127" spans="1:25" hidden="1" x14ac:dyDescent="0.25">
      <c r="C127" s="130" t="s">
        <v>254</v>
      </c>
      <c r="D127" s="130"/>
      <c r="E127" s="131">
        <f>W72</f>
        <v>0</v>
      </c>
      <c r="F127" s="132">
        <f>IF(E127&gt;25000,(E127-25000),0)</f>
        <v>0</v>
      </c>
    </row>
    <row r="128" spans="1:25" hidden="1" x14ac:dyDescent="0.25">
      <c r="C128" s="130" t="s">
        <v>250</v>
      </c>
      <c r="D128" s="130"/>
      <c r="E128" s="131"/>
      <c r="F128" s="137">
        <f>R115</f>
        <v>0</v>
      </c>
    </row>
    <row r="129" spans="6:6" hidden="1" x14ac:dyDescent="0.25">
      <c r="F129" s="81">
        <f>SUM(F123:F128)</f>
        <v>0</v>
      </c>
    </row>
  </sheetData>
  <sheetProtection algorithmName="SHA-512" hashValue="g0hMaTJY1PgsIp24yyIalVwuVqX8x4CAbPZOkoqIKsMkIWqbjIPF0/SI1u7QGdgcGijtzCr0UEU4fm/DFBMIGw==" saltValue="RJI4Drx4QWBTwTANv3CHsA==" spinCount="100000" sheet="1" formatCells="0" formatRows="0" insertRows="0" selectLockedCells="1"/>
  <mergeCells count="206">
    <mergeCell ref="B116:Q116"/>
    <mergeCell ref="B117:Q117"/>
    <mergeCell ref="B118:Q118"/>
    <mergeCell ref="C111:E111"/>
    <mergeCell ref="I111:Q111"/>
    <mergeCell ref="B112:Q112"/>
    <mergeCell ref="B113:Q113"/>
    <mergeCell ref="B114:Q114"/>
    <mergeCell ref="B115:Q115"/>
    <mergeCell ref="C107:F107"/>
    <mergeCell ref="C108:F108"/>
    <mergeCell ref="C109:F109"/>
    <mergeCell ref="I109:M109"/>
    <mergeCell ref="O109:P109"/>
    <mergeCell ref="D110:F110"/>
    <mergeCell ref="M110:Q110"/>
    <mergeCell ref="C104:G104"/>
    <mergeCell ref="I104:M104"/>
    <mergeCell ref="O104:P104"/>
    <mergeCell ref="I105:M105"/>
    <mergeCell ref="O105:P105"/>
    <mergeCell ref="O106:P106"/>
    <mergeCell ref="B99:D99"/>
    <mergeCell ref="E99:Q99"/>
    <mergeCell ref="B100:D100"/>
    <mergeCell ref="E100:Q100"/>
    <mergeCell ref="B101:Q101"/>
    <mergeCell ref="B102:R102"/>
    <mergeCell ref="B96:D96"/>
    <mergeCell ref="E96:Q96"/>
    <mergeCell ref="B97:D97"/>
    <mergeCell ref="E97:Q97"/>
    <mergeCell ref="B98:D98"/>
    <mergeCell ref="E98:Q98"/>
    <mergeCell ref="B92:Q92"/>
    <mergeCell ref="B93:R93"/>
    <mergeCell ref="B94:D94"/>
    <mergeCell ref="E94:R94"/>
    <mergeCell ref="B95:D95"/>
    <mergeCell ref="E95:Q95"/>
    <mergeCell ref="B90:D90"/>
    <mergeCell ref="E90:G90"/>
    <mergeCell ref="H90:O90"/>
    <mergeCell ref="B91:D91"/>
    <mergeCell ref="E91:G91"/>
    <mergeCell ref="H91:O91"/>
    <mergeCell ref="B88:D88"/>
    <mergeCell ref="E88:G88"/>
    <mergeCell ref="H88:O88"/>
    <mergeCell ref="B89:D89"/>
    <mergeCell ref="E89:G89"/>
    <mergeCell ref="H89:O89"/>
    <mergeCell ref="B86:D86"/>
    <mergeCell ref="E86:G86"/>
    <mergeCell ref="H86:O86"/>
    <mergeCell ref="B87:D87"/>
    <mergeCell ref="E87:G87"/>
    <mergeCell ref="H87:O87"/>
    <mergeCell ref="B82:Q82"/>
    <mergeCell ref="B83:R83"/>
    <mergeCell ref="B84:D84"/>
    <mergeCell ref="E84:G84"/>
    <mergeCell ref="H84:O84"/>
    <mergeCell ref="B85:D85"/>
    <mergeCell ref="E85:G85"/>
    <mergeCell ref="H85:O85"/>
    <mergeCell ref="B79:D79"/>
    <mergeCell ref="E79:Q79"/>
    <mergeCell ref="B80:D80"/>
    <mergeCell ref="E80:Q80"/>
    <mergeCell ref="B81:D81"/>
    <mergeCell ref="E81:Q81"/>
    <mergeCell ref="B76:D76"/>
    <mergeCell ref="E76:Q76"/>
    <mergeCell ref="B77:D77"/>
    <mergeCell ref="E77:Q77"/>
    <mergeCell ref="B78:D78"/>
    <mergeCell ref="E78:Q78"/>
    <mergeCell ref="B72:C72"/>
    <mergeCell ref="D72:G72"/>
    <mergeCell ref="H72:O72"/>
    <mergeCell ref="B73:Q73"/>
    <mergeCell ref="B74:R74"/>
    <mergeCell ref="B75:D75"/>
    <mergeCell ref="E75:Q75"/>
    <mergeCell ref="B70:C70"/>
    <mergeCell ref="D70:G70"/>
    <mergeCell ref="H70:O70"/>
    <mergeCell ref="B71:C71"/>
    <mergeCell ref="D71:G71"/>
    <mergeCell ref="H71:O71"/>
    <mergeCell ref="B68:C68"/>
    <mergeCell ref="D68:G68"/>
    <mergeCell ref="H68:O68"/>
    <mergeCell ref="B69:C69"/>
    <mergeCell ref="D69:G69"/>
    <mergeCell ref="H69:O69"/>
    <mergeCell ref="B64:C64"/>
    <mergeCell ref="D64:Q64"/>
    <mergeCell ref="C65:E65"/>
    <mergeCell ref="F65:Q65"/>
    <mergeCell ref="B66:Q66"/>
    <mergeCell ref="B67:R67"/>
    <mergeCell ref="C61:E61"/>
    <mergeCell ref="F61:Q61"/>
    <mergeCell ref="B62:C62"/>
    <mergeCell ref="D62:Q62"/>
    <mergeCell ref="C63:E63"/>
    <mergeCell ref="F63:Q63"/>
    <mergeCell ref="B57:Q57"/>
    <mergeCell ref="B58:R58"/>
    <mergeCell ref="B59:C59"/>
    <mergeCell ref="D59:Q59"/>
    <mergeCell ref="B60:C60"/>
    <mergeCell ref="D60:Q60"/>
    <mergeCell ref="B54:C54"/>
    <mergeCell ref="D54:P54"/>
    <mergeCell ref="B55:C55"/>
    <mergeCell ref="D55:P55"/>
    <mergeCell ref="B56:C56"/>
    <mergeCell ref="D56:P56"/>
    <mergeCell ref="B50:C50"/>
    <mergeCell ref="D50:K50"/>
    <mergeCell ref="B51:C51"/>
    <mergeCell ref="D51:K51"/>
    <mergeCell ref="B52:O52"/>
    <mergeCell ref="B53:R53"/>
    <mergeCell ref="B47:C47"/>
    <mergeCell ref="D47:K47"/>
    <mergeCell ref="B48:C48"/>
    <mergeCell ref="D48:K48"/>
    <mergeCell ref="B49:C49"/>
    <mergeCell ref="D49:K49"/>
    <mergeCell ref="B43:C43"/>
    <mergeCell ref="D43:K43"/>
    <mergeCell ref="B44:O44"/>
    <mergeCell ref="B45:R45"/>
    <mergeCell ref="B46:C46"/>
    <mergeCell ref="D46:K46"/>
    <mergeCell ref="B40:C40"/>
    <mergeCell ref="D40:K40"/>
    <mergeCell ref="B41:C41"/>
    <mergeCell ref="D41:K41"/>
    <mergeCell ref="B42:C42"/>
    <mergeCell ref="D42:K42"/>
    <mergeCell ref="B37:C37"/>
    <mergeCell ref="D37:K37"/>
    <mergeCell ref="B38:C38"/>
    <mergeCell ref="D38:K38"/>
    <mergeCell ref="B39:C39"/>
    <mergeCell ref="D39:K39"/>
    <mergeCell ref="B34:C34"/>
    <mergeCell ref="D34:K34"/>
    <mergeCell ref="B35:C35"/>
    <mergeCell ref="D35:K35"/>
    <mergeCell ref="B36:C36"/>
    <mergeCell ref="D36:K36"/>
    <mergeCell ref="B31:C31"/>
    <mergeCell ref="D31:K31"/>
    <mergeCell ref="B32:C32"/>
    <mergeCell ref="D32:K32"/>
    <mergeCell ref="B33:C33"/>
    <mergeCell ref="D33:K33"/>
    <mergeCell ref="B28:C28"/>
    <mergeCell ref="D28:K28"/>
    <mergeCell ref="B29:C29"/>
    <mergeCell ref="D29:K29"/>
    <mergeCell ref="B30:C30"/>
    <mergeCell ref="D30:K30"/>
    <mergeCell ref="B25:C25"/>
    <mergeCell ref="D25:K25"/>
    <mergeCell ref="B26:C26"/>
    <mergeCell ref="D26:K26"/>
    <mergeCell ref="B27:C27"/>
    <mergeCell ref="D27:K27"/>
    <mergeCell ref="B22:C22"/>
    <mergeCell ref="D22:K22"/>
    <mergeCell ref="B23:C23"/>
    <mergeCell ref="D23:K23"/>
    <mergeCell ref="B24:C24"/>
    <mergeCell ref="D24:K24"/>
    <mergeCell ref="B19:C19"/>
    <mergeCell ref="D19:K19"/>
    <mergeCell ref="B20:C20"/>
    <mergeCell ref="D20:K20"/>
    <mergeCell ref="B21:C21"/>
    <mergeCell ref="D21:K21"/>
    <mergeCell ref="B15:C15"/>
    <mergeCell ref="D15:K15"/>
    <mergeCell ref="B16:O16"/>
    <mergeCell ref="B17:R17"/>
    <mergeCell ref="B18:C18"/>
    <mergeCell ref="D18:K18"/>
    <mergeCell ref="B12:C12"/>
    <mergeCell ref="D12:K12"/>
    <mergeCell ref="B13:C13"/>
    <mergeCell ref="D13:K13"/>
    <mergeCell ref="B14:C14"/>
    <mergeCell ref="D14:K14"/>
    <mergeCell ref="B2:R2"/>
    <mergeCell ref="B3:R3"/>
    <mergeCell ref="B5:D5"/>
    <mergeCell ref="B7:D7"/>
    <mergeCell ref="B10:R10"/>
    <mergeCell ref="B11:C11"/>
    <mergeCell ref="D11:K11"/>
  </mergeCells>
  <conditionalFormatting sqref="R118">
    <cfRule type="cellIs" dxfId="55" priority="2" operator="notEqual">
      <formula>0</formula>
    </cfRule>
  </conditionalFormatting>
  <conditionalFormatting sqref="R117">
    <cfRule type="cellIs" dxfId="54" priority="3" operator="notEqual">
      <formula>$E$5</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608A4B33-6E2D-4CF2-A06D-394C11BED610}">
            <xm:f>'GRANT SUMMARY'!$J$100&lt;0</xm:f>
            <x14:dxf>
              <fill>
                <patternFill>
                  <bgColor rgb="FFFF0000"/>
                </patternFill>
              </fill>
            </x14:dxf>
          </x14:cfRule>
          <xm:sqref>R111</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1B611B70-279A-482F-9420-AA0DE9D34110}">
          <x14:formula1>
            <xm:f>' Budget'!$W$68:$W$73</xm:f>
          </x14:formula1>
          <xm:sqref>E5</xm:sqref>
        </x14:dataValidation>
        <x14:dataValidation type="list" allowBlank="1" showInputMessage="1" showErrorMessage="1" xr:uid="{A5EC13D0-2308-4BEE-A764-E4EC04AEC41C}">
          <x14:formula1>
            <xm:f>' Budget'!$V$68:$V$73</xm:f>
          </x14:formula1>
          <xm:sqref>B2:R2</xm:sqref>
        </x14:dataValidation>
        <x14:dataValidation type="list" allowBlank="1" showInputMessage="1" showErrorMessage="1" xr:uid="{2CE1103B-7B7E-4680-9D67-EDC0196E4CFF}">
          <x14:formula1>
            <xm:f>'DROP-DOWNS'!$J$2:$J$3</xm:f>
          </x14:formula1>
          <xm:sqref>B69:C72</xm:sqref>
        </x14:dataValidation>
        <x14:dataValidation type="list" allowBlank="1" showInputMessage="1" showErrorMessage="1" xr:uid="{5AB288A2-5908-473F-B93E-F5EE5B675EEF}">
          <x14:formula1>
            <xm:f>'DROP-DOWNS'!$S$12:$S$21</xm:f>
          </x14:formula1>
          <xm:sqref>B85:C87 B89:C91 B88:D88</xm:sqref>
        </x14:dataValidation>
        <x14:dataValidation type="list" allowBlank="1" showInputMessage="1" showErrorMessage="1" xr:uid="{672F43F7-E7BC-4489-8C71-0B84442FAC32}">
          <x14:formula1>
            <xm:f>'DROP-DOWNS'!$S$2:$S$6</xm:f>
          </x14:formula1>
          <xm:sqref>B76:C81</xm:sqref>
        </x14:dataValidation>
        <x14:dataValidation type="list" allowBlank="1" showInputMessage="1" showErrorMessage="1" xr:uid="{C16D7135-5FC0-49F6-8CFE-91A9A066822A}">
          <x14:formula1>
            <xm:f>'DROP-DOWNS'!$U$2:$U$8</xm:f>
          </x14:formula1>
          <xm:sqref>B95:D100</xm:sqref>
        </x14:dataValidation>
        <x14:dataValidation type="list" allowBlank="1" showInputMessage="1" showErrorMessage="1" xr:uid="{92D0ABD9-8E47-486B-9884-28D0A0931D4B}">
          <x14:formula1>
            <xm:f>Cover!$C$21:$C$25</xm:f>
          </x14:formula1>
          <xm:sqref>N47:N51 N19:N43 N12:N15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30B89-0970-4F0C-AC16-A6EED07491B1}">
  <sheetPr codeName="Sheet7">
    <tabColor theme="3" tint="0.79998168889431442"/>
  </sheetPr>
  <dimension ref="A1:AN129"/>
  <sheetViews>
    <sheetView showGridLines="0" topLeftCell="A4" zoomScale="90" zoomScaleNormal="90" workbookViewId="0">
      <selection activeCell="S4" sqref="S4"/>
    </sheetView>
  </sheetViews>
  <sheetFormatPr defaultColWidth="9.140625" defaultRowHeight="15" x14ac:dyDescent="0.25"/>
  <cols>
    <col min="1" max="1" width="3.42578125" style="51" customWidth="1"/>
    <col min="2" max="2" width="8.140625" style="51" customWidth="1"/>
    <col min="3" max="3" width="8.42578125" style="51" customWidth="1"/>
    <col min="4" max="4" width="11.85546875" style="51" customWidth="1"/>
    <col min="5" max="5" width="11.85546875" style="138" customWidth="1"/>
    <col min="6" max="6" width="11.85546875" style="136" customWidth="1"/>
    <col min="7" max="8" width="11.85546875" style="133" customWidth="1"/>
    <col min="9" max="9" width="12.85546875" style="133" customWidth="1"/>
    <col min="10" max="10" width="11.85546875" style="133" customWidth="1"/>
    <col min="11" max="11" width="6.42578125" style="133" customWidth="1"/>
    <col min="12" max="12" width="9.5703125" style="134" customWidth="1"/>
    <col min="13" max="14" width="9.5703125" style="135" customWidth="1"/>
    <col min="15" max="15" width="9.5703125" style="134" customWidth="1"/>
    <col min="16" max="16" width="9.5703125" style="136" customWidth="1"/>
    <col min="17" max="17" width="9.5703125" style="51" customWidth="1"/>
    <col min="18" max="18" width="14" style="51" customWidth="1"/>
    <col min="19" max="19" width="3.42578125" style="185" customWidth="1"/>
    <col min="20" max="20" width="4.28515625" style="51" customWidth="1"/>
    <col min="21" max="21" width="15.7109375" style="51" hidden="1" customWidth="1"/>
    <col min="22" max="22" width="27.5703125" style="51" hidden="1" customWidth="1"/>
    <col min="23" max="23" width="17.28515625" style="51" hidden="1" customWidth="1"/>
    <col min="24" max="24" width="9.140625" style="51" hidden="1" customWidth="1"/>
    <col min="25" max="25" width="10.5703125" style="51" hidden="1" customWidth="1"/>
    <col min="26" max="26" width="9.140625" style="51" hidden="1" customWidth="1"/>
    <col min="27" max="27" width="10.5703125" style="51" bestFit="1" customWidth="1"/>
    <col min="28" max="16384" width="9.140625" style="51"/>
  </cols>
  <sheetData>
    <row r="1" spans="1:27" x14ac:dyDescent="0.25">
      <c r="A1" s="180"/>
      <c r="B1" s="180"/>
      <c r="C1" s="180"/>
      <c r="D1" s="180"/>
      <c r="E1" s="180"/>
      <c r="F1" s="180"/>
      <c r="G1" s="180"/>
      <c r="H1" s="180"/>
      <c r="I1" s="180"/>
      <c r="J1" s="180"/>
      <c r="K1" s="180"/>
      <c r="L1" s="180"/>
      <c r="M1" s="180"/>
      <c r="N1" s="180"/>
      <c r="O1" s="180"/>
      <c r="P1" s="180"/>
      <c r="Q1" s="180"/>
      <c r="R1" s="180"/>
      <c r="S1" s="180"/>
      <c r="T1" s="181"/>
      <c r="U1" s="181"/>
      <c r="V1" s="181"/>
      <c r="W1" s="181"/>
    </row>
    <row r="2" spans="1:27" ht="29.45" customHeight="1" x14ac:dyDescent="0.25">
      <c r="A2" s="180"/>
      <c r="B2" s="488"/>
      <c r="C2" s="489"/>
      <c r="D2" s="489"/>
      <c r="E2" s="489"/>
      <c r="F2" s="489"/>
      <c r="G2" s="489"/>
      <c r="H2" s="489"/>
      <c r="I2" s="489"/>
      <c r="J2" s="489"/>
      <c r="K2" s="489"/>
      <c r="L2" s="489"/>
      <c r="M2" s="489"/>
      <c r="N2" s="489"/>
      <c r="O2" s="489"/>
      <c r="P2" s="489"/>
      <c r="Q2" s="489"/>
      <c r="R2" s="490"/>
      <c r="S2" s="180"/>
      <c r="T2" s="181"/>
      <c r="U2" s="181"/>
      <c r="V2" s="181"/>
      <c r="W2" s="181"/>
    </row>
    <row r="3" spans="1:27" ht="29.45" customHeight="1" x14ac:dyDescent="0.25">
      <c r="A3" s="180"/>
      <c r="B3" s="459" t="s">
        <v>592</v>
      </c>
      <c r="C3" s="460"/>
      <c r="D3" s="460"/>
      <c r="E3" s="460"/>
      <c r="F3" s="460"/>
      <c r="G3" s="460"/>
      <c r="H3" s="460"/>
      <c r="I3" s="460"/>
      <c r="J3" s="460"/>
      <c r="K3" s="460"/>
      <c r="L3" s="460"/>
      <c r="M3" s="460"/>
      <c r="N3" s="460"/>
      <c r="O3" s="460"/>
      <c r="P3" s="460"/>
      <c r="Q3" s="460"/>
      <c r="R3" s="461"/>
      <c r="S3" s="180"/>
      <c r="T3" s="181"/>
      <c r="U3" s="181"/>
      <c r="V3" s="181"/>
      <c r="W3" s="181"/>
    </row>
    <row r="4" spans="1:27" ht="8.25" customHeight="1" x14ac:dyDescent="0.25">
      <c r="A4" s="180"/>
      <c r="B4" s="193"/>
      <c r="C4" s="193"/>
      <c r="D4" s="193"/>
      <c r="E4" s="193"/>
      <c r="F4" s="193"/>
      <c r="G4" s="193"/>
      <c r="H4" s="193"/>
      <c r="I4" s="193"/>
      <c r="J4" s="193"/>
      <c r="K4" s="193"/>
      <c r="L4" s="193"/>
      <c r="M4" s="193"/>
      <c r="N4" s="193"/>
      <c r="O4" s="193"/>
      <c r="P4" s="193"/>
      <c r="Q4" s="193"/>
      <c r="R4" s="193"/>
      <c r="S4" s="180"/>
      <c r="T4" s="181"/>
      <c r="U4" s="181"/>
      <c r="V4" s="181"/>
      <c r="W4" s="181"/>
    </row>
    <row r="5" spans="1:27" ht="30" customHeight="1" x14ac:dyDescent="0.25">
      <c r="A5" s="180"/>
      <c r="B5" s="491" t="s">
        <v>230</v>
      </c>
      <c r="C5" s="492"/>
      <c r="D5" s="493"/>
      <c r="E5" s="192"/>
      <c r="F5" s="193"/>
      <c r="G5" s="193"/>
      <c r="H5" s="193"/>
      <c r="I5" s="193"/>
      <c r="J5" s="193"/>
      <c r="K5" s="193"/>
      <c r="L5" s="193"/>
      <c r="M5" s="193"/>
      <c r="N5" s="193"/>
      <c r="O5" s="193"/>
      <c r="P5" s="193"/>
      <c r="Q5" s="193"/>
      <c r="R5" s="193"/>
      <c r="S5" s="180"/>
      <c r="T5" s="181"/>
      <c r="U5" s="181"/>
      <c r="V5" s="181"/>
      <c r="W5" s="181"/>
    </row>
    <row r="6" spans="1:27" ht="8.25" customHeight="1" x14ac:dyDescent="0.25">
      <c r="A6" s="180"/>
      <c r="B6" s="193"/>
      <c r="C6" s="193"/>
      <c r="D6" s="195"/>
      <c r="E6" s="193"/>
      <c r="F6" s="193"/>
      <c r="G6" s="193"/>
      <c r="H6" s="193"/>
      <c r="I6" s="193"/>
      <c r="J6" s="193"/>
      <c r="K6" s="193"/>
      <c r="L6" s="193"/>
      <c r="M6" s="193"/>
      <c r="N6" s="193"/>
      <c r="O6" s="193"/>
      <c r="P6" s="193"/>
      <c r="Q6" s="193"/>
      <c r="R6" s="193"/>
      <c r="S6" s="180"/>
      <c r="T6" s="181"/>
      <c r="U6" s="181"/>
      <c r="V6" s="181"/>
      <c r="W6" s="181"/>
    </row>
    <row r="7" spans="1:27" ht="30" customHeight="1" x14ac:dyDescent="0.25">
      <c r="A7" s="180"/>
      <c r="B7" s="494" t="s">
        <v>516</v>
      </c>
      <c r="C7" s="385"/>
      <c r="D7" s="386"/>
      <c r="E7" s="191"/>
      <c r="F7" s="193"/>
      <c r="G7" s="193"/>
      <c r="H7" s="193"/>
      <c r="I7" s="193"/>
      <c r="J7" s="193"/>
      <c r="K7" s="193"/>
      <c r="L7" s="193"/>
      <c r="M7" s="193"/>
      <c r="N7" s="193"/>
      <c r="O7" s="193"/>
      <c r="P7" s="193"/>
      <c r="Q7" s="193"/>
      <c r="R7" s="193"/>
      <c r="S7" s="180"/>
      <c r="T7" s="181"/>
      <c r="U7" s="181"/>
      <c r="V7" s="181"/>
      <c r="W7" s="181"/>
    </row>
    <row r="8" spans="1:27" ht="8.25" customHeight="1" x14ac:dyDescent="0.25">
      <c r="A8" s="180"/>
      <c r="B8" s="193"/>
      <c r="C8" s="193"/>
      <c r="D8" s="195"/>
      <c r="E8" s="193"/>
      <c r="F8" s="193"/>
      <c r="G8" s="193"/>
      <c r="H8" s="193"/>
      <c r="I8" s="193"/>
      <c r="J8" s="193"/>
      <c r="K8" s="193"/>
      <c r="L8" s="193"/>
      <c r="M8" s="193"/>
      <c r="N8" s="193"/>
      <c r="O8" s="193"/>
      <c r="P8" s="193"/>
      <c r="Q8" s="193"/>
      <c r="R8" s="193"/>
      <c r="S8" s="180"/>
      <c r="T8" s="181"/>
      <c r="U8" s="181"/>
      <c r="V8" s="181"/>
      <c r="W8" s="181"/>
    </row>
    <row r="9" spans="1:27" ht="9" customHeight="1" x14ac:dyDescent="0.25">
      <c r="A9" s="180"/>
      <c r="B9" s="193"/>
      <c r="C9" s="193"/>
      <c r="D9" s="193"/>
      <c r="E9" s="193"/>
      <c r="F9" s="193"/>
      <c r="G9" s="193"/>
      <c r="H9" s="193"/>
      <c r="I9" s="193"/>
      <c r="J9" s="193"/>
      <c r="K9" s="193"/>
      <c r="L9" s="193"/>
      <c r="M9" s="193"/>
      <c r="N9" s="193"/>
      <c r="O9" s="193"/>
      <c r="P9" s="193"/>
      <c r="Q9" s="193"/>
      <c r="R9" s="193"/>
      <c r="S9" s="180"/>
      <c r="T9" s="181"/>
      <c r="U9" s="181"/>
      <c r="V9" s="181"/>
      <c r="W9" s="181"/>
    </row>
    <row r="10" spans="1:27" ht="15.75" customHeight="1" x14ac:dyDescent="0.25">
      <c r="A10" s="180"/>
      <c r="B10" s="462" t="s">
        <v>44</v>
      </c>
      <c r="C10" s="463"/>
      <c r="D10" s="463"/>
      <c r="E10" s="463"/>
      <c r="F10" s="463"/>
      <c r="G10" s="463"/>
      <c r="H10" s="463"/>
      <c r="I10" s="463"/>
      <c r="J10" s="463"/>
      <c r="K10" s="463"/>
      <c r="L10" s="463"/>
      <c r="M10" s="463"/>
      <c r="N10" s="463"/>
      <c r="O10" s="463"/>
      <c r="P10" s="463"/>
      <c r="Q10" s="463"/>
      <c r="R10" s="464"/>
      <c r="S10" s="180"/>
      <c r="T10" s="181"/>
      <c r="U10" s="181"/>
      <c r="V10" s="182" t="s">
        <v>335</v>
      </c>
      <c r="W10" s="181"/>
    </row>
    <row r="11" spans="1:27" ht="39.950000000000003" customHeight="1" x14ac:dyDescent="0.25">
      <c r="A11" s="180"/>
      <c r="B11" s="468" t="s">
        <v>45</v>
      </c>
      <c r="C11" s="469"/>
      <c r="D11" s="468" t="s">
        <v>362</v>
      </c>
      <c r="E11" s="473"/>
      <c r="F11" s="473"/>
      <c r="G11" s="473"/>
      <c r="H11" s="473"/>
      <c r="I11" s="473"/>
      <c r="J11" s="473"/>
      <c r="K11" s="469"/>
      <c r="L11" s="197" t="s">
        <v>46</v>
      </c>
      <c r="M11" s="197" t="s">
        <v>47</v>
      </c>
      <c r="N11" s="197" t="s">
        <v>532</v>
      </c>
      <c r="O11" s="197" t="s">
        <v>4</v>
      </c>
      <c r="P11" s="197" t="s">
        <v>1</v>
      </c>
      <c r="Q11" s="197" t="s">
        <v>102</v>
      </c>
      <c r="R11" s="197" t="s">
        <v>103</v>
      </c>
      <c r="S11" s="180"/>
      <c r="T11" s="181"/>
      <c r="U11" s="181"/>
      <c r="V11" s="182"/>
      <c r="W11" s="181"/>
    </row>
    <row r="12" spans="1:27" s="83" customFormat="1" ht="39.950000000000003" customHeight="1" x14ac:dyDescent="0.25">
      <c r="A12" s="180"/>
      <c r="B12" s="477"/>
      <c r="C12" s="478"/>
      <c r="D12" s="414"/>
      <c r="E12" s="415"/>
      <c r="F12" s="415"/>
      <c r="G12" s="415"/>
      <c r="H12" s="415"/>
      <c r="I12" s="415"/>
      <c r="J12" s="415"/>
      <c r="K12" s="416"/>
      <c r="L12" s="139"/>
      <c r="M12" s="140"/>
      <c r="N12" s="266"/>
      <c r="O12" s="189"/>
      <c r="P12" s="141" t="str">
        <f>IF(N12="","",(L12/N12))</f>
        <v/>
      </c>
      <c r="Q12" s="142">
        <f>O12*R12</f>
        <v>0</v>
      </c>
      <c r="R12" s="143">
        <f>ROUND(L12*M12,2)</f>
        <v>0</v>
      </c>
      <c r="S12" s="180"/>
      <c r="T12" s="181"/>
      <c r="U12" s="181"/>
      <c r="V12" s="182">
        <f>Q12+R12</f>
        <v>0</v>
      </c>
      <c r="W12" s="181"/>
      <c r="AA12" s="128"/>
    </row>
    <row r="13" spans="1:27" s="83" customFormat="1" ht="39.950000000000003" customHeight="1" x14ac:dyDescent="0.25">
      <c r="A13" s="180"/>
      <c r="B13" s="397"/>
      <c r="C13" s="399"/>
      <c r="D13" s="414"/>
      <c r="E13" s="415"/>
      <c r="F13" s="415"/>
      <c r="G13" s="415"/>
      <c r="H13" s="415"/>
      <c r="I13" s="415"/>
      <c r="J13" s="415"/>
      <c r="K13" s="416"/>
      <c r="L13" s="139"/>
      <c r="M13" s="140"/>
      <c r="N13" s="266"/>
      <c r="O13" s="189"/>
      <c r="P13" s="141" t="str">
        <f>IF(N13="","",(L13/N13))</f>
        <v/>
      </c>
      <c r="Q13" s="142">
        <f>O13*R13</f>
        <v>0</v>
      </c>
      <c r="R13" s="143">
        <f t="shared" ref="R13:R15" si="0">ROUND(L13*M13,2)</f>
        <v>0</v>
      </c>
      <c r="S13" s="180"/>
      <c r="T13" s="181"/>
      <c r="U13" s="181"/>
      <c r="V13" s="182">
        <f>Q13+R13</f>
        <v>0</v>
      </c>
      <c r="W13" s="181"/>
      <c r="AA13" s="128"/>
    </row>
    <row r="14" spans="1:27" s="83" customFormat="1" ht="39.950000000000003" customHeight="1" x14ac:dyDescent="0.25">
      <c r="A14" s="180"/>
      <c r="B14" s="397"/>
      <c r="C14" s="399"/>
      <c r="D14" s="414"/>
      <c r="E14" s="415"/>
      <c r="F14" s="415"/>
      <c r="G14" s="415"/>
      <c r="H14" s="415"/>
      <c r="I14" s="415"/>
      <c r="J14" s="415"/>
      <c r="K14" s="416"/>
      <c r="L14" s="139"/>
      <c r="M14" s="140"/>
      <c r="N14" s="266"/>
      <c r="O14" s="189"/>
      <c r="P14" s="141" t="str">
        <f>IF(N14="","",(L14/N14))</f>
        <v/>
      </c>
      <c r="Q14" s="142">
        <f>O14*R14</f>
        <v>0</v>
      </c>
      <c r="R14" s="143">
        <f t="shared" si="0"/>
        <v>0</v>
      </c>
      <c r="S14" s="180"/>
      <c r="T14" s="181"/>
      <c r="U14" s="181"/>
      <c r="V14" s="182">
        <f>Q14+R14</f>
        <v>0</v>
      </c>
      <c r="W14" s="181"/>
      <c r="AA14" s="128"/>
    </row>
    <row r="15" spans="1:27" s="83" customFormat="1" ht="39.950000000000003" customHeight="1" x14ac:dyDescent="0.25">
      <c r="A15" s="180"/>
      <c r="B15" s="397"/>
      <c r="C15" s="399"/>
      <c r="D15" s="414"/>
      <c r="E15" s="415"/>
      <c r="F15" s="415"/>
      <c r="G15" s="415"/>
      <c r="H15" s="415"/>
      <c r="I15" s="415"/>
      <c r="J15" s="415"/>
      <c r="K15" s="416"/>
      <c r="L15" s="139"/>
      <c r="M15" s="140"/>
      <c r="N15" s="266"/>
      <c r="O15" s="189"/>
      <c r="P15" s="141" t="str">
        <f>IF(N15="","",(L15/N15))</f>
        <v/>
      </c>
      <c r="Q15" s="142">
        <f>O15*R15</f>
        <v>0</v>
      </c>
      <c r="R15" s="143">
        <f t="shared" si="0"/>
        <v>0</v>
      </c>
      <c r="S15" s="180"/>
      <c r="T15" s="181"/>
      <c r="U15" s="181"/>
      <c r="V15" s="182">
        <f>Q15+R15</f>
        <v>0</v>
      </c>
      <c r="W15" s="181"/>
      <c r="AA15" s="128"/>
    </row>
    <row r="16" spans="1:27" ht="18.600000000000001" customHeight="1" x14ac:dyDescent="0.25">
      <c r="A16" s="180"/>
      <c r="B16" s="411" t="s">
        <v>221</v>
      </c>
      <c r="C16" s="412"/>
      <c r="D16" s="412"/>
      <c r="E16" s="412"/>
      <c r="F16" s="412"/>
      <c r="G16" s="412"/>
      <c r="H16" s="412"/>
      <c r="I16" s="412"/>
      <c r="J16" s="412"/>
      <c r="K16" s="412"/>
      <c r="L16" s="412"/>
      <c r="M16" s="412"/>
      <c r="N16" s="412"/>
      <c r="O16" s="413"/>
      <c r="P16" s="144">
        <f>SUM(P12:P15)</f>
        <v>0</v>
      </c>
      <c r="Q16" s="145">
        <f>SUM(Q12:Q15)</f>
        <v>0</v>
      </c>
      <c r="R16" s="146">
        <f>SUM(R12:R15)</f>
        <v>0</v>
      </c>
      <c r="S16" s="180"/>
      <c r="T16" s="181"/>
      <c r="U16" s="181">
        <f>R16+Q16</f>
        <v>0</v>
      </c>
      <c r="V16" s="182"/>
      <c r="W16" s="181"/>
      <c r="X16" s="129"/>
      <c r="Y16" s="129">
        <f>R16</f>
        <v>0</v>
      </c>
    </row>
    <row r="17" spans="1:27" ht="15.75" customHeight="1" x14ac:dyDescent="0.25">
      <c r="A17" s="180"/>
      <c r="B17" s="465" t="s">
        <v>49</v>
      </c>
      <c r="C17" s="466"/>
      <c r="D17" s="466"/>
      <c r="E17" s="466"/>
      <c r="F17" s="466"/>
      <c r="G17" s="466"/>
      <c r="H17" s="466"/>
      <c r="I17" s="466"/>
      <c r="J17" s="466"/>
      <c r="K17" s="466"/>
      <c r="L17" s="466"/>
      <c r="M17" s="466"/>
      <c r="N17" s="466"/>
      <c r="O17" s="466"/>
      <c r="P17" s="466"/>
      <c r="Q17" s="466"/>
      <c r="R17" s="467"/>
      <c r="S17" s="180"/>
      <c r="T17" s="181"/>
      <c r="U17" s="181"/>
      <c r="V17" s="182"/>
      <c r="W17" s="181"/>
    </row>
    <row r="18" spans="1:27" ht="39.950000000000003" customHeight="1" x14ac:dyDescent="0.25">
      <c r="A18" s="180"/>
      <c r="B18" s="424" t="s">
        <v>45</v>
      </c>
      <c r="C18" s="479"/>
      <c r="D18" s="424" t="s">
        <v>363</v>
      </c>
      <c r="E18" s="425"/>
      <c r="F18" s="425"/>
      <c r="G18" s="425"/>
      <c r="H18" s="425"/>
      <c r="I18" s="425"/>
      <c r="J18" s="425"/>
      <c r="K18" s="479"/>
      <c r="L18" s="285" t="s">
        <v>46</v>
      </c>
      <c r="M18" s="285" t="s">
        <v>47</v>
      </c>
      <c r="N18" s="197" t="s">
        <v>532</v>
      </c>
      <c r="O18" s="285" t="s">
        <v>4</v>
      </c>
      <c r="P18" s="285" t="s">
        <v>1</v>
      </c>
      <c r="Q18" s="285" t="s">
        <v>36</v>
      </c>
      <c r="R18" s="285" t="s">
        <v>103</v>
      </c>
      <c r="S18" s="180"/>
      <c r="T18" s="181"/>
      <c r="U18" s="181"/>
      <c r="V18" s="182"/>
      <c r="W18" s="181"/>
    </row>
    <row r="19" spans="1:27" s="83" customFormat="1" ht="39.950000000000003" customHeight="1" x14ac:dyDescent="0.25">
      <c r="A19" s="180"/>
      <c r="B19" s="397"/>
      <c r="C19" s="399"/>
      <c r="D19" s="414"/>
      <c r="E19" s="415"/>
      <c r="F19" s="415"/>
      <c r="G19" s="415"/>
      <c r="H19" s="415"/>
      <c r="I19" s="415"/>
      <c r="J19" s="415"/>
      <c r="K19" s="416"/>
      <c r="L19" s="139"/>
      <c r="M19" s="140"/>
      <c r="N19" s="266"/>
      <c r="O19" s="189"/>
      <c r="P19" s="141" t="str">
        <f t="shared" ref="P19:P43" si="1">IF(N19="","",(L19/N19))</f>
        <v/>
      </c>
      <c r="Q19" s="142">
        <f t="shared" ref="Q19:Q43" si="2">O19*R19</f>
        <v>0</v>
      </c>
      <c r="R19" s="143">
        <f t="shared" ref="R19:R43" si="3">ROUND(L19*M19,2)</f>
        <v>0</v>
      </c>
      <c r="S19" s="180"/>
      <c r="T19" s="181"/>
      <c r="U19" s="181"/>
      <c r="V19" s="182">
        <f t="shared" ref="V19:V43" si="4">Q19+R19</f>
        <v>0</v>
      </c>
      <c r="W19" s="181"/>
    </row>
    <row r="20" spans="1:27" s="83" customFormat="1" ht="39.950000000000003" customHeight="1" x14ac:dyDescent="0.25">
      <c r="A20" s="180"/>
      <c r="B20" s="397"/>
      <c r="C20" s="399"/>
      <c r="D20" s="414"/>
      <c r="E20" s="415"/>
      <c r="F20" s="415"/>
      <c r="G20" s="415"/>
      <c r="H20" s="415"/>
      <c r="I20" s="415"/>
      <c r="J20" s="415"/>
      <c r="K20" s="416"/>
      <c r="L20" s="139"/>
      <c r="M20" s="140"/>
      <c r="N20" s="266"/>
      <c r="O20" s="189"/>
      <c r="P20" s="141" t="str">
        <f t="shared" si="1"/>
        <v/>
      </c>
      <c r="Q20" s="142">
        <f t="shared" si="2"/>
        <v>0</v>
      </c>
      <c r="R20" s="143">
        <f t="shared" si="3"/>
        <v>0</v>
      </c>
      <c r="S20" s="180"/>
      <c r="T20" s="181"/>
      <c r="U20" s="181" t="s">
        <v>231</v>
      </c>
      <c r="V20" s="182">
        <f t="shared" si="4"/>
        <v>0</v>
      </c>
      <c r="W20" s="181"/>
      <c r="AA20" s="128"/>
    </row>
    <row r="21" spans="1:27" s="83" customFormat="1" ht="39.950000000000003" customHeight="1" x14ac:dyDescent="0.25">
      <c r="A21" s="180"/>
      <c r="B21" s="397"/>
      <c r="C21" s="399"/>
      <c r="D21" s="414"/>
      <c r="E21" s="415"/>
      <c r="F21" s="415"/>
      <c r="G21" s="415"/>
      <c r="H21" s="415"/>
      <c r="I21" s="415"/>
      <c r="J21" s="415"/>
      <c r="K21" s="416"/>
      <c r="L21" s="139"/>
      <c r="M21" s="140"/>
      <c r="N21" s="266"/>
      <c r="O21" s="189"/>
      <c r="P21" s="141" t="str">
        <f t="shared" si="1"/>
        <v/>
      </c>
      <c r="Q21" s="142">
        <f t="shared" si="2"/>
        <v>0</v>
      </c>
      <c r="R21" s="143">
        <f t="shared" si="3"/>
        <v>0</v>
      </c>
      <c r="S21" s="180"/>
      <c r="T21" s="181"/>
      <c r="U21" s="181"/>
      <c r="V21" s="182">
        <f t="shared" si="4"/>
        <v>0</v>
      </c>
      <c r="W21" s="181"/>
    </row>
    <row r="22" spans="1:27" s="83" customFormat="1" ht="39.950000000000003" customHeight="1" x14ac:dyDescent="0.25">
      <c r="A22" s="180"/>
      <c r="B22" s="397"/>
      <c r="C22" s="399"/>
      <c r="D22" s="414"/>
      <c r="E22" s="415"/>
      <c r="F22" s="415"/>
      <c r="G22" s="415"/>
      <c r="H22" s="415"/>
      <c r="I22" s="415"/>
      <c r="J22" s="415"/>
      <c r="K22" s="416"/>
      <c r="L22" s="139"/>
      <c r="M22" s="140"/>
      <c r="N22" s="266"/>
      <c r="O22" s="189"/>
      <c r="P22" s="141" t="str">
        <f t="shared" si="1"/>
        <v/>
      </c>
      <c r="Q22" s="142">
        <f t="shared" si="2"/>
        <v>0</v>
      </c>
      <c r="R22" s="143">
        <f t="shared" si="3"/>
        <v>0</v>
      </c>
      <c r="S22" s="180"/>
      <c r="T22" s="181"/>
      <c r="U22" s="181" t="s">
        <v>231</v>
      </c>
      <c r="V22" s="182">
        <f t="shared" si="4"/>
        <v>0</v>
      </c>
      <c r="W22" s="181"/>
      <c r="AA22" s="128"/>
    </row>
    <row r="23" spans="1:27" s="83" customFormat="1" ht="39.950000000000003" customHeight="1" x14ac:dyDescent="0.25">
      <c r="A23" s="180"/>
      <c r="B23" s="397"/>
      <c r="C23" s="399"/>
      <c r="D23" s="414"/>
      <c r="E23" s="415"/>
      <c r="F23" s="415"/>
      <c r="G23" s="415"/>
      <c r="H23" s="415"/>
      <c r="I23" s="415"/>
      <c r="J23" s="415"/>
      <c r="K23" s="416"/>
      <c r="L23" s="139"/>
      <c r="M23" s="140"/>
      <c r="N23" s="266"/>
      <c r="O23" s="189"/>
      <c r="P23" s="141" t="str">
        <f t="shared" si="1"/>
        <v/>
      </c>
      <c r="Q23" s="142">
        <f t="shared" si="2"/>
        <v>0</v>
      </c>
      <c r="R23" s="143">
        <f t="shared" si="3"/>
        <v>0</v>
      </c>
      <c r="S23" s="180"/>
      <c r="T23" s="181"/>
      <c r="U23" s="181"/>
      <c r="V23" s="182">
        <f t="shared" si="4"/>
        <v>0</v>
      </c>
      <c r="W23" s="181"/>
    </row>
    <row r="24" spans="1:27" s="83" customFormat="1" ht="39.950000000000003" customHeight="1" x14ac:dyDescent="0.25">
      <c r="A24" s="180"/>
      <c r="B24" s="397"/>
      <c r="C24" s="399"/>
      <c r="D24" s="414"/>
      <c r="E24" s="415"/>
      <c r="F24" s="415"/>
      <c r="G24" s="415"/>
      <c r="H24" s="415"/>
      <c r="I24" s="415"/>
      <c r="J24" s="415"/>
      <c r="K24" s="416"/>
      <c r="L24" s="139"/>
      <c r="M24" s="140"/>
      <c r="N24" s="266"/>
      <c r="O24" s="189"/>
      <c r="P24" s="141" t="str">
        <f t="shared" si="1"/>
        <v/>
      </c>
      <c r="Q24" s="142">
        <f t="shared" si="2"/>
        <v>0</v>
      </c>
      <c r="R24" s="143">
        <f t="shared" si="3"/>
        <v>0</v>
      </c>
      <c r="S24" s="180"/>
      <c r="T24" s="181"/>
      <c r="U24" s="181" t="s">
        <v>231</v>
      </c>
      <c r="V24" s="182">
        <f t="shared" si="4"/>
        <v>0</v>
      </c>
      <c r="W24" s="181"/>
      <c r="AA24" s="128"/>
    </row>
    <row r="25" spans="1:27" s="83" customFormat="1" ht="39.950000000000003" customHeight="1" x14ac:dyDescent="0.25">
      <c r="A25" s="180"/>
      <c r="B25" s="397"/>
      <c r="C25" s="399"/>
      <c r="D25" s="414"/>
      <c r="E25" s="415"/>
      <c r="F25" s="415"/>
      <c r="G25" s="415"/>
      <c r="H25" s="415"/>
      <c r="I25" s="415"/>
      <c r="J25" s="415"/>
      <c r="K25" s="416"/>
      <c r="L25" s="139"/>
      <c r="M25" s="140"/>
      <c r="N25" s="266"/>
      <c r="O25" s="189"/>
      <c r="P25" s="141" t="str">
        <f t="shared" si="1"/>
        <v/>
      </c>
      <c r="Q25" s="142">
        <f t="shared" si="2"/>
        <v>0</v>
      </c>
      <c r="R25" s="143">
        <f t="shared" si="3"/>
        <v>0</v>
      </c>
      <c r="S25" s="180"/>
      <c r="T25" s="181"/>
      <c r="U25" s="181"/>
      <c r="V25" s="182">
        <f t="shared" si="4"/>
        <v>0</v>
      </c>
      <c r="W25" s="181"/>
    </row>
    <row r="26" spans="1:27" s="83" customFormat="1" ht="39.950000000000003" customHeight="1" x14ac:dyDescent="0.25">
      <c r="A26" s="180"/>
      <c r="B26" s="397"/>
      <c r="C26" s="399"/>
      <c r="D26" s="414"/>
      <c r="E26" s="415"/>
      <c r="F26" s="415"/>
      <c r="G26" s="415"/>
      <c r="H26" s="415"/>
      <c r="I26" s="415"/>
      <c r="J26" s="415"/>
      <c r="K26" s="416"/>
      <c r="L26" s="139"/>
      <c r="M26" s="140"/>
      <c r="N26" s="266"/>
      <c r="O26" s="189"/>
      <c r="P26" s="141" t="str">
        <f t="shared" si="1"/>
        <v/>
      </c>
      <c r="Q26" s="142">
        <f t="shared" si="2"/>
        <v>0</v>
      </c>
      <c r="R26" s="143">
        <f t="shared" si="3"/>
        <v>0</v>
      </c>
      <c r="S26" s="180"/>
      <c r="T26" s="181"/>
      <c r="U26" s="181"/>
      <c r="V26" s="182">
        <f t="shared" si="4"/>
        <v>0</v>
      </c>
      <c r="W26" s="181"/>
    </row>
    <row r="27" spans="1:27" s="83" customFormat="1" ht="39.950000000000003" customHeight="1" x14ac:dyDescent="0.25">
      <c r="A27" s="180"/>
      <c r="B27" s="397"/>
      <c r="C27" s="399"/>
      <c r="D27" s="414"/>
      <c r="E27" s="415"/>
      <c r="F27" s="415"/>
      <c r="G27" s="415"/>
      <c r="H27" s="415"/>
      <c r="I27" s="415"/>
      <c r="J27" s="415"/>
      <c r="K27" s="416"/>
      <c r="L27" s="139"/>
      <c r="M27" s="140"/>
      <c r="N27" s="266"/>
      <c r="O27" s="189"/>
      <c r="P27" s="141" t="str">
        <f t="shared" si="1"/>
        <v/>
      </c>
      <c r="Q27" s="142">
        <f t="shared" si="2"/>
        <v>0</v>
      </c>
      <c r="R27" s="143">
        <f t="shared" si="3"/>
        <v>0</v>
      </c>
      <c r="S27" s="180"/>
      <c r="T27" s="181"/>
      <c r="U27" s="181" t="s">
        <v>231</v>
      </c>
      <c r="V27" s="182">
        <f t="shared" si="4"/>
        <v>0</v>
      </c>
      <c r="W27" s="181"/>
      <c r="AA27" s="128"/>
    </row>
    <row r="28" spans="1:27" s="83" customFormat="1" ht="39.950000000000003" customHeight="1" x14ac:dyDescent="0.25">
      <c r="A28" s="180"/>
      <c r="B28" s="397"/>
      <c r="C28" s="399"/>
      <c r="D28" s="414"/>
      <c r="E28" s="415"/>
      <c r="F28" s="415"/>
      <c r="G28" s="415"/>
      <c r="H28" s="415"/>
      <c r="I28" s="415"/>
      <c r="J28" s="415"/>
      <c r="K28" s="416"/>
      <c r="L28" s="139"/>
      <c r="M28" s="140"/>
      <c r="N28" s="266"/>
      <c r="O28" s="189"/>
      <c r="P28" s="141" t="str">
        <f t="shared" si="1"/>
        <v/>
      </c>
      <c r="Q28" s="142">
        <f t="shared" si="2"/>
        <v>0</v>
      </c>
      <c r="R28" s="143">
        <f t="shared" si="3"/>
        <v>0</v>
      </c>
      <c r="S28" s="180"/>
      <c r="T28" s="181"/>
      <c r="U28" s="181"/>
      <c r="V28" s="182">
        <f t="shared" si="4"/>
        <v>0</v>
      </c>
      <c r="W28" s="181"/>
    </row>
    <row r="29" spans="1:27" s="83" customFormat="1" ht="39.950000000000003" customHeight="1" x14ac:dyDescent="0.25">
      <c r="A29" s="180"/>
      <c r="B29" s="397"/>
      <c r="C29" s="399"/>
      <c r="D29" s="414"/>
      <c r="E29" s="415"/>
      <c r="F29" s="415"/>
      <c r="G29" s="415"/>
      <c r="H29" s="415"/>
      <c r="I29" s="415"/>
      <c r="J29" s="415"/>
      <c r="K29" s="416"/>
      <c r="L29" s="139"/>
      <c r="M29" s="140"/>
      <c r="N29" s="266"/>
      <c r="O29" s="189"/>
      <c r="P29" s="141" t="str">
        <f t="shared" si="1"/>
        <v/>
      </c>
      <c r="Q29" s="142">
        <f t="shared" si="2"/>
        <v>0</v>
      </c>
      <c r="R29" s="143">
        <f t="shared" si="3"/>
        <v>0</v>
      </c>
      <c r="S29" s="180"/>
      <c r="T29" s="181"/>
      <c r="U29" s="181" t="s">
        <v>231</v>
      </c>
      <c r="V29" s="182">
        <f t="shared" si="4"/>
        <v>0</v>
      </c>
      <c r="W29" s="181"/>
      <c r="AA29" s="128"/>
    </row>
    <row r="30" spans="1:27" s="83" customFormat="1" ht="39.950000000000003" customHeight="1" x14ac:dyDescent="0.25">
      <c r="A30" s="180"/>
      <c r="B30" s="397"/>
      <c r="C30" s="399"/>
      <c r="D30" s="414"/>
      <c r="E30" s="415"/>
      <c r="F30" s="415"/>
      <c r="G30" s="415"/>
      <c r="H30" s="415"/>
      <c r="I30" s="415"/>
      <c r="J30" s="415"/>
      <c r="K30" s="416"/>
      <c r="L30" s="139"/>
      <c r="M30" s="140"/>
      <c r="N30" s="266"/>
      <c r="O30" s="189"/>
      <c r="P30" s="141" t="str">
        <f t="shared" si="1"/>
        <v/>
      </c>
      <c r="Q30" s="142">
        <f t="shared" si="2"/>
        <v>0</v>
      </c>
      <c r="R30" s="143">
        <f t="shared" si="3"/>
        <v>0</v>
      </c>
      <c r="S30" s="180"/>
      <c r="T30" s="181"/>
      <c r="U30" s="181"/>
      <c r="V30" s="182">
        <f t="shared" si="4"/>
        <v>0</v>
      </c>
      <c r="W30" s="181"/>
    </row>
    <row r="31" spans="1:27" s="83" customFormat="1" ht="39.950000000000003" customHeight="1" x14ac:dyDescent="0.25">
      <c r="A31" s="180"/>
      <c r="B31" s="397"/>
      <c r="C31" s="399"/>
      <c r="D31" s="414"/>
      <c r="E31" s="415"/>
      <c r="F31" s="415"/>
      <c r="G31" s="415"/>
      <c r="H31" s="415"/>
      <c r="I31" s="415"/>
      <c r="J31" s="415"/>
      <c r="K31" s="416"/>
      <c r="L31" s="139"/>
      <c r="M31" s="140"/>
      <c r="N31" s="266"/>
      <c r="O31" s="189"/>
      <c r="P31" s="141" t="str">
        <f t="shared" si="1"/>
        <v/>
      </c>
      <c r="Q31" s="142">
        <f t="shared" si="2"/>
        <v>0</v>
      </c>
      <c r="R31" s="143">
        <f t="shared" si="3"/>
        <v>0</v>
      </c>
      <c r="S31" s="180"/>
      <c r="T31" s="181"/>
      <c r="U31" s="181" t="s">
        <v>231</v>
      </c>
      <c r="V31" s="182">
        <f t="shared" si="4"/>
        <v>0</v>
      </c>
      <c r="W31" s="181"/>
      <c r="AA31" s="128"/>
    </row>
    <row r="32" spans="1:27" s="83" customFormat="1" ht="39.950000000000003" customHeight="1" x14ac:dyDescent="0.25">
      <c r="A32" s="180"/>
      <c r="B32" s="397"/>
      <c r="C32" s="399"/>
      <c r="D32" s="414"/>
      <c r="E32" s="415"/>
      <c r="F32" s="415"/>
      <c r="G32" s="415"/>
      <c r="H32" s="415"/>
      <c r="I32" s="415"/>
      <c r="J32" s="415"/>
      <c r="K32" s="416"/>
      <c r="L32" s="139"/>
      <c r="M32" s="140"/>
      <c r="N32" s="266"/>
      <c r="O32" s="189"/>
      <c r="P32" s="141" t="str">
        <f t="shared" si="1"/>
        <v/>
      </c>
      <c r="Q32" s="142">
        <f t="shared" si="2"/>
        <v>0</v>
      </c>
      <c r="R32" s="143">
        <f t="shared" si="3"/>
        <v>0</v>
      </c>
      <c r="S32" s="180"/>
      <c r="T32" s="181"/>
      <c r="U32" s="181"/>
      <c r="V32" s="182">
        <f t="shared" si="4"/>
        <v>0</v>
      </c>
      <c r="W32" s="181"/>
    </row>
    <row r="33" spans="1:27" s="83" customFormat="1" ht="39.950000000000003" customHeight="1" x14ac:dyDescent="0.25">
      <c r="A33" s="180"/>
      <c r="B33" s="397"/>
      <c r="C33" s="399"/>
      <c r="D33" s="414"/>
      <c r="E33" s="415"/>
      <c r="F33" s="415"/>
      <c r="G33" s="415"/>
      <c r="H33" s="415"/>
      <c r="I33" s="415"/>
      <c r="J33" s="415"/>
      <c r="K33" s="416"/>
      <c r="L33" s="139"/>
      <c r="M33" s="140"/>
      <c r="N33" s="266"/>
      <c r="O33" s="189"/>
      <c r="P33" s="141" t="str">
        <f t="shared" si="1"/>
        <v/>
      </c>
      <c r="Q33" s="142">
        <f t="shared" si="2"/>
        <v>0</v>
      </c>
      <c r="R33" s="143">
        <f t="shared" si="3"/>
        <v>0</v>
      </c>
      <c r="S33" s="180"/>
      <c r="T33" s="181"/>
      <c r="U33" s="181"/>
      <c r="V33" s="182">
        <f t="shared" si="4"/>
        <v>0</v>
      </c>
      <c r="W33" s="181"/>
    </row>
    <row r="34" spans="1:27" s="83" customFormat="1" ht="39.950000000000003" hidden="1" customHeight="1" x14ac:dyDescent="0.25">
      <c r="A34" s="180"/>
      <c r="B34" s="397"/>
      <c r="C34" s="399"/>
      <c r="D34" s="414"/>
      <c r="E34" s="415"/>
      <c r="F34" s="415"/>
      <c r="G34" s="415"/>
      <c r="H34" s="415"/>
      <c r="I34" s="415"/>
      <c r="J34" s="415"/>
      <c r="K34" s="416"/>
      <c r="L34" s="139"/>
      <c r="M34" s="140"/>
      <c r="N34" s="266"/>
      <c r="O34" s="189"/>
      <c r="P34" s="141" t="str">
        <f t="shared" si="1"/>
        <v/>
      </c>
      <c r="Q34" s="142">
        <f t="shared" si="2"/>
        <v>0</v>
      </c>
      <c r="R34" s="143">
        <f t="shared" si="3"/>
        <v>0</v>
      </c>
      <c r="S34" s="180"/>
      <c r="T34" s="181"/>
      <c r="U34" s="181" t="s">
        <v>231</v>
      </c>
      <c r="V34" s="182">
        <f t="shared" si="4"/>
        <v>0</v>
      </c>
      <c r="W34" s="181"/>
      <c r="AA34" s="128"/>
    </row>
    <row r="35" spans="1:27" s="83" customFormat="1" ht="39.950000000000003" hidden="1" customHeight="1" x14ac:dyDescent="0.25">
      <c r="A35" s="180"/>
      <c r="B35" s="397"/>
      <c r="C35" s="399"/>
      <c r="D35" s="414"/>
      <c r="E35" s="415"/>
      <c r="F35" s="415"/>
      <c r="G35" s="415"/>
      <c r="H35" s="415"/>
      <c r="I35" s="415"/>
      <c r="J35" s="415"/>
      <c r="K35" s="416"/>
      <c r="L35" s="139"/>
      <c r="M35" s="140"/>
      <c r="N35" s="266"/>
      <c r="O35" s="189"/>
      <c r="P35" s="141" t="str">
        <f t="shared" si="1"/>
        <v/>
      </c>
      <c r="Q35" s="142">
        <f t="shared" si="2"/>
        <v>0</v>
      </c>
      <c r="R35" s="143">
        <f t="shared" si="3"/>
        <v>0</v>
      </c>
      <c r="S35" s="180"/>
      <c r="T35" s="181"/>
      <c r="U35" s="181"/>
      <c r="V35" s="182">
        <f t="shared" si="4"/>
        <v>0</v>
      </c>
      <c r="W35" s="181"/>
    </row>
    <row r="36" spans="1:27" s="83" customFormat="1" ht="39.950000000000003" hidden="1" customHeight="1" x14ac:dyDescent="0.25">
      <c r="A36" s="180"/>
      <c r="B36" s="397"/>
      <c r="C36" s="399"/>
      <c r="D36" s="414"/>
      <c r="E36" s="415"/>
      <c r="F36" s="415"/>
      <c r="G36" s="415"/>
      <c r="H36" s="415"/>
      <c r="I36" s="415"/>
      <c r="J36" s="415"/>
      <c r="K36" s="416"/>
      <c r="L36" s="139"/>
      <c r="M36" s="140"/>
      <c r="N36" s="266"/>
      <c r="O36" s="189"/>
      <c r="P36" s="141" t="str">
        <f t="shared" si="1"/>
        <v/>
      </c>
      <c r="Q36" s="142">
        <f t="shared" si="2"/>
        <v>0</v>
      </c>
      <c r="R36" s="143">
        <f t="shared" si="3"/>
        <v>0</v>
      </c>
      <c r="S36" s="180"/>
      <c r="T36" s="181"/>
      <c r="U36" s="181"/>
      <c r="V36" s="182">
        <f t="shared" si="4"/>
        <v>0</v>
      </c>
      <c r="W36" s="181"/>
    </row>
    <row r="37" spans="1:27" s="83" customFormat="1" ht="39.950000000000003" hidden="1" customHeight="1" x14ac:dyDescent="0.25">
      <c r="A37" s="180"/>
      <c r="B37" s="397"/>
      <c r="C37" s="399"/>
      <c r="D37" s="414"/>
      <c r="E37" s="415"/>
      <c r="F37" s="415"/>
      <c r="G37" s="415"/>
      <c r="H37" s="415"/>
      <c r="I37" s="415"/>
      <c r="J37" s="415"/>
      <c r="K37" s="416"/>
      <c r="L37" s="139"/>
      <c r="M37" s="140"/>
      <c r="N37" s="266">
        <v>1950</v>
      </c>
      <c r="O37" s="189"/>
      <c r="P37" s="141">
        <f t="shared" si="1"/>
        <v>0</v>
      </c>
      <c r="Q37" s="142">
        <f t="shared" si="2"/>
        <v>0</v>
      </c>
      <c r="R37" s="143">
        <f t="shared" si="3"/>
        <v>0</v>
      </c>
      <c r="S37" s="180"/>
      <c r="T37" s="181"/>
      <c r="U37" s="181" t="s">
        <v>231</v>
      </c>
      <c r="V37" s="182">
        <f t="shared" si="4"/>
        <v>0</v>
      </c>
      <c r="W37" s="181"/>
      <c r="AA37" s="128"/>
    </row>
    <row r="38" spans="1:27" s="83" customFormat="1" ht="39.950000000000003" hidden="1" customHeight="1" x14ac:dyDescent="0.25">
      <c r="A38" s="180"/>
      <c r="B38" s="397"/>
      <c r="C38" s="399"/>
      <c r="D38" s="414"/>
      <c r="E38" s="415"/>
      <c r="F38" s="415"/>
      <c r="G38" s="415"/>
      <c r="H38" s="415"/>
      <c r="I38" s="415"/>
      <c r="J38" s="415"/>
      <c r="K38" s="416"/>
      <c r="L38" s="139"/>
      <c r="M38" s="140"/>
      <c r="N38" s="266"/>
      <c r="O38" s="189"/>
      <c r="P38" s="141" t="str">
        <f t="shared" si="1"/>
        <v/>
      </c>
      <c r="Q38" s="142">
        <f t="shared" si="2"/>
        <v>0</v>
      </c>
      <c r="R38" s="143">
        <f t="shared" si="3"/>
        <v>0</v>
      </c>
      <c r="S38" s="180"/>
      <c r="T38" s="181"/>
      <c r="U38" s="181"/>
      <c r="V38" s="182">
        <f t="shared" si="4"/>
        <v>0</v>
      </c>
      <c r="W38" s="181"/>
    </row>
    <row r="39" spans="1:27" s="83" customFormat="1" ht="39.950000000000003" hidden="1" customHeight="1" x14ac:dyDescent="0.25">
      <c r="A39" s="180"/>
      <c r="B39" s="397"/>
      <c r="C39" s="399"/>
      <c r="D39" s="414"/>
      <c r="E39" s="415"/>
      <c r="F39" s="415"/>
      <c r="G39" s="415"/>
      <c r="H39" s="415"/>
      <c r="I39" s="415"/>
      <c r="J39" s="415"/>
      <c r="K39" s="416"/>
      <c r="L39" s="139"/>
      <c r="M39" s="140"/>
      <c r="N39" s="266"/>
      <c r="O39" s="189"/>
      <c r="P39" s="141" t="str">
        <f t="shared" si="1"/>
        <v/>
      </c>
      <c r="Q39" s="142">
        <f t="shared" si="2"/>
        <v>0</v>
      </c>
      <c r="R39" s="143">
        <f t="shared" si="3"/>
        <v>0</v>
      </c>
      <c r="S39" s="180"/>
      <c r="T39" s="181"/>
      <c r="U39" s="181" t="s">
        <v>231</v>
      </c>
      <c r="V39" s="182">
        <f t="shared" si="4"/>
        <v>0</v>
      </c>
      <c r="W39" s="181"/>
      <c r="AA39" s="128"/>
    </row>
    <row r="40" spans="1:27" s="83" customFormat="1" ht="39.950000000000003" hidden="1" customHeight="1" x14ac:dyDescent="0.25">
      <c r="A40" s="180"/>
      <c r="B40" s="397"/>
      <c r="C40" s="399"/>
      <c r="D40" s="414"/>
      <c r="E40" s="415"/>
      <c r="F40" s="415"/>
      <c r="G40" s="415"/>
      <c r="H40" s="415"/>
      <c r="I40" s="415"/>
      <c r="J40" s="415"/>
      <c r="K40" s="416"/>
      <c r="L40" s="139"/>
      <c r="M40" s="140"/>
      <c r="N40" s="266"/>
      <c r="O40" s="189"/>
      <c r="P40" s="141" t="str">
        <f t="shared" si="1"/>
        <v/>
      </c>
      <c r="Q40" s="142">
        <f t="shared" si="2"/>
        <v>0</v>
      </c>
      <c r="R40" s="143">
        <f t="shared" si="3"/>
        <v>0</v>
      </c>
      <c r="S40" s="180"/>
      <c r="T40" s="181"/>
      <c r="U40" s="181"/>
      <c r="V40" s="182">
        <f t="shared" si="4"/>
        <v>0</v>
      </c>
      <c r="W40" s="181"/>
    </row>
    <row r="41" spans="1:27" s="83" customFormat="1" ht="39.950000000000003" hidden="1" customHeight="1" x14ac:dyDescent="0.25">
      <c r="A41" s="180"/>
      <c r="B41" s="397"/>
      <c r="C41" s="399"/>
      <c r="D41" s="414"/>
      <c r="E41" s="415"/>
      <c r="F41" s="415"/>
      <c r="G41" s="415"/>
      <c r="H41" s="415"/>
      <c r="I41" s="415"/>
      <c r="J41" s="415"/>
      <c r="K41" s="416"/>
      <c r="L41" s="139"/>
      <c r="M41" s="140"/>
      <c r="N41" s="266"/>
      <c r="O41" s="189"/>
      <c r="P41" s="141" t="str">
        <f t="shared" si="1"/>
        <v/>
      </c>
      <c r="Q41" s="142">
        <f t="shared" si="2"/>
        <v>0</v>
      </c>
      <c r="R41" s="143">
        <f t="shared" si="3"/>
        <v>0</v>
      </c>
      <c r="S41" s="180"/>
      <c r="T41" s="181"/>
      <c r="U41" s="181" t="s">
        <v>231</v>
      </c>
      <c r="V41" s="182">
        <f t="shared" si="4"/>
        <v>0</v>
      </c>
      <c r="W41" s="181"/>
      <c r="AA41" s="128"/>
    </row>
    <row r="42" spans="1:27" s="83" customFormat="1" ht="39.950000000000003" hidden="1" customHeight="1" x14ac:dyDescent="0.25">
      <c r="A42" s="180"/>
      <c r="B42" s="397"/>
      <c r="C42" s="399"/>
      <c r="D42" s="414"/>
      <c r="E42" s="415"/>
      <c r="F42" s="415"/>
      <c r="G42" s="415"/>
      <c r="H42" s="415"/>
      <c r="I42" s="415"/>
      <c r="J42" s="415"/>
      <c r="K42" s="416"/>
      <c r="L42" s="139"/>
      <c r="M42" s="140"/>
      <c r="N42" s="266"/>
      <c r="O42" s="189"/>
      <c r="P42" s="141" t="str">
        <f t="shared" si="1"/>
        <v/>
      </c>
      <c r="Q42" s="142">
        <f t="shared" si="2"/>
        <v>0</v>
      </c>
      <c r="R42" s="143">
        <f t="shared" si="3"/>
        <v>0</v>
      </c>
      <c r="S42" s="180"/>
      <c r="T42" s="181"/>
      <c r="U42" s="181"/>
      <c r="V42" s="182">
        <f t="shared" si="4"/>
        <v>0</v>
      </c>
      <c r="W42" s="181"/>
    </row>
    <row r="43" spans="1:27" s="83" customFormat="1" ht="39.950000000000003" hidden="1" customHeight="1" x14ac:dyDescent="0.25">
      <c r="A43" s="180"/>
      <c r="B43" s="397"/>
      <c r="C43" s="399"/>
      <c r="D43" s="414"/>
      <c r="E43" s="415"/>
      <c r="F43" s="415"/>
      <c r="G43" s="415"/>
      <c r="H43" s="415"/>
      <c r="I43" s="415"/>
      <c r="J43" s="415"/>
      <c r="K43" s="416"/>
      <c r="L43" s="139"/>
      <c r="M43" s="140"/>
      <c r="N43" s="266"/>
      <c r="O43" s="189"/>
      <c r="P43" s="141" t="str">
        <f t="shared" si="1"/>
        <v/>
      </c>
      <c r="Q43" s="142">
        <f t="shared" si="2"/>
        <v>0</v>
      </c>
      <c r="R43" s="143">
        <f t="shared" si="3"/>
        <v>0</v>
      </c>
      <c r="S43" s="180"/>
      <c r="T43" s="181"/>
      <c r="U43" s="181" t="s">
        <v>231</v>
      </c>
      <c r="V43" s="182">
        <f t="shared" si="4"/>
        <v>0</v>
      </c>
      <c r="W43" s="181"/>
      <c r="AA43" s="128"/>
    </row>
    <row r="44" spans="1:27" ht="18.600000000000001" customHeight="1" x14ac:dyDescent="0.25">
      <c r="A44" s="180"/>
      <c r="B44" s="411" t="s">
        <v>221</v>
      </c>
      <c r="C44" s="412"/>
      <c r="D44" s="412"/>
      <c r="E44" s="412"/>
      <c r="F44" s="412"/>
      <c r="G44" s="412"/>
      <c r="H44" s="412"/>
      <c r="I44" s="412"/>
      <c r="J44" s="412"/>
      <c r="K44" s="412"/>
      <c r="L44" s="412"/>
      <c r="M44" s="412"/>
      <c r="N44" s="412"/>
      <c r="O44" s="413"/>
      <c r="P44" s="144">
        <f>SUM(P19:P43)</f>
        <v>0</v>
      </c>
      <c r="Q44" s="143">
        <f>SUM(Q19:Q43)</f>
        <v>0</v>
      </c>
      <c r="R44" s="143">
        <f>ROUND(SUM(R19:R43),0)</f>
        <v>0</v>
      </c>
      <c r="S44" s="180"/>
      <c r="T44" s="181"/>
      <c r="U44" s="181">
        <f>R44+Q44</f>
        <v>0</v>
      </c>
      <c r="V44" s="181"/>
      <c r="W44" s="181"/>
      <c r="X44" s="129"/>
      <c r="Y44" s="129">
        <f>R44</f>
        <v>0</v>
      </c>
    </row>
    <row r="45" spans="1:27" ht="15.75" customHeight="1" x14ac:dyDescent="0.25">
      <c r="A45" s="180"/>
      <c r="B45" s="384" t="s">
        <v>50</v>
      </c>
      <c r="C45" s="385"/>
      <c r="D45" s="385"/>
      <c r="E45" s="385"/>
      <c r="F45" s="385"/>
      <c r="G45" s="385"/>
      <c r="H45" s="385"/>
      <c r="I45" s="385"/>
      <c r="J45" s="385"/>
      <c r="K45" s="385"/>
      <c r="L45" s="385"/>
      <c r="M45" s="385"/>
      <c r="N45" s="385"/>
      <c r="O45" s="385"/>
      <c r="P45" s="385"/>
      <c r="Q45" s="385"/>
      <c r="R45" s="386"/>
      <c r="S45" s="180"/>
      <c r="T45" s="181"/>
      <c r="U45" s="181"/>
      <c r="V45" s="181"/>
      <c r="W45" s="181"/>
    </row>
    <row r="46" spans="1:27" ht="39.950000000000003" customHeight="1" x14ac:dyDescent="0.25">
      <c r="A46" s="180"/>
      <c r="B46" s="424" t="s">
        <v>45</v>
      </c>
      <c r="C46" s="479"/>
      <c r="D46" s="424" t="s">
        <v>364</v>
      </c>
      <c r="E46" s="425"/>
      <c r="F46" s="425"/>
      <c r="G46" s="425"/>
      <c r="H46" s="425"/>
      <c r="I46" s="425"/>
      <c r="J46" s="425"/>
      <c r="K46" s="479"/>
      <c r="L46" s="285" t="s">
        <v>46</v>
      </c>
      <c r="M46" s="285" t="s">
        <v>47</v>
      </c>
      <c r="N46" s="197" t="s">
        <v>532</v>
      </c>
      <c r="O46" s="285" t="s">
        <v>4</v>
      </c>
      <c r="P46" s="285" t="s">
        <v>1</v>
      </c>
      <c r="Q46" s="285" t="s">
        <v>36</v>
      </c>
      <c r="R46" s="285" t="s">
        <v>103</v>
      </c>
      <c r="S46" s="180"/>
      <c r="T46" s="181"/>
      <c r="U46" s="181"/>
      <c r="V46" s="182"/>
      <c r="W46" s="181"/>
    </row>
    <row r="47" spans="1:27" s="83" customFormat="1" ht="39.950000000000003" customHeight="1" x14ac:dyDescent="0.25">
      <c r="A47" s="180"/>
      <c r="B47" s="414"/>
      <c r="C47" s="416"/>
      <c r="D47" s="414"/>
      <c r="E47" s="415"/>
      <c r="F47" s="415"/>
      <c r="G47" s="415"/>
      <c r="H47" s="415"/>
      <c r="I47" s="415"/>
      <c r="J47" s="415"/>
      <c r="K47" s="416"/>
      <c r="L47" s="139"/>
      <c r="M47" s="140"/>
      <c r="N47" s="266"/>
      <c r="O47" s="189"/>
      <c r="P47" s="141" t="str">
        <f>IF(N47="","",(L47/N47))</f>
        <v/>
      </c>
      <c r="Q47" s="142">
        <f>O47*R47</f>
        <v>0</v>
      </c>
      <c r="R47" s="143">
        <f t="shared" ref="R47:R51" si="5">ROUND(L47*M47,2)</f>
        <v>0</v>
      </c>
      <c r="S47" s="180"/>
      <c r="T47" s="181"/>
      <c r="U47" s="181"/>
      <c r="V47" s="182">
        <f>Q47+R47</f>
        <v>0</v>
      </c>
      <c r="W47" s="181"/>
    </row>
    <row r="48" spans="1:27" s="83" customFormat="1" ht="39.950000000000003" customHeight="1" x14ac:dyDescent="0.25">
      <c r="A48" s="180"/>
      <c r="B48" s="414"/>
      <c r="C48" s="416"/>
      <c r="D48" s="414"/>
      <c r="E48" s="415"/>
      <c r="F48" s="415"/>
      <c r="G48" s="415"/>
      <c r="H48" s="415"/>
      <c r="I48" s="415"/>
      <c r="J48" s="415"/>
      <c r="K48" s="416"/>
      <c r="L48" s="147"/>
      <c r="M48" s="148"/>
      <c r="N48" s="266"/>
      <c r="O48" s="189"/>
      <c r="P48" s="141" t="str">
        <f>IF(N48="","",(L48/N48))</f>
        <v/>
      </c>
      <c r="Q48" s="142">
        <f>O48*R48</f>
        <v>0</v>
      </c>
      <c r="R48" s="143">
        <f t="shared" si="5"/>
        <v>0</v>
      </c>
      <c r="S48" s="180"/>
      <c r="T48" s="181"/>
      <c r="U48" s="181"/>
      <c r="V48" s="182">
        <f>Q48+R48</f>
        <v>0</v>
      </c>
      <c r="W48" s="181"/>
    </row>
    <row r="49" spans="1:25" s="83" customFormat="1" ht="39.950000000000003" hidden="1" customHeight="1" x14ac:dyDescent="0.25">
      <c r="A49" s="180"/>
      <c r="B49" s="414"/>
      <c r="C49" s="416"/>
      <c r="D49" s="414"/>
      <c r="E49" s="415"/>
      <c r="F49" s="415"/>
      <c r="G49" s="415"/>
      <c r="H49" s="415"/>
      <c r="I49" s="415"/>
      <c r="J49" s="415"/>
      <c r="K49" s="416"/>
      <c r="L49" s="147"/>
      <c r="M49" s="148"/>
      <c r="N49" s="266"/>
      <c r="O49" s="189"/>
      <c r="P49" s="141" t="str">
        <f>IF(N49="","",(L49/N49))</f>
        <v/>
      </c>
      <c r="Q49" s="142">
        <f>O49*R49</f>
        <v>0</v>
      </c>
      <c r="R49" s="143">
        <f t="shared" si="5"/>
        <v>0</v>
      </c>
      <c r="S49" s="180"/>
      <c r="T49" s="181"/>
      <c r="U49" s="181"/>
      <c r="V49" s="182">
        <f>Q49+R49</f>
        <v>0</v>
      </c>
      <c r="W49" s="181"/>
    </row>
    <row r="50" spans="1:25" s="83" customFormat="1" ht="39.950000000000003" hidden="1" customHeight="1" x14ac:dyDescent="0.25">
      <c r="A50" s="180"/>
      <c r="B50" s="414"/>
      <c r="C50" s="416"/>
      <c r="D50" s="414"/>
      <c r="E50" s="415"/>
      <c r="F50" s="415"/>
      <c r="G50" s="415"/>
      <c r="H50" s="415"/>
      <c r="I50" s="415"/>
      <c r="J50" s="415"/>
      <c r="K50" s="416"/>
      <c r="L50" s="147"/>
      <c r="M50" s="148"/>
      <c r="N50" s="266"/>
      <c r="O50" s="189"/>
      <c r="P50" s="141" t="str">
        <f>IF(N50="","",(L50/N50))</f>
        <v/>
      </c>
      <c r="Q50" s="142">
        <f>O50*R50</f>
        <v>0</v>
      </c>
      <c r="R50" s="143">
        <f t="shared" si="5"/>
        <v>0</v>
      </c>
      <c r="S50" s="180"/>
      <c r="T50" s="181"/>
      <c r="U50" s="181"/>
      <c r="V50" s="182">
        <f>Q50+R50</f>
        <v>0</v>
      </c>
      <c r="W50" s="181"/>
    </row>
    <row r="51" spans="1:25" s="83" customFormat="1" ht="39.950000000000003" hidden="1" customHeight="1" x14ac:dyDescent="0.25">
      <c r="A51" s="180"/>
      <c r="B51" s="414"/>
      <c r="C51" s="416"/>
      <c r="D51" s="414"/>
      <c r="E51" s="415"/>
      <c r="F51" s="415"/>
      <c r="G51" s="415"/>
      <c r="H51" s="415"/>
      <c r="I51" s="415"/>
      <c r="J51" s="415"/>
      <c r="K51" s="416"/>
      <c r="L51" s="147"/>
      <c r="M51" s="148"/>
      <c r="N51" s="266"/>
      <c r="O51" s="189"/>
      <c r="P51" s="141" t="str">
        <f>IF(N51="","",(L51/N51))</f>
        <v/>
      </c>
      <c r="Q51" s="142">
        <f>O51*R51</f>
        <v>0</v>
      </c>
      <c r="R51" s="143">
        <f t="shared" si="5"/>
        <v>0</v>
      </c>
      <c r="S51" s="180"/>
      <c r="T51" s="181"/>
      <c r="U51" s="181"/>
      <c r="V51" s="182">
        <f>Q51+R51</f>
        <v>0</v>
      </c>
      <c r="W51" s="181"/>
    </row>
    <row r="52" spans="1:25" ht="18.600000000000001" customHeight="1" x14ac:dyDescent="0.25">
      <c r="A52" s="180"/>
      <c r="B52" s="411" t="s">
        <v>221</v>
      </c>
      <c r="C52" s="412"/>
      <c r="D52" s="412"/>
      <c r="E52" s="412"/>
      <c r="F52" s="412"/>
      <c r="G52" s="412"/>
      <c r="H52" s="412"/>
      <c r="I52" s="412"/>
      <c r="J52" s="412"/>
      <c r="K52" s="412"/>
      <c r="L52" s="412"/>
      <c r="M52" s="412"/>
      <c r="N52" s="412"/>
      <c r="O52" s="413"/>
      <c r="P52" s="144">
        <f>SUM(P47:P51)</f>
        <v>0</v>
      </c>
      <c r="Q52" s="143">
        <f>SUM(Q47:Q51)</f>
        <v>0</v>
      </c>
      <c r="R52" s="143">
        <f>ROUND(SUM(R47:R51),0)</f>
        <v>0</v>
      </c>
      <c r="S52" s="180"/>
      <c r="T52" s="181"/>
      <c r="U52" s="181">
        <f>R52+Q52</f>
        <v>0</v>
      </c>
      <c r="V52" s="181"/>
      <c r="W52" s="181"/>
      <c r="X52" s="129"/>
      <c r="Y52" s="129">
        <f>R52</f>
        <v>0</v>
      </c>
    </row>
    <row r="53" spans="1:25" ht="15.75" customHeight="1" x14ac:dyDescent="0.25">
      <c r="A53" s="180"/>
      <c r="B53" s="384" t="s">
        <v>61</v>
      </c>
      <c r="C53" s="385"/>
      <c r="D53" s="385"/>
      <c r="E53" s="385"/>
      <c r="F53" s="385"/>
      <c r="G53" s="385"/>
      <c r="H53" s="385"/>
      <c r="I53" s="385"/>
      <c r="J53" s="385"/>
      <c r="K53" s="385"/>
      <c r="L53" s="385"/>
      <c r="M53" s="385"/>
      <c r="N53" s="385"/>
      <c r="O53" s="385"/>
      <c r="P53" s="385"/>
      <c r="Q53" s="385"/>
      <c r="R53" s="386"/>
      <c r="S53" s="180"/>
      <c r="T53" s="181"/>
      <c r="U53" s="181"/>
      <c r="V53" s="181"/>
      <c r="W53" s="181"/>
    </row>
    <row r="54" spans="1:25" ht="39.950000000000003" customHeight="1" x14ac:dyDescent="0.25">
      <c r="A54" s="180"/>
      <c r="B54" s="426" t="s">
        <v>70</v>
      </c>
      <c r="C54" s="426"/>
      <c r="D54" s="424" t="s">
        <v>69</v>
      </c>
      <c r="E54" s="425"/>
      <c r="F54" s="425"/>
      <c r="G54" s="425"/>
      <c r="H54" s="425"/>
      <c r="I54" s="425"/>
      <c r="J54" s="425"/>
      <c r="K54" s="425"/>
      <c r="L54" s="425"/>
      <c r="M54" s="425"/>
      <c r="N54" s="425"/>
      <c r="O54" s="425"/>
      <c r="P54" s="425"/>
      <c r="Q54" s="283"/>
      <c r="R54" s="285" t="s">
        <v>48</v>
      </c>
      <c r="S54" s="180"/>
      <c r="T54" s="181"/>
      <c r="U54" s="181"/>
      <c r="V54" s="181"/>
      <c r="W54" s="181"/>
    </row>
    <row r="55" spans="1:25" s="83" customFormat="1" ht="39.950000000000003" customHeight="1" x14ac:dyDescent="0.25">
      <c r="A55" s="180"/>
      <c r="B55" s="388"/>
      <c r="C55" s="388"/>
      <c r="D55" s="414"/>
      <c r="E55" s="415"/>
      <c r="F55" s="415"/>
      <c r="G55" s="415"/>
      <c r="H55" s="415"/>
      <c r="I55" s="415"/>
      <c r="J55" s="415"/>
      <c r="K55" s="415"/>
      <c r="L55" s="415"/>
      <c r="M55" s="415"/>
      <c r="N55" s="415"/>
      <c r="O55" s="415"/>
      <c r="P55" s="415"/>
      <c r="Q55" s="281"/>
      <c r="R55" s="149"/>
      <c r="S55" s="180"/>
      <c r="T55" s="181"/>
      <c r="U55" s="181"/>
      <c r="V55" s="181"/>
      <c r="W55" s="181"/>
    </row>
    <row r="56" spans="1:25" s="83" customFormat="1" ht="39.950000000000003" customHeight="1" x14ac:dyDescent="0.25">
      <c r="A56" s="180"/>
      <c r="B56" s="388"/>
      <c r="C56" s="388"/>
      <c r="D56" s="414"/>
      <c r="E56" s="415"/>
      <c r="F56" s="415"/>
      <c r="G56" s="415"/>
      <c r="H56" s="415"/>
      <c r="I56" s="415"/>
      <c r="J56" s="415"/>
      <c r="K56" s="415"/>
      <c r="L56" s="415"/>
      <c r="M56" s="415"/>
      <c r="N56" s="415"/>
      <c r="O56" s="415"/>
      <c r="P56" s="415"/>
      <c r="Q56" s="281"/>
      <c r="R56" s="149"/>
      <c r="S56" s="180"/>
      <c r="T56" s="181"/>
      <c r="U56" s="181"/>
      <c r="V56" s="181"/>
      <c r="W56" s="181"/>
    </row>
    <row r="57" spans="1:25" ht="18.600000000000001" customHeight="1" x14ac:dyDescent="0.25">
      <c r="A57" s="180"/>
      <c r="B57" s="381" t="s">
        <v>53</v>
      </c>
      <c r="C57" s="382"/>
      <c r="D57" s="382"/>
      <c r="E57" s="382"/>
      <c r="F57" s="382"/>
      <c r="G57" s="382"/>
      <c r="H57" s="382"/>
      <c r="I57" s="382"/>
      <c r="J57" s="382"/>
      <c r="K57" s="382"/>
      <c r="L57" s="382"/>
      <c r="M57" s="382"/>
      <c r="N57" s="382"/>
      <c r="O57" s="382"/>
      <c r="P57" s="382"/>
      <c r="Q57" s="383"/>
      <c r="R57" s="67">
        <f>ROUND(R55+R56,0)</f>
        <v>0</v>
      </c>
      <c r="S57" s="180"/>
      <c r="T57" s="181"/>
      <c r="U57" s="181"/>
      <c r="V57" s="181"/>
      <c r="W57" s="181"/>
      <c r="Y57" s="129">
        <f>R57</f>
        <v>0</v>
      </c>
    </row>
    <row r="58" spans="1:25" ht="15.75" customHeight="1" x14ac:dyDescent="0.25">
      <c r="A58" s="180"/>
      <c r="B58" s="384" t="s">
        <v>62</v>
      </c>
      <c r="C58" s="385"/>
      <c r="D58" s="385"/>
      <c r="E58" s="385"/>
      <c r="F58" s="385"/>
      <c r="G58" s="385"/>
      <c r="H58" s="385"/>
      <c r="I58" s="385"/>
      <c r="J58" s="385"/>
      <c r="K58" s="385"/>
      <c r="L58" s="385"/>
      <c r="M58" s="385"/>
      <c r="N58" s="385"/>
      <c r="O58" s="385"/>
      <c r="P58" s="385"/>
      <c r="Q58" s="385"/>
      <c r="R58" s="386"/>
      <c r="S58" s="180"/>
      <c r="T58" s="181"/>
      <c r="U58" s="181"/>
      <c r="V58" s="181"/>
      <c r="W58" s="181"/>
    </row>
    <row r="59" spans="1:25" ht="39.950000000000003" customHeight="1" x14ac:dyDescent="0.25">
      <c r="A59" s="180"/>
      <c r="B59" s="401"/>
      <c r="C59" s="402"/>
      <c r="D59" s="402" t="s">
        <v>51</v>
      </c>
      <c r="E59" s="402"/>
      <c r="F59" s="402"/>
      <c r="G59" s="402"/>
      <c r="H59" s="402"/>
      <c r="I59" s="402"/>
      <c r="J59" s="402"/>
      <c r="K59" s="402"/>
      <c r="L59" s="402"/>
      <c r="M59" s="402"/>
      <c r="N59" s="402"/>
      <c r="O59" s="402"/>
      <c r="P59" s="402"/>
      <c r="Q59" s="403"/>
      <c r="R59" s="285" t="s">
        <v>52</v>
      </c>
      <c r="S59" s="180"/>
      <c r="T59" s="181"/>
      <c r="U59" s="181"/>
      <c r="V59" s="181"/>
      <c r="W59" s="181"/>
    </row>
    <row r="60" spans="1:25" s="83" customFormat="1" ht="39.950000000000003" customHeight="1" x14ac:dyDescent="0.25">
      <c r="A60" s="180"/>
      <c r="B60" s="404" t="s">
        <v>71</v>
      </c>
      <c r="C60" s="404"/>
      <c r="D60" s="388"/>
      <c r="E60" s="388"/>
      <c r="F60" s="388"/>
      <c r="G60" s="388"/>
      <c r="H60" s="388"/>
      <c r="I60" s="388"/>
      <c r="J60" s="388"/>
      <c r="K60" s="388"/>
      <c r="L60" s="388"/>
      <c r="M60" s="388"/>
      <c r="N60" s="388"/>
      <c r="O60" s="388"/>
      <c r="P60" s="388"/>
      <c r="Q60" s="388"/>
      <c r="R60" s="200">
        <f>Q16</f>
        <v>0</v>
      </c>
      <c r="S60" s="180"/>
      <c r="T60" s="181"/>
      <c r="U60" s="181"/>
      <c r="V60" s="181"/>
      <c r="W60" s="181"/>
    </row>
    <row r="61" spans="1:25" s="83" customFormat="1" ht="39.950000000000003" customHeight="1" x14ac:dyDescent="0.25">
      <c r="A61" s="180"/>
      <c r="B61" s="282"/>
      <c r="C61" s="408" t="s">
        <v>263</v>
      </c>
      <c r="D61" s="409"/>
      <c r="E61" s="410"/>
      <c r="F61" s="405"/>
      <c r="G61" s="406"/>
      <c r="H61" s="406"/>
      <c r="I61" s="406"/>
      <c r="J61" s="406"/>
      <c r="K61" s="406"/>
      <c r="L61" s="406"/>
      <c r="M61" s="406"/>
      <c r="N61" s="406"/>
      <c r="O61" s="406"/>
      <c r="P61" s="406"/>
      <c r="Q61" s="407"/>
      <c r="R61" s="149"/>
      <c r="S61" s="180"/>
      <c r="T61" s="181"/>
      <c r="U61" s="181"/>
      <c r="V61" s="181"/>
      <c r="W61" s="181"/>
    </row>
    <row r="62" spans="1:25" s="83" customFormat="1" ht="39.950000000000003" customHeight="1" x14ac:dyDescent="0.25">
      <c r="A62" s="180"/>
      <c r="B62" s="408" t="s">
        <v>72</v>
      </c>
      <c r="C62" s="410"/>
      <c r="D62" s="414"/>
      <c r="E62" s="415"/>
      <c r="F62" s="415"/>
      <c r="G62" s="415"/>
      <c r="H62" s="415"/>
      <c r="I62" s="415"/>
      <c r="J62" s="415"/>
      <c r="K62" s="415"/>
      <c r="L62" s="415"/>
      <c r="M62" s="415"/>
      <c r="N62" s="415"/>
      <c r="O62" s="415"/>
      <c r="P62" s="415"/>
      <c r="Q62" s="416"/>
      <c r="R62" s="200">
        <f>Q44</f>
        <v>0</v>
      </c>
      <c r="S62" s="180"/>
      <c r="T62" s="181"/>
      <c r="U62" s="181"/>
      <c r="V62" s="181"/>
      <c r="W62" s="181"/>
    </row>
    <row r="63" spans="1:25" s="83" customFormat="1" ht="39.950000000000003" customHeight="1" x14ac:dyDescent="0.25">
      <c r="A63" s="180"/>
      <c r="B63" s="282"/>
      <c r="C63" s="408" t="s">
        <v>264</v>
      </c>
      <c r="D63" s="409"/>
      <c r="E63" s="410"/>
      <c r="F63" s="405"/>
      <c r="G63" s="406"/>
      <c r="H63" s="406"/>
      <c r="I63" s="406"/>
      <c r="J63" s="406"/>
      <c r="K63" s="406"/>
      <c r="L63" s="406"/>
      <c r="M63" s="406"/>
      <c r="N63" s="406"/>
      <c r="O63" s="406"/>
      <c r="P63" s="406"/>
      <c r="Q63" s="407"/>
      <c r="R63" s="149"/>
      <c r="S63" s="180"/>
      <c r="T63" s="181"/>
      <c r="U63" s="181"/>
      <c r="V63" s="181"/>
      <c r="W63" s="181"/>
    </row>
    <row r="64" spans="1:25" s="83" customFormat="1" ht="39.950000000000003" customHeight="1" x14ac:dyDescent="0.25">
      <c r="A64" s="180"/>
      <c r="B64" s="404" t="s">
        <v>73</v>
      </c>
      <c r="C64" s="404"/>
      <c r="D64" s="388"/>
      <c r="E64" s="388"/>
      <c r="F64" s="388"/>
      <c r="G64" s="388"/>
      <c r="H64" s="388"/>
      <c r="I64" s="388"/>
      <c r="J64" s="388"/>
      <c r="K64" s="388"/>
      <c r="L64" s="388"/>
      <c r="M64" s="388"/>
      <c r="N64" s="388"/>
      <c r="O64" s="388"/>
      <c r="P64" s="388"/>
      <c r="Q64" s="388"/>
      <c r="R64" s="200">
        <f>Q52</f>
        <v>0</v>
      </c>
      <c r="S64" s="180"/>
      <c r="T64" s="181"/>
      <c r="U64" s="181"/>
      <c r="V64" s="181"/>
      <c r="W64" s="181"/>
    </row>
    <row r="65" spans="1:40" s="83" customFormat="1" ht="39.950000000000003" customHeight="1" x14ac:dyDescent="0.25">
      <c r="A65" s="180"/>
      <c r="B65" s="282"/>
      <c r="C65" s="408" t="s">
        <v>265</v>
      </c>
      <c r="D65" s="409"/>
      <c r="E65" s="410"/>
      <c r="F65" s="405"/>
      <c r="G65" s="406"/>
      <c r="H65" s="406"/>
      <c r="I65" s="406"/>
      <c r="J65" s="406"/>
      <c r="K65" s="406"/>
      <c r="L65" s="406"/>
      <c r="M65" s="406"/>
      <c r="N65" s="406"/>
      <c r="O65" s="406"/>
      <c r="P65" s="406"/>
      <c r="Q65" s="407"/>
      <c r="R65" s="149"/>
      <c r="S65" s="180"/>
      <c r="T65" s="181"/>
      <c r="U65" s="181"/>
      <c r="V65" s="181"/>
      <c r="W65" s="181"/>
    </row>
    <row r="66" spans="1:40" ht="18.600000000000001" customHeight="1" x14ac:dyDescent="0.25">
      <c r="A66" s="180"/>
      <c r="B66" s="411" t="s">
        <v>55</v>
      </c>
      <c r="C66" s="412"/>
      <c r="D66" s="412"/>
      <c r="E66" s="412"/>
      <c r="F66" s="412"/>
      <c r="G66" s="412"/>
      <c r="H66" s="412"/>
      <c r="I66" s="412"/>
      <c r="J66" s="412"/>
      <c r="K66" s="412"/>
      <c r="L66" s="412"/>
      <c r="M66" s="412"/>
      <c r="N66" s="412"/>
      <c r="O66" s="412"/>
      <c r="P66" s="412"/>
      <c r="Q66" s="413"/>
      <c r="R66" s="201">
        <f>IF(Cover!C28="Yes", ROUNDUP(SUM(R60:R65),0),ROUND(SUM(R60:R65),0))</f>
        <v>0</v>
      </c>
      <c r="S66" s="180"/>
      <c r="T66" s="181"/>
      <c r="U66" s="181"/>
      <c r="V66" s="181"/>
      <c r="W66" s="181"/>
      <c r="Y66" s="129">
        <f>R66</f>
        <v>0</v>
      </c>
      <c r="Z66" s="83"/>
      <c r="AA66" s="83"/>
      <c r="AB66" s="83"/>
      <c r="AC66" s="83"/>
      <c r="AD66" s="83"/>
      <c r="AE66" s="83"/>
      <c r="AF66" s="83"/>
      <c r="AG66" s="83"/>
      <c r="AH66" s="83"/>
      <c r="AI66" s="83"/>
      <c r="AJ66" s="83"/>
      <c r="AK66" s="83"/>
      <c r="AL66" s="83"/>
      <c r="AM66" s="83"/>
      <c r="AN66" s="83"/>
    </row>
    <row r="67" spans="1:40" ht="15.75" customHeight="1" x14ac:dyDescent="0.25">
      <c r="A67" s="180"/>
      <c r="B67" s="465" t="s">
        <v>584</v>
      </c>
      <c r="C67" s="466"/>
      <c r="D67" s="466"/>
      <c r="E67" s="466"/>
      <c r="F67" s="466"/>
      <c r="G67" s="466"/>
      <c r="H67" s="466"/>
      <c r="I67" s="466"/>
      <c r="J67" s="466"/>
      <c r="K67" s="466"/>
      <c r="L67" s="466"/>
      <c r="M67" s="466"/>
      <c r="N67" s="466"/>
      <c r="O67" s="466"/>
      <c r="P67" s="466"/>
      <c r="Q67" s="466"/>
      <c r="R67" s="467"/>
      <c r="S67" s="180"/>
      <c r="T67" s="181"/>
      <c r="U67" s="181"/>
      <c r="V67" s="181"/>
      <c r="W67" s="181"/>
      <c r="Z67" s="83"/>
      <c r="AA67" s="83"/>
      <c r="AB67" s="83"/>
      <c r="AC67" s="83"/>
      <c r="AD67" s="83"/>
      <c r="AE67" s="83"/>
      <c r="AF67" s="83"/>
      <c r="AG67" s="83"/>
      <c r="AH67" s="83"/>
      <c r="AI67" s="83"/>
      <c r="AJ67" s="83"/>
      <c r="AK67" s="83"/>
      <c r="AL67" s="83"/>
      <c r="AM67" s="83"/>
      <c r="AN67" s="83"/>
    </row>
    <row r="68" spans="1:40" ht="39.950000000000003" customHeight="1" x14ac:dyDescent="0.25">
      <c r="A68" s="180"/>
      <c r="B68" s="483" t="s">
        <v>513</v>
      </c>
      <c r="C68" s="484"/>
      <c r="D68" s="427" t="s">
        <v>533</v>
      </c>
      <c r="E68" s="428"/>
      <c r="F68" s="428"/>
      <c r="G68" s="429"/>
      <c r="H68" s="428" t="s">
        <v>515</v>
      </c>
      <c r="I68" s="428"/>
      <c r="J68" s="428"/>
      <c r="K68" s="428"/>
      <c r="L68" s="428"/>
      <c r="M68" s="428"/>
      <c r="N68" s="428"/>
      <c r="O68" s="429"/>
      <c r="P68" s="69" t="s">
        <v>283</v>
      </c>
      <c r="Q68" s="123" t="s">
        <v>54</v>
      </c>
      <c r="R68" s="123" t="s">
        <v>48</v>
      </c>
      <c r="S68" s="180"/>
      <c r="T68" s="181"/>
      <c r="U68" s="181"/>
      <c r="V68" s="181"/>
      <c r="W68" s="181"/>
      <c r="Z68" s="83"/>
      <c r="AA68" s="83"/>
      <c r="AB68" s="83"/>
      <c r="AC68" s="83"/>
      <c r="AD68" s="83"/>
      <c r="AE68" s="83"/>
      <c r="AF68" s="83"/>
      <c r="AG68" s="83"/>
      <c r="AH68" s="83"/>
      <c r="AI68" s="83"/>
      <c r="AJ68" s="83"/>
      <c r="AK68" s="83"/>
      <c r="AL68" s="83"/>
      <c r="AM68" s="83"/>
      <c r="AN68" s="83"/>
    </row>
    <row r="69" spans="1:40" ht="39.950000000000003" customHeight="1" x14ac:dyDescent="0.25">
      <c r="A69" s="180"/>
      <c r="B69" s="485"/>
      <c r="C69" s="485"/>
      <c r="D69" s="487" t="str">
        <f>IF(B69="","Select Contractor or Sub Awardee in Column B","")</f>
        <v>Select Contractor or Sub Awardee in Column B</v>
      </c>
      <c r="E69" s="487"/>
      <c r="F69" s="487"/>
      <c r="G69" s="487"/>
      <c r="H69" s="400" t="str">
        <f>IF(B69="","Select Contractor or Sub Awardee in column B to continue",0)</f>
        <v>Select Contractor or Sub Awardee in column B to continue</v>
      </c>
      <c r="I69" s="400"/>
      <c r="J69" s="400"/>
      <c r="K69" s="400"/>
      <c r="L69" s="400"/>
      <c r="M69" s="400"/>
      <c r="N69" s="400"/>
      <c r="O69" s="400"/>
      <c r="P69" s="122"/>
      <c r="Q69" s="68"/>
      <c r="R69" s="124">
        <f>ROUND(Q69*P69,0)</f>
        <v>0</v>
      </c>
      <c r="S69" s="180"/>
      <c r="T69" s="181"/>
      <c r="U69" s="182" t="str">
        <f>IF(B69="","",IF(D69="","",R69))</f>
        <v/>
      </c>
      <c r="V69" s="182" t="str">
        <f>IF(B69="","",IF(D69="","",D69))</f>
        <v/>
      </c>
      <c r="W69" s="182">
        <f>IF(B69="Contractor",0,R69)</f>
        <v>0</v>
      </c>
    </row>
    <row r="70" spans="1:40" ht="39.950000000000003" customHeight="1" x14ac:dyDescent="0.25">
      <c r="A70" s="180"/>
      <c r="B70" s="485"/>
      <c r="C70" s="485"/>
      <c r="D70" s="487" t="str">
        <f>IF(B70="","Select Contractor or Sub Awardee in Column B","")</f>
        <v>Select Contractor or Sub Awardee in Column B</v>
      </c>
      <c r="E70" s="487"/>
      <c r="F70" s="487"/>
      <c r="G70" s="487"/>
      <c r="H70" s="400" t="str">
        <f>IF(B70="","Select Contractor or Sub Awardee in column B to continue",0)</f>
        <v>Select Contractor or Sub Awardee in column B to continue</v>
      </c>
      <c r="I70" s="400"/>
      <c r="J70" s="400"/>
      <c r="K70" s="400"/>
      <c r="L70" s="400"/>
      <c r="M70" s="400"/>
      <c r="N70" s="400"/>
      <c r="O70" s="400"/>
      <c r="P70" s="122"/>
      <c r="Q70" s="68"/>
      <c r="R70" s="124">
        <f>ROUND(Q70*P70,0)</f>
        <v>0</v>
      </c>
      <c r="S70" s="180"/>
      <c r="T70" s="181"/>
      <c r="U70" s="182" t="str">
        <f>IF(B70="","",IF(D70="","",R70))</f>
        <v/>
      </c>
      <c r="V70" s="182" t="str">
        <f>IF(B70="","",IF(D70="","",D70))</f>
        <v/>
      </c>
      <c r="W70" s="182">
        <f>IF(B70="Contractor",0,R70)</f>
        <v>0</v>
      </c>
      <c r="X70" s="182"/>
    </row>
    <row r="71" spans="1:40" ht="39.950000000000003" customHeight="1" x14ac:dyDescent="0.25">
      <c r="A71" s="180"/>
      <c r="B71" s="395"/>
      <c r="C71" s="396"/>
      <c r="D71" s="487" t="str">
        <f>IF(B71="","Select Contractor or Sub Awardee in Column B","")</f>
        <v>Select Contractor or Sub Awardee in Column B</v>
      </c>
      <c r="E71" s="487"/>
      <c r="F71" s="487"/>
      <c r="G71" s="487"/>
      <c r="H71" s="400" t="str">
        <f>IF(B71="","Select Contractor or Sub Awardee in column B to continue",0)</f>
        <v>Select Contractor or Sub Awardee in column B to continue</v>
      </c>
      <c r="I71" s="400"/>
      <c r="J71" s="400"/>
      <c r="K71" s="400"/>
      <c r="L71" s="400"/>
      <c r="M71" s="400"/>
      <c r="N71" s="400"/>
      <c r="O71" s="400"/>
      <c r="P71" s="122"/>
      <c r="Q71" s="68"/>
      <c r="R71" s="124">
        <f>ROUND(Q71*P71,0)</f>
        <v>0</v>
      </c>
      <c r="S71" s="180"/>
      <c r="T71" s="181"/>
      <c r="U71" s="182" t="str">
        <f>IF(B71="","",IF(D71="","",R71))</f>
        <v/>
      </c>
      <c r="V71" s="182" t="str">
        <f>IF(B71="","",IF(D71="","",D71))</f>
        <v/>
      </c>
      <c r="W71" s="182">
        <f>IF(B71="Contractor",0,R71)</f>
        <v>0</v>
      </c>
    </row>
    <row r="72" spans="1:40" ht="39.950000000000003" customHeight="1" x14ac:dyDescent="0.25">
      <c r="A72" s="180"/>
      <c r="B72" s="395"/>
      <c r="C72" s="396"/>
      <c r="D72" s="487" t="str">
        <f>IF(B72="","Select Contractor or Sub Awardee in Column B","")</f>
        <v>Select Contractor or Sub Awardee in Column B</v>
      </c>
      <c r="E72" s="487"/>
      <c r="F72" s="487"/>
      <c r="G72" s="487"/>
      <c r="H72" s="400" t="str">
        <f>IF(B72="","Select Contractor or Sub Awardee in column B to continue",0)</f>
        <v>Select Contractor or Sub Awardee in column B to continue</v>
      </c>
      <c r="I72" s="400"/>
      <c r="J72" s="400"/>
      <c r="K72" s="400"/>
      <c r="L72" s="400"/>
      <c r="M72" s="400"/>
      <c r="N72" s="400"/>
      <c r="O72" s="400"/>
      <c r="P72" s="122"/>
      <c r="Q72" s="68"/>
      <c r="R72" s="124">
        <f>ROUND(Q72*P72,0)</f>
        <v>0</v>
      </c>
      <c r="S72" s="180"/>
      <c r="T72" s="181"/>
      <c r="U72" s="182" t="str">
        <f>IF(B72="","",IF(D72="","",R72))</f>
        <v/>
      </c>
      <c r="V72" s="182" t="str">
        <f>IF(B72="","",IF(D72="","",D72))</f>
        <v/>
      </c>
      <c r="W72" s="182">
        <f>IF(B72="Contractor",0,R72)</f>
        <v>0</v>
      </c>
    </row>
    <row r="73" spans="1:40" ht="18.600000000000001" customHeight="1" x14ac:dyDescent="0.25">
      <c r="A73" s="180"/>
      <c r="B73" s="480" t="s">
        <v>57</v>
      </c>
      <c r="C73" s="481"/>
      <c r="D73" s="481"/>
      <c r="E73" s="481"/>
      <c r="F73" s="481"/>
      <c r="G73" s="481"/>
      <c r="H73" s="481"/>
      <c r="I73" s="481"/>
      <c r="J73" s="481"/>
      <c r="K73" s="481"/>
      <c r="L73" s="481"/>
      <c r="M73" s="481"/>
      <c r="N73" s="481"/>
      <c r="O73" s="481"/>
      <c r="P73" s="481"/>
      <c r="Q73" s="482"/>
      <c r="R73" s="77">
        <f>ROUND(SUM(R69:R72),0)</f>
        <v>0</v>
      </c>
      <c r="S73" s="180"/>
      <c r="T73" s="181"/>
      <c r="U73" s="182">
        <f>SUM(U69:U72)</f>
        <v>0</v>
      </c>
      <c r="V73" s="181"/>
      <c r="W73" s="181"/>
      <c r="Y73" s="129">
        <f>R73</f>
        <v>0</v>
      </c>
    </row>
    <row r="74" spans="1:40" ht="15.75" customHeight="1" x14ac:dyDescent="0.25">
      <c r="A74" s="180"/>
      <c r="B74" s="465" t="s">
        <v>64</v>
      </c>
      <c r="C74" s="466"/>
      <c r="D74" s="466"/>
      <c r="E74" s="466"/>
      <c r="F74" s="466"/>
      <c r="G74" s="466"/>
      <c r="H74" s="466"/>
      <c r="I74" s="466"/>
      <c r="J74" s="466"/>
      <c r="K74" s="466"/>
      <c r="L74" s="466"/>
      <c r="M74" s="466"/>
      <c r="N74" s="466"/>
      <c r="O74" s="466"/>
      <c r="P74" s="466"/>
      <c r="Q74" s="466"/>
      <c r="R74" s="467"/>
      <c r="S74" s="180"/>
      <c r="T74" s="181"/>
      <c r="U74" s="181"/>
      <c r="V74" s="181"/>
      <c r="W74" s="181"/>
    </row>
    <row r="75" spans="1:40" ht="39.950000000000003" customHeight="1" x14ac:dyDescent="0.25">
      <c r="A75" s="180"/>
      <c r="B75" s="440" t="s">
        <v>341</v>
      </c>
      <c r="C75" s="441"/>
      <c r="D75" s="442"/>
      <c r="E75" s="440" t="s">
        <v>56</v>
      </c>
      <c r="F75" s="441"/>
      <c r="G75" s="441"/>
      <c r="H75" s="441"/>
      <c r="I75" s="441"/>
      <c r="J75" s="441"/>
      <c r="K75" s="441"/>
      <c r="L75" s="441"/>
      <c r="M75" s="441"/>
      <c r="N75" s="441"/>
      <c r="O75" s="441"/>
      <c r="P75" s="441"/>
      <c r="Q75" s="442"/>
      <c r="R75" s="285" t="s">
        <v>48</v>
      </c>
      <c r="S75" s="180"/>
      <c r="T75" s="181"/>
      <c r="U75" s="181"/>
      <c r="V75" s="181"/>
      <c r="W75" s="181"/>
    </row>
    <row r="76" spans="1:40" ht="39.950000000000003" customHeight="1" x14ac:dyDescent="0.25">
      <c r="A76" s="180"/>
      <c r="B76" s="387"/>
      <c r="C76" s="387"/>
      <c r="D76" s="387"/>
      <c r="E76" s="388" t="str">
        <f t="shared" ref="E76:E81" si="6">IF(B76="","Select Supply Category in Column B",0)</f>
        <v>Select Supply Category in Column B</v>
      </c>
      <c r="F76" s="388"/>
      <c r="G76" s="388"/>
      <c r="H76" s="388"/>
      <c r="I76" s="388"/>
      <c r="J76" s="388"/>
      <c r="K76" s="388"/>
      <c r="L76" s="388"/>
      <c r="M76" s="388"/>
      <c r="N76" s="388"/>
      <c r="O76" s="388"/>
      <c r="P76" s="388"/>
      <c r="Q76" s="388"/>
      <c r="R76" s="150"/>
      <c r="S76" s="180"/>
      <c r="T76" s="181"/>
      <c r="U76" s="181"/>
      <c r="V76" s="181"/>
      <c r="W76" s="181"/>
    </row>
    <row r="77" spans="1:40" ht="39.950000000000003" customHeight="1" x14ac:dyDescent="0.25">
      <c r="A77" s="180"/>
      <c r="B77" s="387"/>
      <c r="C77" s="387"/>
      <c r="D77" s="387"/>
      <c r="E77" s="388" t="str">
        <f t="shared" si="6"/>
        <v>Select Supply Category in Column B</v>
      </c>
      <c r="F77" s="388"/>
      <c r="G77" s="388"/>
      <c r="H77" s="388"/>
      <c r="I77" s="388"/>
      <c r="J77" s="388"/>
      <c r="K77" s="388"/>
      <c r="L77" s="388"/>
      <c r="M77" s="388"/>
      <c r="N77" s="388"/>
      <c r="O77" s="388"/>
      <c r="P77" s="388"/>
      <c r="Q77" s="388"/>
      <c r="R77" s="150"/>
      <c r="S77" s="180"/>
      <c r="T77" s="181"/>
      <c r="U77" s="181"/>
      <c r="V77" s="181"/>
      <c r="W77" s="181"/>
    </row>
    <row r="78" spans="1:40" ht="39.950000000000003" customHeight="1" x14ac:dyDescent="0.25">
      <c r="A78" s="180"/>
      <c r="B78" s="387"/>
      <c r="C78" s="387"/>
      <c r="D78" s="387"/>
      <c r="E78" s="388" t="str">
        <f t="shared" si="6"/>
        <v>Select Supply Category in Column B</v>
      </c>
      <c r="F78" s="388"/>
      <c r="G78" s="388"/>
      <c r="H78" s="388"/>
      <c r="I78" s="388"/>
      <c r="J78" s="388"/>
      <c r="K78" s="388"/>
      <c r="L78" s="388"/>
      <c r="M78" s="388"/>
      <c r="N78" s="388"/>
      <c r="O78" s="388"/>
      <c r="P78" s="388"/>
      <c r="Q78" s="388"/>
      <c r="R78" s="150"/>
      <c r="S78" s="180"/>
      <c r="T78" s="181"/>
      <c r="U78" s="181"/>
      <c r="V78" s="181"/>
      <c r="W78" s="181"/>
    </row>
    <row r="79" spans="1:40" ht="39.950000000000003" customHeight="1" x14ac:dyDescent="0.25">
      <c r="A79" s="180"/>
      <c r="B79" s="387"/>
      <c r="C79" s="387"/>
      <c r="D79" s="387"/>
      <c r="E79" s="388" t="str">
        <f t="shared" si="6"/>
        <v>Select Supply Category in Column B</v>
      </c>
      <c r="F79" s="388"/>
      <c r="G79" s="388"/>
      <c r="H79" s="388"/>
      <c r="I79" s="388"/>
      <c r="J79" s="388"/>
      <c r="K79" s="388"/>
      <c r="L79" s="388"/>
      <c r="M79" s="388"/>
      <c r="N79" s="388"/>
      <c r="O79" s="388"/>
      <c r="P79" s="388"/>
      <c r="Q79" s="388"/>
      <c r="R79" s="150"/>
      <c r="S79" s="180"/>
      <c r="T79" s="181"/>
      <c r="U79" s="181"/>
      <c r="V79" s="181"/>
      <c r="W79" s="181"/>
    </row>
    <row r="80" spans="1:40" ht="39.950000000000003" customHeight="1" x14ac:dyDescent="0.25">
      <c r="A80" s="180"/>
      <c r="B80" s="387"/>
      <c r="C80" s="387"/>
      <c r="D80" s="387"/>
      <c r="E80" s="388" t="str">
        <f t="shared" si="6"/>
        <v>Select Supply Category in Column B</v>
      </c>
      <c r="F80" s="388"/>
      <c r="G80" s="388"/>
      <c r="H80" s="388"/>
      <c r="I80" s="388"/>
      <c r="J80" s="388"/>
      <c r="K80" s="388"/>
      <c r="L80" s="388"/>
      <c r="M80" s="388"/>
      <c r="N80" s="388"/>
      <c r="O80" s="388"/>
      <c r="P80" s="388"/>
      <c r="Q80" s="388"/>
      <c r="R80" s="150"/>
      <c r="S80" s="180"/>
      <c r="T80" s="181"/>
      <c r="U80" s="181"/>
      <c r="V80" s="181"/>
      <c r="W80" s="181"/>
    </row>
    <row r="81" spans="1:25" ht="39.950000000000003" customHeight="1" x14ac:dyDescent="0.25">
      <c r="A81" s="180"/>
      <c r="B81" s="387"/>
      <c r="C81" s="387"/>
      <c r="D81" s="387"/>
      <c r="E81" s="388" t="str">
        <f t="shared" si="6"/>
        <v>Select Supply Category in Column B</v>
      </c>
      <c r="F81" s="388"/>
      <c r="G81" s="388"/>
      <c r="H81" s="388"/>
      <c r="I81" s="388"/>
      <c r="J81" s="388"/>
      <c r="K81" s="388"/>
      <c r="L81" s="388"/>
      <c r="M81" s="388"/>
      <c r="N81" s="388"/>
      <c r="O81" s="388"/>
      <c r="P81" s="388"/>
      <c r="Q81" s="388"/>
      <c r="R81" s="150"/>
      <c r="S81" s="180"/>
      <c r="T81" s="181"/>
      <c r="U81" s="181"/>
      <c r="V81" s="181"/>
      <c r="W81" s="181"/>
    </row>
    <row r="82" spans="1:25" ht="18" customHeight="1" x14ac:dyDescent="0.25">
      <c r="A82" s="180"/>
      <c r="B82" s="411" t="s">
        <v>58</v>
      </c>
      <c r="C82" s="412"/>
      <c r="D82" s="412"/>
      <c r="E82" s="412"/>
      <c r="F82" s="412"/>
      <c r="G82" s="412"/>
      <c r="H82" s="412"/>
      <c r="I82" s="412"/>
      <c r="J82" s="412"/>
      <c r="K82" s="412"/>
      <c r="L82" s="412"/>
      <c r="M82" s="412"/>
      <c r="N82" s="412"/>
      <c r="O82" s="412"/>
      <c r="P82" s="412"/>
      <c r="Q82" s="413"/>
      <c r="R82" s="151">
        <f>ROUND(SUM(R76:R81),0)</f>
        <v>0</v>
      </c>
      <c r="S82" s="180"/>
      <c r="T82" s="181"/>
      <c r="U82" s="181"/>
      <c r="V82" s="181"/>
      <c r="W82" s="181"/>
      <c r="Y82" s="129">
        <f>R82</f>
        <v>0</v>
      </c>
    </row>
    <row r="83" spans="1:25" ht="15.75" customHeight="1" x14ac:dyDescent="0.25">
      <c r="A83" s="180"/>
      <c r="B83" s="384" t="s">
        <v>65</v>
      </c>
      <c r="C83" s="385"/>
      <c r="D83" s="385"/>
      <c r="E83" s="385"/>
      <c r="F83" s="385"/>
      <c r="G83" s="385"/>
      <c r="H83" s="385"/>
      <c r="I83" s="385"/>
      <c r="J83" s="385"/>
      <c r="K83" s="385"/>
      <c r="L83" s="385"/>
      <c r="M83" s="385"/>
      <c r="N83" s="385"/>
      <c r="O83" s="385"/>
      <c r="P83" s="385"/>
      <c r="Q83" s="385"/>
      <c r="R83" s="386"/>
      <c r="S83" s="180"/>
      <c r="T83" s="181"/>
      <c r="U83" s="181"/>
      <c r="V83" s="181"/>
      <c r="W83" s="181"/>
    </row>
    <row r="84" spans="1:25" s="83" customFormat="1" ht="39.950000000000003" customHeight="1" x14ac:dyDescent="0.25">
      <c r="A84" s="180"/>
      <c r="B84" s="392" t="s">
        <v>341</v>
      </c>
      <c r="C84" s="393"/>
      <c r="D84" s="394"/>
      <c r="E84" s="486" t="s">
        <v>226</v>
      </c>
      <c r="F84" s="486"/>
      <c r="G84" s="486"/>
      <c r="H84" s="486" t="s">
        <v>227</v>
      </c>
      <c r="I84" s="486"/>
      <c r="J84" s="486"/>
      <c r="K84" s="486"/>
      <c r="L84" s="486"/>
      <c r="M84" s="486"/>
      <c r="N84" s="486"/>
      <c r="O84" s="486"/>
      <c r="P84" s="179" t="s">
        <v>360</v>
      </c>
      <c r="Q84" s="179" t="s">
        <v>115</v>
      </c>
      <c r="R84" s="74" t="s">
        <v>52</v>
      </c>
      <c r="S84" s="180"/>
      <c r="T84" s="181"/>
      <c r="U84" s="181"/>
      <c r="V84" s="181"/>
      <c r="W84" s="181"/>
    </row>
    <row r="85" spans="1:25" s="83" customFormat="1" ht="39.950000000000003" customHeight="1" x14ac:dyDescent="0.25">
      <c r="A85" s="180"/>
      <c r="B85" s="417"/>
      <c r="C85" s="418"/>
      <c r="D85" s="419"/>
      <c r="E85" s="389" t="str">
        <f t="shared" ref="E85:E91" si="7">IF(B85="","Select Category in Column B",0)</f>
        <v>Select Category in Column B</v>
      </c>
      <c r="F85" s="390"/>
      <c r="G85" s="391"/>
      <c r="H85" s="389" t="str">
        <f t="shared" ref="H85:H91" si="8">IF(B85="","Select Category in Column B",0)</f>
        <v>Select Category in Column B</v>
      </c>
      <c r="I85" s="390"/>
      <c r="J85" s="390"/>
      <c r="K85" s="390"/>
      <c r="L85" s="390"/>
      <c r="M85" s="390"/>
      <c r="N85" s="390"/>
      <c r="O85" s="391"/>
      <c r="P85" s="186"/>
      <c r="Q85" s="190"/>
      <c r="R85" s="77">
        <f>ROUND(Q85*P85,0)</f>
        <v>0</v>
      </c>
      <c r="S85" s="180"/>
      <c r="T85" s="181"/>
      <c r="U85" s="182">
        <f>IF(OR(B85='DROP-DOWNS'!$S$18,B85='DROP-DOWNS'!$S$19,B85='DROP-DOWNS'!$S$20,B85='DROP-DOWNS'!$S$21),R85,0)</f>
        <v>0</v>
      </c>
      <c r="V85" s="177"/>
      <c r="W85" s="181"/>
    </row>
    <row r="86" spans="1:25" s="83" customFormat="1" ht="39.950000000000003" customHeight="1" x14ac:dyDescent="0.25">
      <c r="A86" s="180"/>
      <c r="B86" s="417"/>
      <c r="C86" s="418"/>
      <c r="D86" s="419"/>
      <c r="E86" s="389" t="str">
        <f t="shared" si="7"/>
        <v>Select Category in Column B</v>
      </c>
      <c r="F86" s="390"/>
      <c r="G86" s="391"/>
      <c r="H86" s="389" t="str">
        <f t="shared" si="8"/>
        <v>Select Category in Column B</v>
      </c>
      <c r="I86" s="390"/>
      <c r="J86" s="390"/>
      <c r="K86" s="390"/>
      <c r="L86" s="390"/>
      <c r="M86" s="390"/>
      <c r="N86" s="390"/>
      <c r="O86" s="391"/>
      <c r="P86" s="186"/>
      <c r="Q86" s="190"/>
      <c r="R86" s="77">
        <f t="shared" ref="R86:R91" si="9">ROUND(Q86*P86,0)</f>
        <v>0</v>
      </c>
      <c r="S86" s="180"/>
      <c r="T86" s="181"/>
      <c r="U86" s="182">
        <f>IF(OR(B86='DROP-DOWNS'!$S$18,B86='DROP-DOWNS'!$S$19,B86='DROP-DOWNS'!$S$20,B86='DROP-DOWNS'!$S$21),R86,0)</f>
        <v>0</v>
      </c>
      <c r="V86" s="177"/>
      <c r="W86" s="181"/>
    </row>
    <row r="87" spans="1:25" s="83" customFormat="1" ht="39.950000000000003" customHeight="1" x14ac:dyDescent="0.25">
      <c r="A87" s="180"/>
      <c r="B87" s="417"/>
      <c r="C87" s="418"/>
      <c r="D87" s="419"/>
      <c r="E87" s="389" t="str">
        <f t="shared" si="7"/>
        <v>Select Category in Column B</v>
      </c>
      <c r="F87" s="390"/>
      <c r="G87" s="391"/>
      <c r="H87" s="389" t="str">
        <f t="shared" si="8"/>
        <v>Select Category in Column B</v>
      </c>
      <c r="I87" s="390"/>
      <c r="J87" s="390"/>
      <c r="K87" s="390"/>
      <c r="L87" s="390"/>
      <c r="M87" s="390"/>
      <c r="N87" s="390"/>
      <c r="O87" s="391"/>
      <c r="P87" s="165"/>
      <c r="Q87" s="190"/>
      <c r="R87" s="77">
        <f t="shared" si="9"/>
        <v>0</v>
      </c>
      <c r="S87" s="180"/>
      <c r="T87" s="181"/>
      <c r="U87" s="182">
        <f>IF(OR(B87='DROP-DOWNS'!$S$18,B87='DROP-DOWNS'!$S$19,B87='DROP-DOWNS'!$S$20,B87='DROP-DOWNS'!$S$21),R87,0)</f>
        <v>0</v>
      </c>
      <c r="V87" s="177"/>
      <c r="W87" s="181"/>
    </row>
    <row r="88" spans="1:25" s="83" customFormat="1" ht="39.950000000000003" customHeight="1" x14ac:dyDescent="0.25">
      <c r="A88" s="180"/>
      <c r="B88" s="417"/>
      <c r="C88" s="418"/>
      <c r="D88" s="419"/>
      <c r="E88" s="389" t="str">
        <f t="shared" si="7"/>
        <v>Select Category in Column B</v>
      </c>
      <c r="F88" s="390"/>
      <c r="G88" s="391"/>
      <c r="H88" s="389" t="str">
        <f t="shared" si="8"/>
        <v>Select Category in Column B</v>
      </c>
      <c r="I88" s="390"/>
      <c r="J88" s="390"/>
      <c r="K88" s="390"/>
      <c r="L88" s="390"/>
      <c r="M88" s="390"/>
      <c r="N88" s="390"/>
      <c r="O88" s="391"/>
      <c r="P88" s="165"/>
      <c r="Q88" s="190"/>
      <c r="R88" s="77">
        <f t="shared" si="9"/>
        <v>0</v>
      </c>
      <c r="S88" s="180"/>
      <c r="T88" s="181"/>
      <c r="U88" s="182">
        <f>IF(OR(B88='DROP-DOWNS'!$S$18,B88='DROP-DOWNS'!$S$19,B88='DROP-DOWNS'!$S$20,B88='DROP-DOWNS'!$S$21),R88,0)</f>
        <v>0</v>
      </c>
      <c r="V88" s="177"/>
      <c r="W88" s="181"/>
    </row>
    <row r="89" spans="1:25" s="83" customFormat="1" ht="39.950000000000003" hidden="1" customHeight="1" x14ac:dyDescent="0.25">
      <c r="A89" s="180"/>
      <c r="B89" s="417"/>
      <c r="C89" s="418"/>
      <c r="D89" s="419"/>
      <c r="E89" s="389" t="str">
        <f t="shared" si="7"/>
        <v>Select Category in Column B</v>
      </c>
      <c r="F89" s="390"/>
      <c r="G89" s="391"/>
      <c r="H89" s="389" t="str">
        <f t="shared" si="8"/>
        <v>Select Category in Column B</v>
      </c>
      <c r="I89" s="390"/>
      <c r="J89" s="390"/>
      <c r="K89" s="390"/>
      <c r="L89" s="390"/>
      <c r="M89" s="390"/>
      <c r="N89" s="390"/>
      <c r="O89" s="391"/>
      <c r="P89" s="186"/>
      <c r="Q89" s="190"/>
      <c r="R89" s="77">
        <f t="shared" si="9"/>
        <v>0</v>
      </c>
      <c r="S89" s="180"/>
      <c r="T89" s="181"/>
      <c r="U89" s="182">
        <f>IF(OR(B89='DROP-DOWNS'!S18,B89='DROP-DOWNS'!S19,B89='DROP-DOWNS'!S20,B89='DROP-DOWNS'!S21),R89,0)</f>
        <v>0</v>
      </c>
      <c r="V89" s="177"/>
      <c r="W89" s="181"/>
    </row>
    <row r="90" spans="1:25" s="83" customFormat="1" ht="39.950000000000003" hidden="1" customHeight="1" x14ac:dyDescent="0.25">
      <c r="A90" s="180"/>
      <c r="B90" s="417"/>
      <c r="C90" s="418"/>
      <c r="D90" s="419"/>
      <c r="E90" s="389" t="str">
        <f t="shared" si="7"/>
        <v>Select Category in Column B</v>
      </c>
      <c r="F90" s="390"/>
      <c r="G90" s="391"/>
      <c r="H90" s="389" t="str">
        <f t="shared" si="8"/>
        <v>Select Category in Column B</v>
      </c>
      <c r="I90" s="390"/>
      <c r="J90" s="390"/>
      <c r="K90" s="390"/>
      <c r="L90" s="390"/>
      <c r="M90" s="390"/>
      <c r="N90" s="390"/>
      <c r="O90" s="391"/>
      <c r="P90" s="165"/>
      <c r="Q90" s="190"/>
      <c r="R90" s="77">
        <f t="shared" si="9"/>
        <v>0</v>
      </c>
      <c r="S90" s="180"/>
      <c r="T90" s="181"/>
      <c r="U90" s="182">
        <f>IF(OR(B90='DROP-DOWNS'!S18,B90='DROP-DOWNS'!S19,B90='DROP-DOWNS'!S20,B90='DROP-DOWNS'!S21),R90,0)</f>
        <v>0</v>
      </c>
      <c r="V90" s="177"/>
      <c r="W90" s="181"/>
    </row>
    <row r="91" spans="1:25" s="83" customFormat="1" ht="39.950000000000003" hidden="1" customHeight="1" x14ac:dyDescent="0.25">
      <c r="A91" s="180"/>
      <c r="B91" s="417"/>
      <c r="C91" s="418"/>
      <c r="D91" s="419" t="str">
        <f>IF(B91="","Select Travel Category in Column B.",0)</f>
        <v>Select Travel Category in Column B.</v>
      </c>
      <c r="E91" s="389" t="str">
        <f t="shared" si="7"/>
        <v>Select Category in Column B</v>
      </c>
      <c r="F91" s="390"/>
      <c r="G91" s="391"/>
      <c r="H91" s="389" t="str">
        <f t="shared" si="8"/>
        <v>Select Category in Column B</v>
      </c>
      <c r="I91" s="390"/>
      <c r="J91" s="390"/>
      <c r="K91" s="390"/>
      <c r="L91" s="390"/>
      <c r="M91" s="390"/>
      <c r="N91" s="390"/>
      <c r="O91" s="391"/>
      <c r="P91" s="165"/>
      <c r="Q91" s="190"/>
      <c r="R91" s="77">
        <f t="shared" si="9"/>
        <v>0</v>
      </c>
      <c r="S91" s="180"/>
      <c r="T91" s="181"/>
      <c r="U91" s="182">
        <f>IF(OR(B91='DROP-DOWNS'!S18,B91='DROP-DOWNS'!S19,B91='DROP-DOWNS'!S20,B91='DROP-DOWNS'!S21),R91,0)</f>
        <v>0</v>
      </c>
      <c r="V91" s="177"/>
      <c r="W91" s="181"/>
    </row>
    <row r="92" spans="1:25" ht="18" customHeight="1" x14ac:dyDescent="0.25">
      <c r="A92" s="180"/>
      <c r="B92" s="411" t="s">
        <v>59</v>
      </c>
      <c r="C92" s="412"/>
      <c r="D92" s="412"/>
      <c r="E92" s="412"/>
      <c r="F92" s="412"/>
      <c r="G92" s="412"/>
      <c r="H92" s="412"/>
      <c r="I92" s="412"/>
      <c r="J92" s="412"/>
      <c r="K92" s="412"/>
      <c r="L92" s="412"/>
      <c r="M92" s="412"/>
      <c r="N92" s="412"/>
      <c r="O92" s="412"/>
      <c r="P92" s="412"/>
      <c r="Q92" s="413"/>
      <c r="R92" s="151">
        <f>ROUND(SUM(R85:R91),0)</f>
        <v>0</v>
      </c>
      <c r="S92" s="180"/>
      <c r="T92" s="181"/>
      <c r="U92" s="152">
        <f>SUM(U85:U91)</f>
        <v>0</v>
      </c>
      <c r="V92" s="177"/>
      <c r="W92" s="181"/>
      <c r="Y92" s="129">
        <f>R92</f>
        <v>0</v>
      </c>
    </row>
    <row r="93" spans="1:25" ht="15.75" customHeight="1" x14ac:dyDescent="0.25">
      <c r="A93" s="180"/>
      <c r="B93" s="384" t="s">
        <v>66</v>
      </c>
      <c r="C93" s="385"/>
      <c r="D93" s="385"/>
      <c r="E93" s="385"/>
      <c r="F93" s="385"/>
      <c r="G93" s="385"/>
      <c r="H93" s="385"/>
      <c r="I93" s="385"/>
      <c r="J93" s="385"/>
      <c r="K93" s="385"/>
      <c r="L93" s="385"/>
      <c r="M93" s="385"/>
      <c r="N93" s="385"/>
      <c r="O93" s="385"/>
      <c r="P93" s="385"/>
      <c r="Q93" s="385"/>
      <c r="R93" s="386"/>
      <c r="S93" s="180"/>
      <c r="T93" s="181"/>
      <c r="U93" s="181"/>
      <c r="V93" s="178"/>
      <c r="W93" s="181"/>
    </row>
    <row r="94" spans="1:25" ht="39.950000000000003" customHeight="1" x14ac:dyDescent="0.25">
      <c r="A94" s="180"/>
      <c r="B94" s="437" t="s">
        <v>74</v>
      </c>
      <c r="C94" s="438"/>
      <c r="D94" s="439"/>
      <c r="E94" s="437" t="s">
        <v>361</v>
      </c>
      <c r="F94" s="438"/>
      <c r="G94" s="438"/>
      <c r="H94" s="438"/>
      <c r="I94" s="438"/>
      <c r="J94" s="438"/>
      <c r="K94" s="438"/>
      <c r="L94" s="438"/>
      <c r="M94" s="438"/>
      <c r="N94" s="438"/>
      <c r="O94" s="438"/>
      <c r="P94" s="438"/>
      <c r="Q94" s="438"/>
      <c r="R94" s="439"/>
      <c r="S94" s="180"/>
      <c r="T94" s="181"/>
      <c r="U94" s="181"/>
      <c r="V94" s="178"/>
      <c r="W94" s="181"/>
    </row>
    <row r="95" spans="1:25" ht="39.950000000000003" customHeight="1" x14ac:dyDescent="0.25">
      <c r="A95" s="180"/>
      <c r="B95" s="387"/>
      <c r="C95" s="387"/>
      <c r="D95" s="387"/>
      <c r="E95" s="388" t="str">
        <f t="shared" ref="E95:E100" si="10">IF(B95="","Select Category in Column B",0)</f>
        <v>Select Category in Column B</v>
      </c>
      <c r="F95" s="388"/>
      <c r="G95" s="388"/>
      <c r="H95" s="388"/>
      <c r="I95" s="388"/>
      <c r="J95" s="388"/>
      <c r="K95" s="388"/>
      <c r="L95" s="388"/>
      <c r="M95" s="388"/>
      <c r="N95" s="388"/>
      <c r="O95" s="388"/>
      <c r="P95" s="388"/>
      <c r="Q95" s="388"/>
      <c r="R95" s="150"/>
      <c r="S95" s="180"/>
      <c r="T95" s="181"/>
      <c r="U95" s="181"/>
      <c r="V95" s="177"/>
      <c r="W95" s="181"/>
    </row>
    <row r="96" spans="1:25" ht="39.950000000000003" customHeight="1" x14ac:dyDescent="0.25">
      <c r="A96" s="180"/>
      <c r="B96" s="387"/>
      <c r="C96" s="387"/>
      <c r="D96" s="387"/>
      <c r="E96" s="388" t="str">
        <f t="shared" si="10"/>
        <v>Select Category in Column B</v>
      </c>
      <c r="F96" s="388"/>
      <c r="G96" s="388"/>
      <c r="H96" s="388"/>
      <c r="I96" s="388"/>
      <c r="J96" s="388"/>
      <c r="K96" s="388"/>
      <c r="L96" s="388"/>
      <c r="M96" s="388"/>
      <c r="N96" s="388"/>
      <c r="O96" s="388"/>
      <c r="P96" s="388"/>
      <c r="Q96" s="388"/>
      <c r="R96" s="150"/>
      <c r="S96" s="180"/>
      <c r="T96" s="181"/>
      <c r="U96" s="181"/>
      <c r="V96" s="177"/>
      <c r="W96" s="181"/>
    </row>
    <row r="97" spans="1:25" ht="39.950000000000003" customHeight="1" x14ac:dyDescent="0.25">
      <c r="A97" s="180"/>
      <c r="B97" s="387"/>
      <c r="C97" s="387"/>
      <c r="D97" s="387"/>
      <c r="E97" s="388" t="str">
        <f t="shared" si="10"/>
        <v>Select Category in Column B</v>
      </c>
      <c r="F97" s="388"/>
      <c r="G97" s="388"/>
      <c r="H97" s="388"/>
      <c r="I97" s="388"/>
      <c r="J97" s="388"/>
      <c r="K97" s="388"/>
      <c r="L97" s="388"/>
      <c r="M97" s="388"/>
      <c r="N97" s="388"/>
      <c r="O97" s="388"/>
      <c r="P97" s="388"/>
      <c r="Q97" s="388"/>
      <c r="R97" s="150"/>
      <c r="S97" s="180"/>
      <c r="T97" s="181"/>
      <c r="U97" s="181"/>
      <c r="V97" s="178"/>
      <c r="W97" s="181"/>
    </row>
    <row r="98" spans="1:25" ht="39.950000000000003" customHeight="1" x14ac:dyDescent="0.25">
      <c r="A98" s="180"/>
      <c r="B98" s="387"/>
      <c r="C98" s="387"/>
      <c r="D98" s="387"/>
      <c r="E98" s="388" t="str">
        <f t="shared" si="10"/>
        <v>Select Category in Column B</v>
      </c>
      <c r="F98" s="388"/>
      <c r="G98" s="388"/>
      <c r="H98" s="388"/>
      <c r="I98" s="388"/>
      <c r="J98" s="388"/>
      <c r="K98" s="388"/>
      <c r="L98" s="388"/>
      <c r="M98" s="388"/>
      <c r="N98" s="388"/>
      <c r="O98" s="388"/>
      <c r="P98" s="388"/>
      <c r="Q98" s="388"/>
      <c r="R98" s="150"/>
      <c r="S98" s="180"/>
      <c r="T98" s="181"/>
      <c r="U98" s="181"/>
      <c r="V98" s="181"/>
      <c r="W98" s="181"/>
    </row>
    <row r="99" spans="1:25" ht="39.950000000000003" customHeight="1" x14ac:dyDescent="0.25">
      <c r="A99" s="180"/>
      <c r="B99" s="387"/>
      <c r="C99" s="387"/>
      <c r="D99" s="387"/>
      <c r="E99" s="388" t="str">
        <f t="shared" si="10"/>
        <v>Select Category in Column B</v>
      </c>
      <c r="F99" s="388"/>
      <c r="G99" s="388"/>
      <c r="H99" s="388"/>
      <c r="I99" s="388"/>
      <c r="J99" s="388"/>
      <c r="K99" s="388"/>
      <c r="L99" s="388"/>
      <c r="M99" s="388"/>
      <c r="N99" s="388"/>
      <c r="O99" s="388"/>
      <c r="P99" s="388"/>
      <c r="Q99" s="388"/>
      <c r="R99" s="150"/>
      <c r="S99" s="180"/>
      <c r="T99" s="181"/>
      <c r="U99" s="181"/>
      <c r="V99" s="181"/>
      <c r="W99" s="181"/>
    </row>
    <row r="100" spans="1:25" ht="39.950000000000003" customHeight="1" x14ac:dyDescent="0.25">
      <c r="A100" s="180"/>
      <c r="B100" s="387"/>
      <c r="C100" s="387"/>
      <c r="D100" s="387"/>
      <c r="E100" s="388" t="str">
        <f t="shared" si="10"/>
        <v>Select Category in Column B</v>
      </c>
      <c r="F100" s="388"/>
      <c r="G100" s="388"/>
      <c r="H100" s="388"/>
      <c r="I100" s="388"/>
      <c r="J100" s="388"/>
      <c r="K100" s="388"/>
      <c r="L100" s="388"/>
      <c r="M100" s="388"/>
      <c r="N100" s="388"/>
      <c r="O100" s="388"/>
      <c r="P100" s="388"/>
      <c r="Q100" s="388"/>
      <c r="R100" s="150"/>
      <c r="S100" s="180"/>
      <c r="T100" s="181"/>
      <c r="U100" s="181"/>
      <c r="V100" s="181"/>
      <c r="W100" s="181"/>
    </row>
    <row r="101" spans="1:25" ht="19.350000000000001" customHeight="1" x14ac:dyDescent="0.25">
      <c r="A101" s="180"/>
      <c r="B101" s="411" t="s">
        <v>75</v>
      </c>
      <c r="C101" s="412"/>
      <c r="D101" s="412"/>
      <c r="E101" s="412"/>
      <c r="F101" s="412"/>
      <c r="G101" s="412"/>
      <c r="H101" s="412"/>
      <c r="I101" s="412"/>
      <c r="J101" s="412"/>
      <c r="K101" s="412"/>
      <c r="L101" s="412"/>
      <c r="M101" s="412"/>
      <c r="N101" s="412"/>
      <c r="O101" s="412"/>
      <c r="P101" s="412"/>
      <c r="Q101" s="413"/>
      <c r="R101" s="151">
        <f>ROUND(SUM(R95:R100),0)</f>
        <v>0</v>
      </c>
      <c r="S101" s="180"/>
      <c r="T101" s="181"/>
      <c r="U101" s="181"/>
      <c r="V101" s="181"/>
      <c r="W101" s="181"/>
      <c r="Y101" s="129">
        <f>R101</f>
        <v>0</v>
      </c>
    </row>
    <row r="102" spans="1:25" ht="15.75" customHeight="1" x14ac:dyDescent="0.25">
      <c r="A102" s="180"/>
      <c r="B102" s="422" t="s">
        <v>67</v>
      </c>
      <c r="C102" s="423"/>
      <c r="D102" s="423"/>
      <c r="E102" s="423"/>
      <c r="F102" s="423"/>
      <c r="G102" s="423"/>
      <c r="H102" s="423"/>
      <c r="I102" s="423"/>
      <c r="J102" s="423"/>
      <c r="K102" s="423"/>
      <c r="L102" s="423"/>
      <c r="M102" s="423"/>
      <c r="N102" s="423"/>
      <c r="O102" s="423"/>
      <c r="P102" s="423"/>
      <c r="Q102" s="423"/>
      <c r="R102" s="386"/>
      <c r="S102" s="180"/>
      <c r="T102" s="181"/>
      <c r="U102" s="181"/>
      <c r="V102" s="181"/>
      <c r="W102" s="181"/>
      <c r="X102" s="181"/>
    </row>
    <row r="103" spans="1:25" ht="15.75" customHeight="1" x14ac:dyDescent="0.25">
      <c r="A103" s="180"/>
      <c r="B103" s="250"/>
      <c r="C103" s="251"/>
      <c r="D103" s="251"/>
      <c r="E103" s="251"/>
      <c r="F103" s="251"/>
      <c r="G103" s="251"/>
      <c r="H103" s="251"/>
      <c r="I103" s="251"/>
      <c r="J103" s="251"/>
      <c r="K103" s="251"/>
      <c r="L103" s="251"/>
      <c r="M103" s="251"/>
      <c r="N103" s="251"/>
      <c r="O103" s="251"/>
      <c r="P103" s="251"/>
      <c r="Q103" s="252"/>
      <c r="R103" s="253"/>
      <c r="S103" s="180"/>
      <c r="T103" s="181"/>
      <c r="U103" s="181"/>
      <c r="V103" s="181"/>
      <c r="W103" s="181"/>
      <c r="X103" s="181"/>
    </row>
    <row r="104" spans="1:25" ht="15.6" customHeight="1" x14ac:dyDescent="0.25">
      <c r="A104" s="180"/>
      <c r="B104" s="254"/>
      <c r="C104" s="450" t="s">
        <v>256</v>
      </c>
      <c r="D104" s="450"/>
      <c r="E104" s="450"/>
      <c r="F104" s="450"/>
      <c r="G104" s="450"/>
      <c r="H104" s="292"/>
      <c r="I104" s="451" t="s">
        <v>284</v>
      </c>
      <c r="J104" s="452"/>
      <c r="K104" s="452"/>
      <c r="L104" s="452"/>
      <c r="M104" s="452"/>
      <c r="N104" s="289"/>
      <c r="O104" s="453" t="str">
        <f>IF(E7="", "Enter IDC Rate Above",E7)</f>
        <v>Enter IDC Rate Above</v>
      </c>
      <c r="P104" s="454"/>
      <c r="Q104" s="255"/>
      <c r="R104" s="256"/>
      <c r="S104" s="180"/>
      <c r="T104" s="181"/>
      <c r="U104" s="184" t="str">
        <f>O104</f>
        <v>Enter IDC Rate Above</v>
      </c>
      <c r="V104" s="181"/>
      <c r="W104" s="181"/>
      <c r="X104" s="181"/>
    </row>
    <row r="105" spans="1:25" ht="14.1" hidden="1" customHeight="1" x14ac:dyDescent="0.25">
      <c r="A105" s="180"/>
      <c r="B105" s="254"/>
      <c r="C105" s="251"/>
      <c r="D105" s="251"/>
      <c r="E105" s="251"/>
      <c r="F105" s="251"/>
      <c r="G105" s="251"/>
      <c r="H105" s="292"/>
      <c r="I105" s="455" t="s">
        <v>112</v>
      </c>
      <c r="J105" s="435"/>
      <c r="K105" s="435"/>
      <c r="L105" s="435"/>
      <c r="M105" s="435"/>
      <c r="N105" s="291"/>
      <c r="O105" s="443">
        <f>(R101+R92+R82+R73+R66+R57+R52+R44+R16)-F129</f>
        <v>0</v>
      </c>
      <c r="P105" s="421"/>
      <c r="Q105" s="255"/>
      <c r="R105" s="256"/>
      <c r="S105" s="180"/>
      <c r="T105" s="181"/>
      <c r="U105" s="181"/>
      <c r="V105" s="181"/>
      <c r="W105" s="181"/>
      <c r="X105" s="181"/>
    </row>
    <row r="106" spans="1:25" ht="14.1" hidden="1" customHeight="1" x14ac:dyDescent="0.25">
      <c r="A106" s="180"/>
      <c r="B106" s="254" t="s">
        <v>113</v>
      </c>
      <c r="C106" s="257"/>
      <c r="D106" s="257"/>
      <c r="E106" s="257"/>
      <c r="F106" s="257"/>
      <c r="G106" s="258"/>
      <c r="H106" s="292"/>
      <c r="I106" s="290"/>
      <c r="J106" s="291"/>
      <c r="K106" s="291"/>
      <c r="L106" s="291"/>
      <c r="M106" s="291"/>
      <c r="N106" s="291"/>
      <c r="O106" s="420" t="e">
        <f>(O104+1)*O105</f>
        <v>#VALUE!</v>
      </c>
      <c r="P106" s="421"/>
      <c r="Q106" s="255"/>
      <c r="R106" s="256"/>
      <c r="S106" s="180"/>
      <c r="T106" s="181"/>
      <c r="U106" s="181"/>
      <c r="V106" s="181"/>
      <c r="W106" s="181"/>
      <c r="X106" s="181"/>
    </row>
    <row r="107" spans="1:25" ht="15.75" customHeight="1" x14ac:dyDescent="0.25">
      <c r="A107" s="180"/>
      <c r="B107" s="254"/>
      <c r="C107" s="450" t="s">
        <v>249</v>
      </c>
      <c r="D107" s="450"/>
      <c r="E107" s="450"/>
      <c r="F107" s="450"/>
      <c r="G107" s="259">
        <f>F123</f>
        <v>0</v>
      </c>
      <c r="H107" s="292"/>
      <c r="I107" s="251"/>
      <c r="J107" s="251"/>
      <c r="K107" s="251"/>
      <c r="L107" s="251"/>
      <c r="M107" s="251"/>
      <c r="N107" s="251"/>
      <c r="O107" s="251"/>
      <c r="P107" s="251"/>
      <c r="Q107" s="255"/>
      <c r="R107" s="256"/>
      <c r="S107" s="180"/>
      <c r="T107" s="181"/>
      <c r="U107" s="181"/>
      <c r="V107" s="181"/>
      <c r="W107" s="181"/>
      <c r="X107" s="181"/>
    </row>
    <row r="108" spans="1:25" ht="15.75" customHeight="1" x14ac:dyDescent="0.25">
      <c r="A108" s="180"/>
      <c r="B108" s="254"/>
      <c r="C108" s="450" t="s">
        <v>517</v>
      </c>
      <c r="D108" s="450"/>
      <c r="E108" s="450"/>
      <c r="F108" s="450"/>
      <c r="G108" s="259">
        <f>F124+F125+F126+F127</f>
        <v>0</v>
      </c>
      <c r="H108" s="292"/>
      <c r="I108" s="260"/>
      <c r="J108" s="260"/>
      <c r="K108" s="260"/>
      <c r="L108" s="260"/>
      <c r="M108" s="260"/>
      <c r="N108" s="260"/>
      <c r="O108" s="260"/>
      <c r="P108" s="260"/>
      <c r="Q108" s="255"/>
      <c r="R108" s="256"/>
      <c r="S108" s="180"/>
      <c r="T108" s="181"/>
      <c r="U108" s="181"/>
      <c r="V108" s="181"/>
      <c r="W108" s="181"/>
      <c r="X108" s="181"/>
    </row>
    <row r="109" spans="1:25" ht="15.75" customHeight="1" x14ac:dyDescent="0.25">
      <c r="A109" s="180"/>
      <c r="B109" s="254"/>
      <c r="C109" s="450" t="s">
        <v>250</v>
      </c>
      <c r="D109" s="450"/>
      <c r="E109" s="450"/>
      <c r="F109" s="450"/>
      <c r="G109" s="259">
        <f>R115</f>
        <v>0</v>
      </c>
      <c r="H109" s="292"/>
      <c r="I109" s="451" t="s">
        <v>111</v>
      </c>
      <c r="J109" s="452"/>
      <c r="K109" s="452"/>
      <c r="L109" s="452"/>
      <c r="M109" s="452"/>
      <c r="N109" s="289"/>
      <c r="O109" s="430">
        <f>'GRANT SUMMARY'!J100</f>
        <v>0</v>
      </c>
      <c r="P109" s="431"/>
      <c r="Q109" s="255"/>
      <c r="R109" s="256"/>
      <c r="S109" s="180"/>
      <c r="T109" s="181"/>
      <c r="U109" s="181"/>
      <c r="V109" s="181"/>
      <c r="W109" s="181"/>
      <c r="X109" s="181"/>
    </row>
    <row r="110" spans="1:25" ht="16.5" customHeight="1" x14ac:dyDescent="0.25">
      <c r="A110" s="180"/>
      <c r="B110" s="254"/>
      <c r="C110" s="292"/>
      <c r="D110" s="435"/>
      <c r="E110" s="435"/>
      <c r="F110" s="435"/>
      <c r="G110" s="292"/>
      <c r="H110" s="292"/>
      <c r="I110" s="292"/>
      <c r="J110" s="292"/>
      <c r="K110" s="292"/>
      <c r="L110" s="292"/>
      <c r="M110" s="436"/>
      <c r="N110" s="436"/>
      <c r="O110" s="436"/>
      <c r="P110" s="436"/>
      <c r="Q110" s="436"/>
      <c r="R110" s="261" t="s">
        <v>52</v>
      </c>
      <c r="S110" s="180"/>
      <c r="T110" s="181"/>
      <c r="U110" s="181"/>
      <c r="V110" s="181"/>
      <c r="W110" s="181"/>
      <c r="X110" s="181"/>
    </row>
    <row r="111" spans="1:25" x14ac:dyDescent="0.25">
      <c r="A111" s="180"/>
      <c r="B111" s="286"/>
      <c r="C111" s="412"/>
      <c r="D111" s="412"/>
      <c r="E111" s="412"/>
      <c r="F111" s="287"/>
      <c r="G111" s="287"/>
      <c r="H111" s="287"/>
      <c r="I111" s="412" t="s">
        <v>257</v>
      </c>
      <c r="J111" s="412"/>
      <c r="K111" s="412"/>
      <c r="L111" s="412"/>
      <c r="M111" s="412"/>
      <c r="N111" s="412"/>
      <c r="O111" s="412"/>
      <c r="P111" s="412"/>
      <c r="Q111" s="413"/>
      <c r="R111" s="153"/>
      <c r="S111" s="180"/>
      <c r="T111" s="181"/>
      <c r="U111" s="181"/>
      <c r="V111" s="181"/>
      <c r="W111" s="181"/>
      <c r="X111" s="181"/>
      <c r="Y111" s="129">
        <f>R111</f>
        <v>0</v>
      </c>
    </row>
    <row r="112" spans="1:25" ht="15.75" customHeight="1" x14ac:dyDescent="0.25">
      <c r="A112" s="180"/>
      <c r="B112" s="422" t="s">
        <v>68</v>
      </c>
      <c r="C112" s="423"/>
      <c r="D112" s="423"/>
      <c r="E112" s="423"/>
      <c r="F112" s="423"/>
      <c r="G112" s="423"/>
      <c r="H112" s="423"/>
      <c r="I112" s="423"/>
      <c r="J112" s="423"/>
      <c r="K112" s="423"/>
      <c r="L112" s="423"/>
      <c r="M112" s="423"/>
      <c r="N112" s="423"/>
      <c r="O112" s="423"/>
      <c r="P112" s="423"/>
      <c r="Q112" s="423"/>
      <c r="R112" s="284"/>
      <c r="S112" s="180"/>
      <c r="T112" s="181"/>
      <c r="U112" s="181"/>
      <c r="V112" s="181"/>
      <c r="W112" s="181"/>
    </row>
    <row r="113" spans="1:25" s="83" customFormat="1" ht="39.950000000000003" customHeight="1" x14ac:dyDescent="0.25">
      <c r="A113" s="180"/>
      <c r="B113" s="444" t="s">
        <v>76</v>
      </c>
      <c r="C113" s="445"/>
      <c r="D113" s="445"/>
      <c r="E113" s="445"/>
      <c r="F113" s="445"/>
      <c r="G113" s="445"/>
      <c r="H113" s="445"/>
      <c r="I113" s="445"/>
      <c r="J113" s="445"/>
      <c r="K113" s="445"/>
      <c r="L113" s="445"/>
      <c r="M113" s="445"/>
      <c r="N113" s="445"/>
      <c r="O113" s="445"/>
      <c r="P113" s="445"/>
      <c r="Q113" s="446"/>
      <c r="R113" s="288" t="s">
        <v>52</v>
      </c>
      <c r="S113" s="180"/>
      <c r="T113" s="181"/>
      <c r="U113" s="181"/>
      <c r="V113" s="181"/>
      <c r="W113" s="181"/>
    </row>
    <row r="114" spans="1:25" ht="30" customHeight="1" x14ac:dyDescent="0.25">
      <c r="A114" s="180"/>
      <c r="B114" s="447"/>
      <c r="C114" s="448"/>
      <c r="D114" s="448"/>
      <c r="E114" s="448"/>
      <c r="F114" s="448"/>
      <c r="G114" s="448"/>
      <c r="H114" s="448"/>
      <c r="I114" s="448"/>
      <c r="J114" s="448"/>
      <c r="K114" s="448"/>
      <c r="L114" s="448"/>
      <c r="M114" s="448"/>
      <c r="N114" s="448"/>
      <c r="O114" s="448"/>
      <c r="P114" s="448"/>
      <c r="Q114" s="449"/>
      <c r="R114" s="154"/>
      <c r="S114" s="180"/>
      <c r="T114" s="181"/>
      <c r="U114" s="181"/>
      <c r="V114" s="181"/>
      <c r="W114" s="181"/>
    </row>
    <row r="115" spans="1:25" ht="18.600000000000001" customHeight="1" x14ac:dyDescent="0.25">
      <c r="A115" s="180"/>
      <c r="B115" s="411" t="s">
        <v>77</v>
      </c>
      <c r="C115" s="412"/>
      <c r="D115" s="412"/>
      <c r="E115" s="412"/>
      <c r="F115" s="412"/>
      <c r="G115" s="412"/>
      <c r="H115" s="412"/>
      <c r="I115" s="412"/>
      <c r="J115" s="412"/>
      <c r="K115" s="412"/>
      <c r="L115" s="412"/>
      <c r="M115" s="412"/>
      <c r="N115" s="412"/>
      <c r="O115" s="412"/>
      <c r="P115" s="412"/>
      <c r="Q115" s="413"/>
      <c r="R115" s="151">
        <f>ROUND(R114,0)</f>
        <v>0</v>
      </c>
      <c r="S115" s="180"/>
      <c r="T115" s="181"/>
      <c r="U115" s="181"/>
      <c r="V115" s="181"/>
      <c r="W115" s="181"/>
      <c r="Y115" s="129">
        <f>R115</f>
        <v>0</v>
      </c>
    </row>
    <row r="116" spans="1:25" ht="18.600000000000001" customHeight="1" x14ac:dyDescent="0.25">
      <c r="A116" s="180"/>
      <c r="B116" s="422"/>
      <c r="C116" s="423"/>
      <c r="D116" s="423"/>
      <c r="E116" s="423"/>
      <c r="F116" s="423"/>
      <c r="G116" s="423"/>
      <c r="H116" s="423"/>
      <c r="I116" s="423"/>
      <c r="J116" s="423"/>
      <c r="K116" s="423"/>
      <c r="L116" s="423"/>
      <c r="M116" s="423"/>
      <c r="N116" s="423"/>
      <c r="O116" s="423"/>
      <c r="P116" s="423"/>
      <c r="Q116" s="423"/>
      <c r="R116" s="284"/>
      <c r="S116" s="180"/>
      <c r="T116" s="181"/>
      <c r="U116" s="181"/>
      <c r="V116" s="181"/>
      <c r="W116" s="181"/>
      <c r="Y116" s="129"/>
    </row>
    <row r="117" spans="1:25" ht="34.5" customHeight="1" x14ac:dyDescent="0.25">
      <c r="A117" s="180"/>
      <c r="B117" s="432" t="s">
        <v>60</v>
      </c>
      <c r="C117" s="433"/>
      <c r="D117" s="433"/>
      <c r="E117" s="433"/>
      <c r="F117" s="433"/>
      <c r="G117" s="433"/>
      <c r="H117" s="433"/>
      <c r="I117" s="433"/>
      <c r="J117" s="433"/>
      <c r="K117" s="433"/>
      <c r="L117" s="433"/>
      <c r="M117" s="433"/>
      <c r="N117" s="433"/>
      <c r="O117" s="433"/>
      <c r="P117" s="433"/>
      <c r="Q117" s="434"/>
      <c r="R117" s="146">
        <f>SUM(R115+R111+R101+R92+R82+R73+R66+R57+R52+R44+R16)</f>
        <v>0</v>
      </c>
      <c r="S117" s="180"/>
      <c r="T117" s="181"/>
      <c r="U117" s="155"/>
      <c r="V117" s="156"/>
      <c r="W117" s="181"/>
    </row>
    <row r="118" spans="1:25" ht="34.5" customHeight="1" x14ac:dyDescent="0.25">
      <c r="A118" s="180"/>
      <c r="B118" s="432" t="s">
        <v>241</v>
      </c>
      <c r="C118" s="433"/>
      <c r="D118" s="433"/>
      <c r="E118" s="433"/>
      <c r="F118" s="433"/>
      <c r="G118" s="433"/>
      <c r="H118" s="433"/>
      <c r="I118" s="433"/>
      <c r="J118" s="433"/>
      <c r="K118" s="433"/>
      <c r="L118" s="433"/>
      <c r="M118" s="433"/>
      <c r="N118" s="433"/>
      <c r="O118" s="433"/>
      <c r="P118" s="433"/>
      <c r="Q118" s="434"/>
      <c r="R118" s="146">
        <f>R117-E5</f>
        <v>0</v>
      </c>
      <c r="S118" s="180"/>
      <c r="T118" s="181"/>
      <c r="U118" s="155"/>
      <c r="V118" s="156"/>
      <c r="W118" s="181"/>
    </row>
    <row r="119" spans="1:25" ht="15" customHeight="1" x14ac:dyDescent="0.25">
      <c r="A119" s="180"/>
      <c r="B119" s="180"/>
      <c r="C119" s="180"/>
      <c r="D119" s="180"/>
      <c r="E119" s="180"/>
      <c r="F119" s="180"/>
      <c r="G119" s="180"/>
      <c r="H119" s="180"/>
      <c r="I119" s="180"/>
      <c r="J119" s="180"/>
      <c r="K119" s="180"/>
      <c r="L119" s="180"/>
      <c r="M119" s="180"/>
      <c r="N119" s="180"/>
      <c r="O119" s="180"/>
      <c r="P119" s="180"/>
      <c r="Q119" s="180"/>
      <c r="R119" s="180"/>
      <c r="S119" s="180"/>
      <c r="T119" s="181"/>
      <c r="U119" s="155" t="s">
        <v>114</v>
      </c>
      <c r="V119" s="156">
        <f>U92+R101+R60+R64+R52+R16</f>
        <v>0</v>
      </c>
      <c r="W119" s="181"/>
    </row>
    <row r="120" spans="1:25" x14ac:dyDescent="0.2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row>
    <row r="121" spans="1:25" hidden="1" x14ac:dyDescent="0.25"/>
    <row r="122" spans="1:25" hidden="1" x14ac:dyDescent="0.25">
      <c r="C122" s="130" t="s">
        <v>255</v>
      </c>
      <c r="D122" s="130"/>
      <c r="E122" s="131"/>
      <c r="F122" s="132"/>
    </row>
    <row r="123" spans="1:25" hidden="1" x14ac:dyDescent="0.25">
      <c r="C123" s="130" t="s">
        <v>249</v>
      </c>
      <c r="D123" s="130"/>
      <c r="E123" s="131"/>
      <c r="F123" s="137">
        <f>R57</f>
        <v>0</v>
      </c>
    </row>
    <row r="124" spans="1:25" hidden="1" x14ac:dyDescent="0.25">
      <c r="C124" s="130" t="s">
        <v>251</v>
      </c>
      <c r="D124" s="130"/>
      <c r="E124" s="131">
        <f>W69</f>
        <v>0</v>
      </c>
      <c r="F124" s="132">
        <f>IF(E124&gt;25000,(E124-25000),0)</f>
        <v>0</v>
      </c>
    </row>
    <row r="125" spans="1:25" hidden="1" x14ac:dyDescent="0.25">
      <c r="C125" s="130" t="s">
        <v>252</v>
      </c>
      <c r="D125" s="130"/>
      <c r="E125" s="131">
        <f>W70</f>
        <v>0</v>
      </c>
      <c r="F125" s="132">
        <f>IF(E125&gt;25000,(E125-25000),0)</f>
        <v>0</v>
      </c>
    </row>
    <row r="126" spans="1:25" hidden="1" x14ac:dyDescent="0.25">
      <c r="C126" s="130" t="s">
        <v>253</v>
      </c>
      <c r="D126" s="130"/>
      <c r="E126" s="131">
        <f>W71</f>
        <v>0</v>
      </c>
      <c r="F126" s="132">
        <f>IF(E126&gt;25000,(E126-25000),0)</f>
        <v>0</v>
      </c>
    </row>
    <row r="127" spans="1:25" hidden="1" x14ac:dyDescent="0.25">
      <c r="C127" s="130" t="s">
        <v>254</v>
      </c>
      <c r="D127" s="130"/>
      <c r="E127" s="131">
        <f>W72</f>
        <v>0</v>
      </c>
      <c r="F127" s="132">
        <f>IF(E127&gt;25000,(E127-25000),0)</f>
        <v>0</v>
      </c>
    </row>
    <row r="128" spans="1:25" hidden="1" x14ac:dyDescent="0.25">
      <c r="C128" s="130" t="s">
        <v>250</v>
      </c>
      <c r="D128" s="130"/>
      <c r="E128" s="131"/>
      <c r="F128" s="137">
        <f>R115</f>
        <v>0</v>
      </c>
    </row>
    <row r="129" spans="6:6" hidden="1" x14ac:dyDescent="0.25">
      <c r="F129" s="81">
        <f>SUM(F123:F128)</f>
        <v>0</v>
      </c>
    </row>
  </sheetData>
  <sheetProtection algorithmName="SHA-512" hashValue="2XGSxJU7KE67EGL3SThkTraSEHHEyVkzB0h2eDB8WlzJYJL2CHQw/8QABvOSrsxOp0l5rc4+6t5NisY8nFRoeg==" saltValue="in7RLQXjGQS4XJh2dtYBYw==" spinCount="100000" sheet="1" formatCells="0" formatRows="0" insertRows="0" selectLockedCells="1"/>
  <mergeCells count="206">
    <mergeCell ref="B116:Q116"/>
    <mergeCell ref="B117:Q117"/>
    <mergeCell ref="B118:Q118"/>
    <mergeCell ref="C111:E111"/>
    <mergeCell ref="I111:Q111"/>
    <mergeCell ref="B112:Q112"/>
    <mergeCell ref="B113:Q113"/>
    <mergeCell ref="B114:Q114"/>
    <mergeCell ref="B115:Q115"/>
    <mergeCell ref="C107:F107"/>
    <mergeCell ref="C108:F108"/>
    <mergeCell ref="C109:F109"/>
    <mergeCell ref="I109:M109"/>
    <mergeCell ref="O109:P109"/>
    <mergeCell ref="D110:F110"/>
    <mergeCell ref="M110:Q110"/>
    <mergeCell ref="C104:G104"/>
    <mergeCell ref="I104:M104"/>
    <mergeCell ref="O104:P104"/>
    <mergeCell ref="I105:M105"/>
    <mergeCell ref="O105:P105"/>
    <mergeCell ref="O106:P106"/>
    <mergeCell ref="B99:D99"/>
    <mergeCell ref="E99:Q99"/>
    <mergeCell ref="B100:D100"/>
    <mergeCell ref="E100:Q100"/>
    <mergeCell ref="B101:Q101"/>
    <mergeCell ref="B102:R102"/>
    <mergeCell ref="B96:D96"/>
    <mergeCell ref="E96:Q96"/>
    <mergeCell ref="B97:D97"/>
    <mergeCell ref="E97:Q97"/>
    <mergeCell ref="B98:D98"/>
    <mergeCell ref="E98:Q98"/>
    <mergeCell ref="B92:Q92"/>
    <mergeCell ref="B93:R93"/>
    <mergeCell ref="B94:D94"/>
    <mergeCell ref="E94:R94"/>
    <mergeCell ref="B95:D95"/>
    <mergeCell ref="E95:Q95"/>
    <mergeCell ref="B90:D90"/>
    <mergeCell ref="E90:G90"/>
    <mergeCell ref="H90:O90"/>
    <mergeCell ref="B91:D91"/>
    <mergeCell ref="E91:G91"/>
    <mergeCell ref="H91:O91"/>
    <mergeCell ref="B88:D88"/>
    <mergeCell ref="E88:G88"/>
    <mergeCell ref="H88:O88"/>
    <mergeCell ref="B89:D89"/>
    <mergeCell ref="E89:G89"/>
    <mergeCell ref="H89:O89"/>
    <mergeCell ref="B86:D86"/>
    <mergeCell ref="E86:G86"/>
    <mergeCell ref="H86:O86"/>
    <mergeCell ref="B87:D87"/>
    <mergeCell ref="E87:G87"/>
    <mergeCell ref="H87:O87"/>
    <mergeCell ref="B82:Q82"/>
    <mergeCell ref="B83:R83"/>
    <mergeCell ref="B84:D84"/>
    <mergeCell ref="E84:G84"/>
    <mergeCell ref="H84:O84"/>
    <mergeCell ref="B85:D85"/>
    <mergeCell ref="E85:G85"/>
    <mergeCell ref="H85:O85"/>
    <mergeCell ref="B79:D79"/>
    <mergeCell ref="E79:Q79"/>
    <mergeCell ref="B80:D80"/>
    <mergeCell ref="E80:Q80"/>
    <mergeCell ref="B81:D81"/>
    <mergeCell ref="E81:Q81"/>
    <mergeCell ref="B76:D76"/>
    <mergeCell ref="E76:Q76"/>
    <mergeCell ref="B77:D77"/>
    <mergeCell ref="E77:Q77"/>
    <mergeCell ref="B78:D78"/>
    <mergeCell ref="E78:Q78"/>
    <mergeCell ref="B72:C72"/>
    <mergeCell ref="D72:G72"/>
    <mergeCell ref="H72:O72"/>
    <mergeCell ref="B73:Q73"/>
    <mergeCell ref="B74:R74"/>
    <mergeCell ref="B75:D75"/>
    <mergeCell ref="E75:Q75"/>
    <mergeCell ref="B70:C70"/>
    <mergeCell ref="D70:G70"/>
    <mergeCell ref="H70:O70"/>
    <mergeCell ref="B71:C71"/>
    <mergeCell ref="D71:G71"/>
    <mergeCell ref="H71:O71"/>
    <mergeCell ref="B68:C68"/>
    <mergeCell ref="D68:G68"/>
    <mergeCell ref="H68:O68"/>
    <mergeCell ref="B69:C69"/>
    <mergeCell ref="D69:G69"/>
    <mergeCell ref="H69:O69"/>
    <mergeCell ref="B64:C64"/>
    <mergeCell ref="D64:Q64"/>
    <mergeCell ref="C65:E65"/>
    <mergeCell ref="F65:Q65"/>
    <mergeCell ref="B66:Q66"/>
    <mergeCell ref="B67:R67"/>
    <mergeCell ref="C61:E61"/>
    <mergeCell ref="F61:Q61"/>
    <mergeCell ref="B62:C62"/>
    <mergeCell ref="D62:Q62"/>
    <mergeCell ref="C63:E63"/>
    <mergeCell ref="F63:Q63"/>
    <mergeCell ref="B57:Q57"/>
    <mergeCell ref="B58:R58"/>
    <mergeCell ref="B59:C59"/>
    <mergeCell ref="D59:Q59"/>
    <mergeCell ref="B60:C60"/>
    <mergeCell ref="D60:Q60"/>
    <mergeCell ref="B54:C54"/>
    <mergeCell ref="D54:P54"/>
    <mergeCell ref="B55:C55"/>
    <mergeCell ref="D55:P55"/>
    <mergeCell ref="B56:C56"/>
    <mergeCell ref="D56:P56"/>
    <mergeCell ref="B50:C50"/>
    <mergeCell ref="D50:K50"/>
    <mergeCell ref="B51:C51"/>
    <mergeCell ref="D51:K51"/>
    <mergeCell ref="B52:O52"/>
    <mergeCell ref="B53:R53"/>
    <mergeCell ref="B47:C47"/>
    <mergeCell ref="D47:K47"/>
    <mergeCell ref="B48:C48"/>
    <mergeCell ref="D48:K48"/>
    <mergeCell ref="B49:C49"/>
    <mergeCell ref="D49:K49"/>
    <mergeCell ref="B43:C43"/>
    <mergeCell ref="D43:K43"/>
    <mergeCell ref="B44:O44"/>
    <mergeCell ref="B45:R45"/>
    <mergeCell ref="B46:C46"/>
    <mergeCell ref="D46:K46"/>
    <mergeCell ref="B40:C40"/>
    <mergeCell ref="D40:K40"/>
    <mergeCell ref="B41:C41"/>
    <mergeCell ref="D41:K41"/>
    <mergeCell ref="B42:C42"/>
    <mergeCell ref="D42:K42"/>
    <mergeCell ref="B37:C37"/>
    <mergeCell ref="D37:K37"/>
    <mergeCell ref="B38:C38"/>
    <mergeCell ref="D38:K38"/>
    <mergeCell ref="B39:C39"/>
    <mergeCell ref="D39:K39"/>
    <mergeCell ref="B34:C34"/>
    <mergeCell ref="D34:K34"/>
    <mergeCell ref="B35:C35"/>
    <mergeCell ref="D35:K35"/>
    <mergeCell ref="B36:C36"/>
    <mergeCell ref="D36:K36"/>
    <mergeCell ref="B31:C31"/>
    <mergeCell ref="D31:K31"/>
    <mergeCell ref="B32:C32"/>
    <mergeCell ref="D32:K32"/>
    <mergeCell ref="B33:C33"/>
    <mergeCell ref="D33:K33"/>
    <mergeCell ref="B28:C28"/>
    <mergeCell ref="D28:K28"/>
    <mergeCell ref="B29:C29"/>
    <mergeCell ref="D29:K29"/>
    <mergeCell ref="B30:C30"/>
    <mergeCell ref="D30:K30"/>
    <mergeCell ref="B25:C25"/>
    <mergeCell ref="D25:K25"/>
    <mergeCell ref="B26:C26"/>
    <mergeCell ref="D26:K26"/>
    <mergeCell ref="B27:C27"/>
    <mergeCell ref="D27:K27"/>
    <mergeCell ref="B22:C22"/>
    <mergeCell ref="D22:K22"/>
    <mergeCell ref="B23:C23"/>
    <mergeCell ref="D23:K23"/>
    <mergeCell ref="B24:C24"/>
    <mergeCell ref="D24:K24"/>
    <mergeCell ref="B19:C19"/>
    <mergeCell ref="D19:K19"/>
    <mergeCell ref="B20:C20"/>
    <mergeCell ref="D20:K20"/>
    <mergeCell ref="B21:C21"/>
    <mergeCell ref="D21:K21"/>
    <mergeCell ref="B15:C15"/>
    <mergeCell ref="D15:K15"/>
    <mergeCell ref="B16:O16"/>
    <mergeCell ref="B17:R17"/>
    <mergeCell ref="B18:C18"/>
    <mergeCell ref="D18:K18"/>
    <mergeCell ref="B12:C12"/>
    <mergeCell ref="D12:K12"/>
    <mergeCell ref="B13:C13"/>
    <mergeCell ref="D13:K13"/>
    <mergeCell ref="B14:C14"/>
    <mergeCell ref="D14:K14"/>
    <mergeCell ref="B2:R2"/>
    <mergeCell ref="B3:R3"/>
    <mergeCell ref="B5:D5"/>
    <mergeCell ref="B7:D7"/>
    <mergeCell ref="B10:R10"/>
    <mergeCell ref="B11:C11"/>
    <mergeCell ref="D11:K11"/>
  </mergeCells>
  <conditionalFormatting sqref="R118">
    <cfRule type="cellIs" dxfId="52" priority="2" operator="notEqual">
      <formula>0</formula>
    </cfRule>
  </conditionalFormatting>
  <conditionalFormatting sqref="R117">
    <cfRule type="cellIs" dxfId="51" priority="3" operator="notEqual">
      <formula>$E$5</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3BD61F8A-F6D0-4F5A-A749-DE54F2BD5B0D}">
            <xm:f>'GRANT SUMMARY'!$J$100&lt;0</xm:f>
            <x14:dxf>
              <fill>
                <patternFill>
                  <bgColor rgb="FFFF0000"/>
                </patternFill>
              </fill>
            </x14:dxf>
          </x14:cfRule>
          <xm:sqref>R111</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1E459ECF-1682-4F26-B53B-14A775EEFF25}">
          <x14:formula1>
            <xm:f>Cover!$C$21:$C$25</xm:f>
          </x14:formula1>
          <xm:sqref>N47:N51 N12:N15 N19:N43</xm:sqref>
        </x14:dataValidation>
        <x14:dataValidation type="list" allowBlank="1" showInputMessage="1" showErrorMessage="1" xr:uid="{40552E9F-14F1-4A7B-8105-603FC437DB80}">
          <x14:formula1>
            <xm:f>'DROP-DOWNS'!$U$2:$U$8</xm:f>
          </x14:formula1>
          <xm:sqref>B95:D100</xm:sqref>
        </x14:dataValidation>
        <x14:dataValidation type="list" allowBlank="1" showInputMessage="1" showErrorMessage="1" xr:uid="{24331CA4-FB44-44A5-B4C3-2EE2F71D4C49}">
          <x14:formula1>
            <xm:f>'DROP-DOWNS'!$S$2:$S$6</xm:f>
          </x14:formula1>
          <xm:sqref>B76:C81</xm:sqref>
        </x14:dataValidation>
        <x14:dataValidation type="list" allowBlank="1" showInputMessage="1" showErrorMessage="1" xr:uid="{B4200A03-AF8C-4046-9E6D-11FD89E61003}">
          <x14:formula1>
            <xm:f>'DROP-DOWNS'!$S$12:$S$21</xm:f>
          </x14:formula1>
          <xm:sqref>B85:C87 B89:C91 B88:D88</xm:sqref>
        </x14:dataValidation>
        <x14:dataValidation type="list" allowBlank="1" showInputMessage="1" showErrorMessage="1" xr:uid="{CBCFB3F2-37E1-479E-9879-E30E839F47E3}">
          <x14:formula1>
            <xm:f>'DROP-DOWNS'!$J$2:$J$3</xm:f>
          </x14:formula1>
          <xm:sqref>B69:C72</xm:sqref>
        </x14:dataValidation>
        <x14:dataValidation type="list" allowBlank="1" showInputMessage="1" showErrorMessage="1" xr:uid="{10A93AAF-A6E8-4BBF-A06D-A67F0811AF61}">
          <x14:formula1>
            <xm:f>' Budget'!$V$68:$V$73</xm:f>
          </x14:formula1>
          <xm:sqref>B2:R2</xm:sqref>
        </x14:dataValidation>
        <x14:dataValidation type="list" allowBlank="1" showInputMessage="1" showErrorMessage="1" xr:uid="{11D41D23-A1B1-4800-8F93-5187F90EDDEB}">
          <x14:formula1>
            <xm:f>' Budget'!$W$68:$W$73</xm:f>
          </x14:formula1>
          <xm:sqref>E5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D6CE5-A6CA-4A44-97FD-6591BFC64ACC}">
  <sheetPr codeName="Sheet23">
    <tabColor theme="3" tint="0.79998168889431442"/>
  </sheetPr>
  <dimension ref="A1:AN129"/>
  <sheetViews>
    <sheetView showGridLines="0" zoomScale="90" zoomScaleNormal="90" workbookViewId="0">
      <selection activeCell="S4" sqref="S4"/>
    </sheetView>
  </sheetViews>
  <sheetFormatPr defaultColWidth="9.140625" defaultRowHeight="15" x14ac:dyDescent="0.25"/>
  <cols>
    <col min="1" max="1" width="3.42578125" style="51" customWidth="1"/>
    <col min="2" max="2" width="8.140625" style="51" customWidth="1"/>
    <col min="3" max="3" width="8.42578125" style="51" customWidth="1"/>
    <col min="4" max="4" width="11.85546875" style="51" customWidth="1"/>
    <col min="5" max="5" width="11.85546875" style="138" customWidth="1"/>
    <col min="6" max="6" width="11.85546875" style="136" customWidth="1"/>
    <col min="7" max="8" width="11.85546875" style="133" customWidth="1"/>
    <col min="9" max="9" width="12.85546875" style="133" customWidth="1"/>
    <col min="10" max="10" width="11.85546875" style="133" customWidth="1"/>
    <col min="11" max="11" width="6.42578125" style="133" customWidth="1"/>
    <col min="12" max="12" width="9.5703125" style="134" customWidth="1"/>
    <col min="13" max="14" width="9.5703125" style="135" customWidth="1"/>
    <col min="15" max="15" width="9.5703125" style="134" customWidth="1"/>
    <col min="16" max="16" width="9.5703125" style="136" customWidth="1"/>
    <col min="17" max="17" width="9.5703125" style="51" customWidth="1"/>
    <col min="18" max="18" width="14" style="51" customWidth="1"/>
    <col min="19" max="19" width="3.42578125" style="185" customWidth="1"/>
    <col min="20" max="20" width="4.28515625" style="51" customWidth="1"/>
    <col min="21" max="21" width="15.7109375" style="51" hidden="1" customWidth="1"/>
    <col min="22" max="22" width="27.5703125" style="51" hidden="1" customWidth="1"/>
    <col min="23" max="23" width="17.28515625" style="51" hidden="1" customWidth="1"/>
    <col min="24" max="24" width="9.140625" style="51" hidden="1" customWidth="1"/>
    <col min="25" max="25" width="10.5703125" style="51" hidden="1" customWidth="1"/>
    <col min="26" max="26" width="9.140625" style="51" hidden="1" customWidth="1"/>
    <col min="27" max="27" width="10.5703125" style="51" bestFit="1" customWidth="1"/>
    <col min="28" max="16384" width="9.140625" style="51"/>
  </cols>
  <sheetData>
    <row r="1" spans="1:27" x14ac:dyDescent="0.25">
      <c r="A1" s="180"/>
      <c r="B1" s="180"/>
      <c r="C1" s="180"/>
      <c r="D1" s="180"/>
      <c r="E1" s="180"/>
      <c r="F1" s="180"/>
      <c r="G1" s="180"/>
      <c r="H1" s="180"/>
      <c r="I1" s="180"/>
      <c r="J1" s="180"/>
      <c r="K1" s="180"/>
      <c r="L1" s="180"/>
      <c r="M1" s="180"/>
      <c r="N1" s="180"/>
      <c r="O1" s="180"/>
      <c r="P1" s="180"/>
      <c r="Q1" s="180"/>
      <c r="R1" s="180"/>
      <c r="S1" s="180"/>
      <c r="T1" s="181"/>
      <c r="U1" s="181"/>
      <c r="V1" s="181"/>
      <c r="W1" s="181"/>
    </row>
    <row r="2" spans="1:27" ht="29.45" customHeight="1" x14ac:dyDescent="0.25">
      <c r="A2" s="180"/>
      <c r="B2" s="488"/>
      <c r="C2" s="489"/>
      <c r="D2" s="489"/>
      <c r="E2" s="489"/>
      <c r="F2" s="489"/>
      <c r="G2" s="489"/>
      <c r="H2" s="489"/>
      <c r="I2" s="489"/>
      <c r="J2" s="489"/>
      <c r="K2" s="489"/>
      <c r="L2" s="489"/>
      <c r="M2" s="489"/>
      <c r="N2" s="489"/>
      <c r="O2" s="489"/>
      <c r="P2" s="489"/>
      <c r="Q2" s="489"/>
      <c r="R2" s="490"/>
      <c r="S2" s="180"/>
      <c r="T2" s="181"/>
      <c r="U2" s="181"/>
      <c r="V2" s="181"/>
      <c r="W2" s="181"/>
    </row>
    <row r="3" spans="1:27" ht="29.45" customHeight="1" x14ac:dyDescent="0.25">
      <c r="A3" s="180"/>
      <c r="B3" s="459" t="s">
        <v>592</v>
      </c>
      <c r="C3" s="460"/>
      <c r="D3" s="460"/>
      <c r="E3" s="460"/>
      <c r="F3" s="460"/>
      <c r="G3" s="460"/>
      <c r="H3" s="460"/>
      <c r="I3" s="460"/>
      <c r="J3" s="460"/>
      <c r="K3" s="460"/>
      <c r="L3" s="460"/>
      <c r="M3" s="460"/>
      <c r="N3" s="460"/>
      <c r="O3" s="460"/>
      <c r="P3" s="460"/>
      <c r="Q3" s="460"/>
      <c r="R3" s="461"/>
      <c r="S3" s="180"/>
      <c r="T3" s="181"/>
      <c r="U3" s="181"/>
      <c r="V3" s="181"/>
      <c r="W3" s="181"/>
    </row>
    <row r="4" spans="1:27" ht="8.25" customHeight="1" x14ac:dyDescent="0.25">
      <c r="A4" s="180"/>
      <c r="B4" s="193"/>
      <c r="C4" s="193"/>
      <c r="D4" s="193"/>
      <c r="E4" s="193"/>
      <c r="F4" s="193"/>
      <c r="G4" s="193"/>
      <c r="H4" s="193"/>
      <c r="I4" s="193"/>
      <c r="J4" s="193"/>
      <c r="K4" s="193"/>
      <c r="L4" s="193"/>
      <c r="M4" s="193"/>
      <c r="N4" s="193"/>
      <c r="O4" s="193"/>
      <c r="P4" s="193"/>
      <c r="Q4" s="193"/>
      <c r="R4" s="193"/>
      <c r="S4" s="180"/>
      <c r="T4" s="181"/>
      <c r="U4" s="181"/>
      <c r="V4" s="181"/>
      <c r="W4" s="181"/>
    </row>
    <row r="5" spans="1:27" ht="30" customHeight="1" x14ac:dyDescent="0.25">
      <c r="A5" s="180"/>
      <c r="B5" s="491" t="s">
        <v>230</v>
      </c>
      <c r="C5" s="492"/>
      <c r="D5" s="493"/>
      <c r="E5" s="192"/>
      <c r="F5" s="193"/>
      <c r="G5" s="193"/>
      <c r="H5" s="193"/>
      <c r="I5" s="193"/>
      <c r="J5" s="193"/>
      <c r="K5" s="193"/>
      <c r="L5" s="193"/>
      <c r="M5" s="193"/>
      <c r="N5" s="193"/>
      <c r="O5" s="193"/>
      <c r="P5" s="193"/>
      <c r="Q5" s="193"/>
      <c r="R5" s="193"/>
      <c r="S5" s="180"/>
      <c r="T5" s="181"/>
      <c r="U5" s="181"/>
      <c r="V5" s="181"/>
      <c r="W5" s="181"/>
    </row>
    <row r="6" spans="1:27" ht="8.25" customHeight="1" x14ac:dyDescent="0.25">
      <c r="A6" s="180"/>
      <c r="B6" s="193"/>
      <c r="C6" s="193"/>
      <c r="D6" s="195"/>
      <c r="E6" s="193"/>
      <c r="F6" s="193"/>
      <c r="G6" s="193"/>
      <c r="H6" s="193"/>
      <c r="I6" s="193"/>
      <c r="J6" s="193"/>
      <c r="K6" s="193"/>
      <c r="L6" s="193"/>
      <c r="M6" s="193"/>
      <c r="N6" s="193"/>
      <c r="O6" s="193"/>
      <c r="P6" s="193"/>
      <c r="Q6" s="193"/>
      <c r="R6" s="193"/>
      <c r="S6" s="180"/>
      <c r="T6" s="181"/>
      <c r="U6" s="181"/>
      <c r="V6" s="181"/>
      <c r="W6" s="181"/>
    </row>
    <row r="7" spans="1:27" ht="30" customHeight="1" x14ac:dyDescent="0.25">
      <c r="A7" s="180"/>
      <c r="B7" s="494" t="s">
        <v>516</v>
      </c>
      <c r="C7" s="385"/>
      <c r="D7" s="386"/>
      <c r="E7" s="191"/>
      <c r="F7" s="193"/>
      <c r="G7" s="193"/>
      <c r="H7" s="193"/>
      <c r="I7" s="193"/>
      <c r="J7" s="193"/>
      <c r="K7" s="193"/>
      <c r="L7" s="193"/>
      <c r="M7" s="193"/>
      <c r="N7" s="193"/>
      <c r="O7" s="193"/>
      <c r="P7" s="193"/>
      <c r="Q7" s="193"/>
      <c r="R7" s="193"/>
      <c r="S7" s="180"/>
      <c r="T7" s="181"/>
      <c r="U7" s="181"/>
      <c r="V7" s="181"/>
      <c r="W7" s="181"/>
    </row>
    <row r="8" spans="1:27" ht="8.25" customHeight="1" x14ac:dyDescent="0.25">
      <c r="A8" s="180"/>
      <c r="B8" s="193"/>
      <c r="C8" s="193"/>
      <c r="D8" s="195"/>
      <c r="E8" s="193"/>
      <c r="F8" s="193"/>
      <c r="G8" s="193"/>
      <c r="H8" s="193"/>
      <c r="I8" s="193"/>
      <c r="J8" s="193"/>
      <c r="K8" s="193"/>
      <c r="L8" s="193"/>
      <c r="M8" s="193"/>
      <c r="N8" s="193"/>
      <c r="O8" s="193"/>
      <c r="P8" s="193"/>
      <c r="Q8" s="193"/>
      <c r="R8" s="193"/>
      <c r="S8" s="180"/>
      <c r="T8" s="181"/>
      <c r="U8" s="181"/>
      <c r="V8" s="181"/>
      <c r="W8" s="181"/>
    </row>
    <row r="9" spans="1:27" ht="9" customHeight="1" x14ac:dyDescent="0.25">
      <c r="A9" s="180"/>
      <c r="B9" s="193"/>
      <c r="C9" s="193"/>
      <c r="D9" s="193"/>
      <c r="E9" s="193"/>
      <c r="F9" s="193"/>
      <c r="G9" s="193"/>
      <c r="H9" s="193"/>
      <c r="I9" s="193"/>
      <c r="J9" s="193"/>
      <c r="K9" s="193"/>
      <c r="L9" s="193"/>
      <c r="M9" s="193"/>
      <c r="N9" s="193"/>
      <c r="O9" s="193"/>
      <c r="P9" s="193"/>
      <c r="Q9" s="193"/>
      <c r="R9" s="193"/>
      <c r="S9" s="180"/>
      <c r="T9" s="181"/>
      <c r="U9" s="181"/>
      <c r="V9" s="181"/>
      <c r="W9" s="181"/>
    </row>
    <row r="10" spans="1:27" ht="15.75" customHeight="1" x14ac:dyDescent="0.25">
      <c r="A10" s="180"/>
      <c r="B10" s="462" t="s">
        <v>44</v>
      </c>
      <c r="C10" s="463"/>
      <c r="D10" s="463"/>
      <c r="E10" s="463"/>
      <c r="F10" s="463"/>
      <c r="G10" s="463"/>
      <c r="H10" s="463"/>
      <c r="I10" s="463"/>
      <c r="J10" s="463"/>
      <c r="K10" s="463"/>
      <c r="L10" s="463"/>
      <c r="M10" s="463"/>
      <c r="N10" s="463"/>
      <c r="O10" s="463"/>
      <c r="P10" s="463"/>
      <c r="Q10" s="463"/>
      <c r="R10" s="464"/>
      <c r="S10" s="180"/>
      <c r="T10" s="181"/>
      <c r="U10" s="181"/>
      <c r="V10" s="182" t="s">
        <v>335</v>
      </c>
      <c r="W10" s="181"/>
    </row>
    <row r="11" spans="1:27" ht="39.950000000000003" customHeight="1" x14ac:dyDescent="0.25">
      <c r="A11" s="180"/>
      <c r="B11" s="468" t="s">
        <v>45</v>
      </c>
      <c r="C11" s="469"/>
      <c r="D11" s="468" t="s">
        <v>362</v>
      </c>
      <c r="E11" s="473"/>
      <c r="F11" s="473"/>
      <c r="G11" s="473"/>
      <c r="H11" s="473"/>
      <c r="I11" s="473"/>
      <c r="J11" s="473"/>
      <c r="K11" s="469"/>
      <c r="L11" s="197" t="s">
        <v>46</v>
      </c>
      <c r="M11" s="197" t="s">
        <v>47</v>
      </c>
      <c r="N11" s="197" t="s">
        <v>532</v>
      </c>
      <c r="O11" s="197" t="s">
        <v>4</v>
      </c>
      <c r="P11" s="197" t="s">
        <v>1</v>
      </c>
      <c r="Q11" s="197" t="s">
        <v>102</v>
      </c>
      <c r="R11" s="197" t="s">
        <v>103</v>
      </c>
      <c r="S11" s="180"/>
      <c r="T11" s="181"/>
      <c r="U11" s="181"/>
      <c r="V11" s="182"/>
      <c r="W11" s="181"/>
    </row>
    <row r="12" spans="1:27" s="83" customFormat="1" ht="39.950000000000003" customHeight="1" x14ac:dyDescent="0.25">
      <c r="A12" s="180"/>
      <c r="B12" s="477"/>
      <c r="C12" s="478"/>
      <c r="D12" s="414"/>
      <c r="E12" s="415"/>
      <c r="F12" s="415"/>
      <c r="G12" s="415"/>
      <c r="H12" s="415"/>
      <c r="I12" s="415"/>
      <c r="J12" s="415"/>
      <c r="K12" s="416"/>
      <c r="L12" s="139"/>
      <c r="M12" s="140"/>
      <c r="N12" s="266"/>
      <c r="O12" s="189"/>
      <c r="P12" s="141" t="str">
        <f>IF(N12="","",(L12/N12))</f>
        <v/>
      </c>
      <c r="Q12" s="142">
        <f>O12*R12</f>
        <v>0</v>
      </c>
      <c r="R12" s="143">
        <f>ROUND(L12*M12,2)</f>
        <v>0</v>
      </c>
      <c r="S12" s="180"/>
      <c r="T12" s="181"/>
      <c r="U12" s="181"/>
      <c r="V12" s="182">
        <f>Q12+R12</f>
        <v>0</v>
      </c>
      <c r="W12" s="181"/>
      <c r="AA12" s="128"/>
    </row>
    <row r="13" spans="1:27" s="83" customFormat="1" ht="39.950000000000003" customHeight="1" x14ac:dyDescent="0.25">
      <c r="A13" s="180"/>
      <c r="B13" s="397"/>
      <c r="C13" s="399"/>
      <c r="D13" s="414"/>
      <c r="E13" s="415"/>
      <c r="F13" s="415"/>
      <c r="G13" s="415"/>
      <c r="H13" s="415"/>
      <c r="I13" s="415"/>
      <c r="J13" s="415"/>
      <c r="K13" s="416"/>
      <c r="L13" s="139"/>
      <c r="M13" s="140"/>
      <c r="N13" s="266"/>
      <c r="O13" s="189"/>
      <c r="P13" s="141" t="str">
        <f>IF(N13="","",(L13/N13))</f>
        <v/>
      </c>
      <c r="Q13" s="142">
        <f>O13*R13</f>
        <v>0</v>
      </c>
      <c r="R13" s="143">
        <f t="shared" ref="R13:R15" si="0">ROUND(L13*M13,2)</f>
        <v>0</v>
      </c>
      <c r="S13" s="180"/>
      <c r="T13" s="181"/>
      <c r="U13" s="181"/>
      <c r="V13" s="182">
        <f>Q13+R13</f>
        <v>0</v>
      </c>
      <c r="W13" s="181"/>
      <c r="AA13" s="128"/>
    </row>
    <row r="14" spans="1:27" s="83" customFormat="1" ht="39.950000000000003" customHeight="1" x14ac:dyDescent="0.25">
      <c r="A14" s="180"/>
      <c r="B14" s="397"/>
      <c r="C14" s="399"/>
      <c r="D14" s="414"/>
      <c r="E14" s="415"/>
      <c r="F14" s="415"/>
      <c r="G14" s="415"/>
      <c r="H14" s="415"/>
      <c r="I14" s="415"/>
      <c r="J14" s="415"/>
      <c r="K14" s="416"/>
      <c r="L14" s="139"/>
      <c r="M14" s="140"/>
      <c r="N14" s="266"/>
      <c r="O14" s="189"/>
      <c r="P14" s="141" t="str">
        <f>IF(N14="","",(L14/N14))</f>
        <v/>
      </c>
      <c r="Q14" s="142">
        <f>O14*R14</f>
        <v>0</v>
      </c>
      <c r="R14" s="143">
        <f t="shared" si="0"/>
        <v>0</v>
      </c>
      <c r="S14" s="180"/>
      <c r="T14" s="181"/>
      <c r="U14" s="181"/>
      <c r="V14" s="182">
        <f>Q14+R14</f>
        <v>0</v>
      </c>
      <c r="W14" s="181"/>
      <c r="AA14" s="128"/>
    </row>
    <row r="15" spans="1:27" s="83" customFormat="1" ht="39.950000000000003" customHeight="1" x14ac:dyDescent="0.25">
      <c r="A15" s="180"/>
      <c r="B15" s="397"/>
      <c r="C15" s="399"/>
      <c r="D15" s="414"/>
      <c r="E15" s="415"/>
      <c r="F15" s="415"/>
      <c r="G15" s="415"/>
      <c r="H15" s="415"/>
      <c r="I15" s="415"/>
      <c r="J15" s="415"/>
      <c r="K15" s="416"/>
      <c r="L15" s="139"/>
      <c r="M15" s="140"/>
      <c r="N15" s="266"/>
      <c r="O15" s="189"/>
      <c r="P15" s="141" t="str">
        <f>IF(N15="","",(L15/N15))</f>
        <v/>
      </c>
      <c r="Q15" s="142">
        <f>O15*R15</f>
        <v>0</v>
      </c>
      <c r="R15" s="143">
        <f t="shared" si="0"/>
        <v>0</v>
      </c>
      <c r="S15" s="180"/>
      <c r="T15" s="181"/>
      <c r="U15" s="181"/>
      <c r="V15" s="182">
        <f>Q15+R15</f>
        <v>0</v>
      </c>
      <c r="W15" s="181"/>
      <c r="AA15" s="128"/>
    </row>
    <row r="16" spans="1:27" ht="18.600000000000001" customHeight="1" x14ac:dyDescent="0.25">
      <c r="A16" s="180"/>
      <c r="B16" s="411" t="s">
        <v>221</v>
      </c>
      <c r="C16" s="412"/>
      <c r="D16" s="412"/>
      <c r="E16" s="412"/>
      <c r="F16" s="412"/>
      <c r="G16" s="412"/>
      <c r="H16" s="412"/>
      <c r="I16" s="412"/>
      <c r="J16" s="412"/>
      <c r="K16" s="412"/>
      <c r="L16" s="412"/>
      <c r="M16" s="412"/>
      <c r="N16" s="412"/>
      <c r="O16" s="413"/>
      <c r="P16" s="144">
        <f>SUM(P12:P15)</f>
        <v>0</v>
      </c>
      <c r="Q16" s="145">
        <f>SUM(Q12:Q15)</f>
        <v>0</v>
      </c>
      <c r="R16" s="146">
        <f>ROUND(SUM(R12:R15),0)</f>
        <v>0</v>
      </c>
      <c r="S16" s="180"/>
      <c r="T16" s="181"/>
      <c r="U16" s="181">
        <f>R16+Q16</f>
        <v>0</v>
      </c>
      <c r="V16" s="182"/>
      <c r="W16" s="181"/>
      <c r="X16" s="129"/>
      <c r="Y16" s="129">
        <f>R16</f>
        <v>0</v>
      </c>
    </row>
    <row r="17" spans="1:27" ht="15.75" customHeight="1" x14ac:dyDescent="0.25">
      <c r="A17" s="180"/>
      <c r="B17" s="465" t="s">
        <v>49</v>
      </c>
      <c r="C17" s="466"/>
      <c r="D17" s="466"/>
      <c r="E17" s="466"/>
      <c r="F17" s="466"/>
      <c r="G17" s="466"/>
      <c r="H17" s="466"/>
      <c r="I17" s="466"/>
      <c r="J17" s="466"/>
      <c r="K17" s="466"/>
      <c r="L17" s="466"/>
      <c r="M17" s="466"/>
      <c r="N17" s="466"/>
      <c r="O17" s="466"/>
      <c r="P17" s="466"/>
      <c r="Q17" s="466"/>
      <c r="R17" s="467"/>
      <c r="S17" s="180"/>
      <c r="T17" s="181"/>
      <c r="U17" s="181"/>
      <c r="V17" s="182"/>
      <c r="W17" s="181"/>
    </row>
    <row r="18" spans="1:27" ht="39.950000000000003" customHeight="1" x14ac:dyDescent="0.25">
      <c r="A18" s="180"/>
      <c r="B18" s="424" t="s">
        <v>45</v>
      </c>
      <c r="C18" s="479"/>
      <c r="D18" s="424" t="s">
        <v>363</v>
      </c>
      <c r="E18" s="425"/>
      <c r="F18" s="425"/>
      <c r="G18" s="425"/>
      <c r="H18" s="425"/>
      <c r="I18" s="425"/>
      <c r="J18" s="425"/>
      <c r="K18" s="479"/>
      <c r="L18" s="319" t="s">
        <v>46</v>
      </c>
      <c r="M18" s="319" t="s">
        <v>47</v>
      </c>
      <c r="N18" s="197" t="s">
        <v>532</v>
      </c>
      <c r="O18" s="319" t="s">
        <v>4</v>
      </c>
      <c r="P18" s="319" t="s">
        <v>1</v>
      </c>
      <c r="Q18" s="319" t="s">
        <v>36</v>
      </c>
      <c r="R18" s="319" t="s">
        <v>103</v>
      </c>
      <c r="S18" s="180"/>
      <c r="T18" s="181"/>
      <c r="U18" s="181"/>
      <c r="V18" s="182"/>
      <c r="W18" s="181"/>
    </row>
    <row r="19" spans="1:27" s="83" customFormat="1" ht="39.950000000000003" customHeight="1" x14ac:dyDescent="0.25">
      <c r="A19" s="180"/>
      <c r="B19" s="397"/>
      <c r="C19" s="399"/>
      <c r="D19" s="414"/>
      <c r="E19" s="415"/>
      <c r="F19" s="415"/>
      <c r="G19" s="415"/>
      <c r="H19" s="415"/>
      <c r="I19" s="415"/>
      <c r="J19" s="415"/>
      <c r="K19" s="416"/>
      <c r="L19" s="139"/>
      <c r="M19" s="140"/>
      <c r="N19" s="266"/>
      <c r="O19" s="189"/>
      <c r="P19" s="141" t="str">
        <f t="shared" ref="P19:P43" si="1">IF(N19="","",(L19/N19))</f>
        <v/>
      </c>
      <c r="Q19" s="142">
        <f t="shared" ref="Q19:Q43" si="2">O19*R19</f>
        <v>0</v>
      </c>
      <c r="R19" s="143">
        <f t="shared" ref="R19:R43" si="3">ROUND(L19*M19,2)</f>
        <v>0</v>
      </c>
      <c r="S19" s="180"/>
      <c r="T19" s="181"/>
      <c r="U19" s="181"/>
      <c r="V19" s="182">
        <f t="shared" ref="V19:V43" si="4">Q19+R19</f>
        <v>0</v>
      </c>
      <c r="W19" s="181"/>
    </row>
    <row r="20" spans="1:27" s="83" customFormat="1" ht="39.950000000000003" customHeight="1" x14ac:dyDescent="0.25">
      <c r="A20" s="180"/>
      <c r="B20" s="397"/>
      <c r="C20" s="399"/>
      <c r="D20" s="414"/>
      <c r="E20" s="415"/>
      <c r="F20" s="415"/>
      <c r="G20" s="415"/>
      <c r="H20" s="415"/>
      <c r="I20" s="415"/>
      <c r="J20" s="415"/>
      <c r="K20" s="416"/>
      <c r="L20" s="139"/>
      <c r="M20" s="140"/>
      <c r="N20" s="266"/>
      <c r="O20" s="189"/>
      <c r="P20" s="141" t="str">
        <f t="shared" si="1"/>
        <v/>
      </c>
      <c r="Q20" s="142">
        <f t="shared" si="2"/>
        <v>0</v>
      </c>
      <c r="R20" s="143">
        <f t="shared" si="3"/>
        <v>0</v>
      </c>
      <c r="S20" s="180"/>
      <c r="T20" s="181"/>
      <c r="U20" s="181" t="s">
        <v>231</v>
      </c>
      <c r="V20" s="182">
        <f t="shared" si="4"/>
        <v>0</v>
      </c>
      <c r="W20" s="181"/>
      <c r="AA20" s="128"/>
    </row>
    <row r="21" spans="1:27" s="83" customFormat="1" ht="39.950000000000003" customHeight="1" x14ac:dyDescent="0.25">
      <c r="A21" s="180"/>
      <c r="B21" s="397"/>
      <c r="C21" s="399"/>
      <c r="D21" s="414"/>
      <c r="E21" s="415"/>
      <c r="F21" s="415"/>
      <c r="G21" s="415"/>
      <c r="H21" s="415"/>
      <c r="I21" s="415"/>
      <c r="J21" s="415"/>
      <c r="K21" s="416"/>
      <c r="L21" s="139"/>
      <c r="M21" s="140"/>
      <c r="N21" s="266"/>
      <c r="O21" s="189"/>
      <c r="P21" s="141" t="str">
        <f t="shared" si="1"/>
        <v/>
      </c>
      <c r="Q21" s="142">
        <f t="shared" si="2"/>
        <v>0</v>
      </c>
      <c r="R21" s="143">
        <f t="shared" si="3"/>
        <v>0</v>
      </c>
      <c r="S21" s="180"/>
      <c r="T21" s="181"/>
      <c r="U21" s="181"/>
      <c r="V21" s="182">
        <f t="shared" si="4"/>
        <v>0</v>
      </c>
      <c r="W21" s="181"/>
    </row>
    <row r="22" spans="1:27" s="83" customFormat="1" ht="39.950000000000003" customHeight="1" x14ac:dyDescent="0.25">
      <c r="A22" s="180"/>
      <c r="B22" s="397"/>
      <c r="C22" s="399"/>
      <c r="D22" s="414"/>
      <c r="E22" s="415"/>
      <c r="F22" s="415"/>
      <c r="G22" s="415"/>
      <c r="H22" s="415"/>
      <c r="I22" s="415"/>
      <c r="J22" s="415"/>
      <c r="K22" s="416"/>
      <c r="L22" s="139"/>
      <c r="M22" s="140"/>
      <c r="N22" s="266"/>
      <c r="O22" s="189"/>
      <c r="P22" s="141" t="str">
        <f t="shared" si="1"/>
        <v/>
      </c>
      <c r="Q22" s="142">
        <f t="shared" si="2"/>
        <v>0</v>
      </c>
      <c r="R22" s="143">
        <f t="shared" si="3"/>
        <v>0</v>
      </c>
      <c r="S22" s="180"/>
      <c r="T22" s="181"/>
      <c r="U22" s="181" t="s">
        <v>231</v>
      </c>
      <c r="V22" s="182">
        <f t="shared" si="4"/>
        <v>0</v>
      </c>
      <c r="W22" s="181"/>
      <c r="AA22" s="128"/>
    </row>
    <row r="23" spans="1:27" s="83" customFormat="1" ht="39.950000000000003" customHeight="1" x14ac:dyDescent="0.25">
      <c r="A23" s="180"/>
      <c r="B23" s="397"/>
      <c r="C23" s="399"/>
      <c r="D23" s="414"/>
      <c r="E23" s="415"/>
      <c r="F23" s="415"/>
      <c r="G23" s="415"/>
      <c r="H23" s="415"/>
      <c r="I23" s="415"/>
      <c r="J23" s="415"/>
      <c r="K23" s="416"/>
      <c r="L23" s="139"/>
      <c r="M23" s="140"/>
      <c r="N23" s="266"/>
      <c r="O23" s="189"/>
      <c r="P23" s="141" t="str">
        <f t="shared" si="1"/>
        <v/>
      </c>
      <c r="Q23" s="142">
        <f t="shared" si="2"/>
        <v>0</v>
      </c>
      <c r="R23" s="143">
        <f t="shared" si="3"/>
        <v>0</v>
      </c>
      <c r="S23" s="180"/>
      <c r="T23" s="181"/>
      <c r="U23" s="181"/>
      <c r="V23" s="182">
        <f t="shared" si="4"/>
        <v>0</v>
      </c>
      <c r="W23" s="181"/>
    </row>
    <row r="24" spans="1:27" s="83" customFormat="1" ht="39.950000000000003" customHeight="1" x14ac:dyDescent="0.25">
      <c r="A24" s="180"/>
      <c r="B24" s="397"/>
      <c r="C24" s="399"/>
      <c r="D24" s="414"/>
      <c r="E24" s="415"/>
      <c r="F24" s="415"/>
      <c r="G24" s="415"/>
      <c r="H24" s="415"/>
      <c r="I24" s="415"/>
      <c r="J24" s="415"/>
      <c r="K24" s="416"/>
      <c r="L24" s="139"/>
      <c r="M24" s="140"/>
      <c r="N24" s="266"/>
      <c r="O24" s="189"/>
      <c r="P24" s="141" t="str">
        <f t="shared" si="1"/>
        <v/>
      </c>
      <c r="Q24" s="142">
        <f t="shared" si="2"/>
        <v>0</v>
      </c>
      <c r="R24" s="143">
        <f t="shared" si="3"/>
        <v>0</v>
      </c>
      <c r="S24" s="180"/>
      <c r="T24" s="181"/>
      <c r="U24" s="181" t="s">
        <v>231</v>
      </c>
      <c r="V24" s="182">
        <f t="shared" si="4"/>
        <v>0</v>
      </c>
      <c r="W24" s="181"/>
      <c r="AA24" s="128"/>
    </row>
    <row r="25" spans="1:27" s="83" customFormat="1" ht="39.950000000000003" customHeight="1" x14ac:dyDescent="0.25">
      <c r="A25" s="180"/>
      <c r="B25" s="397"/>
      <c r="C25" s="399"/>
      <c r="D25" s="414"/>
      <c r="E25" s="415"/>
      <c r="F25" s="415"/>
      <c r="G25" s="415"/>
      <c r="H25" s="415"/>
      <c r="I25" s="415"/>
      <c r="J25" s="415"/>
      <c r="K25" s="416"/>
      <c r="L25" s="139"/>
      <c r="M25" s="140"/>
      <c r="N25" s="266"/>
      <c r="O25" s="189"/>
      <c r="P25" s="141" t="str">
        <f t="shared" si="1"/>
        <v/>
      </c>
      <c r="Q25" s="142">
        <f t="shared" si="2"/>
        <v>0</v>
      </c>
      <c r="R25" s="143">
        <f t="shared" si="3"/>
        <v>0</v>
      </c>
      <c r="S25" s="180"/>
      <c r="T25" s="181"/>
      <c r="U25" s="181"/>
      <c r="V25" s="182">
        <f t="shared" si="4"/>
        <v>0</v>
      </c>
      <c r="W25" s="181"/>
    </row>
    <row r="26" spans="1:27" s="83" customFormat="1" ht="39.950000000000003" customHeight="1" x14ac:dyDescent="0.25">
      <c r="A26" s="180"/>
      <c r="B26" s="397"/>
      <c r="C26" s="399"/>
      <c r="D26" s="414"/>
      <c r="E26" s="415"/>
      <c r="F26" s="415"/>
      <c r="G26" s="415"/>
      <c r="H26" s="415"/>
      <c r="I26" s="415"/>
      <c r="J26" s="415"/>
      <c r="K26" s="416"/>
      <c r="L26" s="139"/>
      <c r="M26" s="140"/>
      <c r="N26" s="266"/>
      <c r="O26" s="189"/>
      <c r="P26" s="141" t="str">
        <f t="shared" si="1"/>
        <v/>
      </c>
      <c r="Q26" s="142">
        <f t="shared" si="2"/>
        <v>0</v>
      </c>
      <c r="R26" s="143">
        <f t="shared" si="3"/>
        <v>0</v>
      </c>
      <c r="S26" s="180"/>
      <c r="T26" s="181"/>
      <c r="U26" s="181"/>
      <c r="V26" s="182">
        <f t="shared" si="4"/>
        <v>0</v>
      </c>
      <c r="W26" s="181"/>
    </row>
    <row r="27" spans="1:27" s="83" customFormat="1" ht="39.950000000000003" customHeight="1" x14ac:dyDescent="0.25">
      <c r="A27" s="180"/>
      <c r="B27" s="397"/>
      <c r="C27" s="399"/>
      <c r="D27" s="414"/>
      <c r="E27" s="415"/>
      <c r="F27" s="415"/>
      <c r="G27" s="415"/>
      <c r="H27" s="415"/>
      <c r="I27" s="415"/>
      <c r="J27" s="415"/>
      <c r="K27" s="416"/>
      <c r="L27" s="139"/>
      <c r="M27" s="140"/>
      <c r="N27" s="266"/>
      <c r="O27" s="189"/>
      <c r="P27" s="141" t="str">
        <f t="shared" si="1"/>
        <v/>
      </c>
      <c r="Q27" s="142">
        <f t="shared" si="2"/>
        <v>0</v>
      </c>
      <c r="R27" s="143">
        <f t="shared" si="3"/>
        <v>0</v>
      </c>
      <c r="S27" s="180"/>
      <c r="T27" s="181"/>
      <c r="U27" s="181" t="s">
        <v>231</v>
      </c>
      <c r="V27" s="182">
        <f t="shared" si="4"/>
        <v>0</v>
      </c>
      <c r="W27" s="181"/>
      <c r="AA27" s="128"/>
    </row>
    <row r="28" spans="1:27" s="83" customFormat="1" ht="39.950000000000003" customHeight="1" x14ac:dyDescent="0.25">
      <c r="A28" s="180"/>
      <c r="B28" s="397"/>
      <c r="C28" s="399"/>
      <c r="D28" s="414"/>
      <c r="E28" s="415"/>
      <c r="F28" s="415"/>
      <c r="G28" s="415"/>
      <c r="H28" s="415"/>
      <c r="I28" s="415"/>
      <c r="J28" s="415"/>
      <c r="K28" s="416"/>
      <c r="L28" s="139"/>
      <c r="M28" s="140"/>
      <c r="N28" s="266"/>
      <c r="O28" s="189"/>
      <c r="P28" s="141" t="str">
        <f t="shared" si="1"/>
        <v/>
      </c>
      <c r="Q28" s="142">
        <f t="shared" si="2"/>
        <v>0</v>
      </c>
      <c r="R28" s="143">
        <f t="shared" si="3"/>
        <v>0</v>
      </c>
      <c r="S28" s="180"/>
      <c r="T28" s="181"/>
      <c r="U28" s="181"/>
      <c r="V28" s="182">
        <f t="shared" si="4"/>
        <v>0</v>
      </c>
      <c r="W28" s="181"/>
    </row>
    <row r="29" spans="1:27" s="83" customFormat="1" ht="39.950000000000003" customHeight="1" x14ac:dyDescent="0.25">
      <c r="A29" s="180"/>
      <c r="B29" s="397"/>
      <c r="C29" s="399"/>
      <c r="D29" s="414"/>
      <c r="E29" s="415"/>
      <c r="F29" s="415"/>
      <c r="G29" s="415"/>
      <c r="H29" s="415"/>
      <c r="I29" s="415"/>
      <c r="J29" s="415"/>
      <c r="K29" s="416"/>
      <c r="L29" s="139"/>
      <c r="M29" s="140"/>
      <c r="N29" s="266"/>
      <c r="O29" s="189"/>
      <c r="P29" s="141" t="str">
        <f t="shared" si="1"/>
        <v/>
      </c>
      <c r="Q29" s="142">
        <f t="shared" si="2"/>
        <v>0</v>
      </c>
      <c r="R29" s="143">
        <f t="shared" si="3"/>
        <v>0</v>
      </c>
      <c r="S29" s="180"/>
      <c r="T29" s="181"/>
      <c r="U29" s="181" t="s">
        <v>231</v>
      </c>
      <c r="V29" s="182">
        <f t="shared" si="4"/>
        <v>0</v>
      </c>
      <c r="W29" s="181"/>
      <c r="AA29" s="128"/>
    </row>
    <row r="30" spans="1:27" s="83" customFormat="1" ht="39.950000000000003" customHeight="1" x14ac:dyDescent="0.25">
      <c r="A30" s="180"/>
      <c r="B30" s="397"/>
      <c r="C30" s="399"/>
      <c r="D30" s="414"/>
      <c r="E30" s="415"/>
      <c r="F30" s="415"/>
      <c r="G30" s="415"/>
      <c r="H30" s="415"/>
      <c r="I30" s="415"/>
      <c r="J30" s="415"/>
      <c r="K30" s="416"/>
      <c r="L30" s="139"/>
      <c r="M30" s="140"/>
      <c r="N30" s="266"/>
      <c r="O30" s="189"/>
      <c r="P30" s="141" t="str">
        <f t="shared" si="1"/>
        <v/>
      </c>
      <c r="Q30" s="142">
        <f t="shared" si="2"/>
        <v>0</v>
      </c>
      <c r="R30" s="143">
        <f t="shared" si="3"/>
        <v>0</v>
      </c>
      <c r="S30" s="180"/>
      <c r="T30" s="181"/>
      <c r="U30" s="181"/>
      <c r="V30" s="182">
        <f t="shared" si="4"/>
        <v>0</v>
      </c>
      <c r="W30" s="181"/>
    </row>
    <row r="31" spans="1:27" s="83" customFormat="1" ht="39.950000000000003" customHeight="1" x14ac:dyDescent="0.25">
      <c r="A31" s="180"/>
      <c r="B31" s="397"/>
      <c r="C31" s="399"/>
      <c r="D31" s="414"/>
      <c r="E31" s="415"/>
      <c r="F31" s="415"/>
      <c r="G31" s="415"/>
      <c r="H31" s="415"/>
      <c r="I31" s="415"/>
      <c r="J31" s="415"/>
      <c r="K31" s="416"/>
      <c r="L31" s="139"/>
      <c r="M31" s="140"/>
      <c r="N31" s="266"/>
      <c r="O31" s="189"/>
      <c r="P31" s="141" t="str">
        <f t="shared" si="1"/>
        <v/>
      </c>
      <c r="Q31" s="142">
        <f t="shared" si="2"/>
        <v>0</v>
      </c>
      <c r="R31" s="143">
        <f t="shared" si="3"/>
        <v>0</v>
      </c>
      <c r="S31" s="180"/>
      <c r="T31" s="181"/>
      <c r="U31" s="181" t="s">
        <v>231</v>
      </c>
      <c r="V31" s="182">
        <f t="shared" si="4"/>
        <v>0</v>
      </c>
      <c r="W31" s="181"/>
      <c r="AA31" s="128"/>
    </row>
    <row r="32" spans="1:27" s="83" customFormat="1" ht="39.950000000000003" customHeight="1" x14ac:dyDescent="0.25">
      <c r="A32" s="180"/>
      <c r="B32" s="397"/>
      <c r="C32" s="399"/>
      <c r="D32" s="414"/>
      <c r="E32" s="415"/>
      <c r="F32" s="415"/>
      <c r="G32" s="415"/>
      <c r="H32" s="415"/>
      <c r="I32" s="415"/>
      <c r="J32" s="415"/>
      <c r="K32" s="416"/>
      <c r="L32" s="139"/>
      <c r="M32" s="140"/>
      <c r="N32" s="266"/>
      <c r="O32" s="189"/>
      <c r="P32" s="141" t="str">
        <f t="shared" si="1"/>
        <v/>
      </c>
      <c r="Q32" s="142">
        <f t="shared" si="2"/>
        <v>0</v>
      </c>
      <c r="R32" s="143">
        <f t="shared" si="3"/>
        <v>0</v>
      </c>
      <c r="S32" s="180"/>
      <c r="T32" s="181"/>
      <c r="U32" s="181"/>
      <c r="V32" s="182">
        <f t="shared" si="4"/>
        <v>0</v>
      </c>
      <c r="W32" s="181"/>
    </row>
    <row r="33" spans="1:27" s="83" customFormat="1" ht="39.950000000000003" customHeight="1" x14ac:dyDescent="0.25">
      <c r="A33" s="180"/>
      <c r="B33" s="397"/>
      <c r="C33" s="399"/>
      <c r="D33" s="414"/>
      <c r="E33" s="415"/>
      <c r="F33" s="415"/>
      <c r="G33" s="415"/>
      <c r="H33" s="415"/>
      <c r="I33" s="415"/>
      <c r="J33" s="415"/>
      <c r="K33" s="416"/>
      <c r="L33" s="139"/>
      <c r="M33" s="140"/>
      <c r="N33" s="266"/>
      <c r="O33" s="189"/>
      <c r="P33" s="141" t="str">
        <f t="shared" si="1"/>
        <v/>
      </c>
      <c r="Q33" s="142">
        <f t="shared" si="2"/>
        <v>0</v>
      </c>
      <c r="R33" s="143">
        <f t="shared" si="3"/>
        <v>0</v>
      </c>
      <c r="S33" s="180"/>
      <c r="T33" s="181"/>
      <c r="U33" s="181"/>
      <c r="V33" s="182">
        <f t="shared" si="4"/>
        <v>0</v>
      </c>
      <c r="W33" s="181"/>
    </row>
    <row r="34" spans="1:27" s="83" customFormat="1" ht="39.950000000000003" hidden="1" customHeight="1" x14ac:dyDescent="0.25">
      <c r="A34" s="180"/>
      <c r="B34" s="397"/>
      <c r="C34" s="399"/>
      <c r="D34" s="414"/>
      <c r="E34" s="415"/>
      <c r="F34" s="415"/>
      <c r="G34" s="415"/>
      <c r="H34" s="415"/>
      <c r="I34" s="415"/>
      <c r="J34" s="415"/>
      <c r="K34" s="416"/>
      <c r="L34" s="139"/>
      <c r="M34" s="140"/>
      <c r="N34" s="266"/>
      <c r="O34" s="189"/>
      <c r="P34" s="141" t="str">
        <f t="shared" si="1"/>
        <v/>
      </c>
      <c r="Q34" s="142">
        <f t="shared" si="2"/>
        <v>0</v>
      </c>
      <c r="R34" s="143">
        <f t="shared" si="3"/>
        <v>0</v>
      </c>
      <c r="S34" s="180"/>
      <c r="T34" s="181"/>
      <c r="U34" s="181" t="s">
        <v>231</v>
      </c>
      <c r="V34" s="182">
        <f t="shared" si="4"/>
        <v>0</v>
      </c>
      <c r="W34" s="181"/>
      <c r="AA34" s="128"/>
    </row>
    <row r="35" spans="1:27" s="83" customFormat="1" ht="39.950000000000003" hidden="1" customHeight="1" x14ac:dyDescent="0.25">
      <c r="A35" s="180"/>
      <c r="B35" s="397"/>
      <c r="C35" s="399"/>
      <c r="D35" s="414"/>
      <c r="E35" s="415"/>
      <c r="F35" s="415"/>
      <c r="G35" s="415"/>
      <c r="H35" s="415"/>
      <c r="I35" s="415"/>
      <c r="J35" s="415"/>
      <c r="K35" s="416"/>
      <c r="L35" s="139"/>
      <c r="M35" s="140"/>
      <c r="N35" s="266"/>
      <c r="O35" s="189"/>
      <c r="P35" s="141" t="str">
        <f t="shared" si="1"/>
        <v/>
      </c>
      <c r="Q35" s="142">
        <f t="shared" si="2"/>
        <v>0</v>
      </c>
      <c r="R35" s="143">
        <f t="shared" si="3"/>
        <v>0</v>
      </c>
      <c r="S35" s="180"/>
      <c r="T35" s="181"/>
      <c r="U35" s="181"/>
      <c r="V35" s="182">
        <f t="shared" si="4"/>
        <v>0</v>
      </c>
      <c r="W35" s="181"/>
    </row>
    <row r="36" spans="1:27" s="83" customFormat="1" ht="39.950000000000003" hidden="1" customHeight="1" x14ac:dyDescent="0.25">
      <c r="A36" s="180"/>
      <c r="B36" s="397"/>
      <c r="C36" s="399"/>
      <c r="D36" s="414"/>
      <c r="E36" s="415"/>
      <c r="F36" s="415"/>
      <c r="G36" s="415"/>
      <c r="H36" s="415"/>
      <c r="I36" s="415"/>
      <c r="J36" s="415"/>
      <c r="K36" s="416"/>
      <c r="L36" s="139"/>
      <c r="M36" s="140"/>
      <c r="N36" s="266"/>
      <c r="O36" s="189"/>
      <c r="P36" s="141" t="str">
        <f t="shared" si="1"/>
        <v/>
      </c>
      <c r="Q36" s="142">
        <f t="shared" si="2"/>
        <v>0</v>
      </c>
      <c r="R36" s="143">
        <f t="shared" si="3"/>
        <v>0</v>
      </c>
      <c r="S36" s="180"/>
      <c r="T36" s="181"/>
      <c r="U36" s="181"/>
      <c r="V36" s="182">
        <f t="shared" si="4"/>
        <v>0</v>
      </c>
      <c r="W36" s="181"/>
    </row>
    <row r="37" spans="1:27" s="83" customFormat="1" ht="39.950000000000003" hidden="1" customHeight="1" x14ac:dyDescent="0.25">
      <c r="A37" s="180"/>
      <c r="B37" s="397"/>
      <c r="C37" s="399"/>
      <c r="D37" s="414"/>
      <c r="E37" s="415"/>
      <c r="F37" s="415"/>
      <c r="G37" s="415"/>
      <c r="H37" s="415"/>
      <c r="I37" s="415"/>
      <c r="J37" s="415"/>
      <c r="K37" s="416"/>
      <c r="L37" s="139"/>
      <c r="M37" s="140"/>
      <c r="N37" s="266">
        <v>1950</v>
      </c>
      <c r="O37" s="189"/>
      <c r="P37" s="141">
        <f t="shared" si="1"/>
        <v>0</v>
      </c>
      <c r="Q37" s="142">
        <f t="shared" si="2"/>
        <v>0</v>
      </c>
      <c r="R37" s="143">
        <f t="shared" si="3"/>
        <v>0</v>
      </c>
      <c r="S37" s="180"/>
      <c r="T37" s="181"/>
      <c r="U37" s="181" t="s">
        <v>231</v>
      </c>
      <c r="V37" s="182">
        <f t="shared" si="4"/>
        <v>0</v>
      </c>
      <c r="W37" s="181"/>
      <c r="AA37" s="128"/>
    </row>
    <row r="38" spans="1:27" s="83" customFormat="1" ht="39.950000000000003" hidden="1" customHeight="1" x14ac:dyDescent="0.25">
      <c r="A38" s="180"/>
      <c r="B38" s="397"/>
      <c r="C38" s="399"/>
      <c r="D38" s="414"/>
      <c r="E38" s="415"/>
      <c r="F38" s="415"/>
      <c r="G38" s="415"/>
      <c r="H38" s="415"/>
      <c r="I38" s="415"/>
      <c r="J38" s="415"/>
      <c r="K38" s="416"/>
      <c r="L38" s="139"/>
      <c r="M38" s="140"/>
      <c r="N38" s="266"/>
      <c r="O38" s="189"/>
      <c r="P38" s="141" t="str">
        <f t="shared" si="1"/>
        <v/>
      </c>
      <c r="Q38" s="142">
        <f t="shared" si="2"/>
        <v>0</v>
      </c>
      <c r="R38" s="143">
        <f t="shared" si="3"/>
        <v>0</v>
      </c>
      <c r="S38" s="180"/>
      <c r="T38" s="181"/>
      <c r="U38" s="181"/>
      <c r="V38" s="182">
        <f t="shared" si="4"/>
        <v>0</v>
      </c>
      <c r="W38" s="181"/>
    </row>
    <row r="39" spans="1:27" s="83" customFormat="1" ht="39.950000000000003" hidden="1" customHeight="1" x14ac:dyDescent="0.25">
      <c r="A39" s="180"/>
      <c r="B39" s="397"/>
      <c r="C39" s="399"/>
      <c r="D39" s="414"/>
      <c r="E39" s="415"/>
      <c r="F39" s="415"/>
      <c r="G39" s="415"/>
      <c r="H39" s="415"/>
      <c r="I39" s="415"/>
      <c r="J39" s="415"/>
      <c r="K39" s="416"/>
      <c r="L39" s="139"/>
      <c r="M39" s="140"/>
      <c r="N39" s="266"/>
      <c r="O39" s="189"/>
      <c r="P39" s="141" t="str">
        <f t="shared" si="1"/>
        <v/>
      </c>
      <c r="Q39" s="142">
        <f t="shared" si="2"/>
        <v>0</v>
      </c>
      <c r="R39" s="143">
        <f t="shared" si="3"/>
        <v>0</v>
      </c>
      <c r="S39" s="180"/>
      <c r="T39" s="181"/>
      <c r="U39" s="181" t="s">
        <v>231</v>
      </c>
      <c r="V39" s="182">
        <f t="shared" si="4"/>
        <v>0</v>
      </c>
      <c r="W39" s="181"/>
      <c r="AA39" s="128"/>
    </row>
    <row r="40" spans="1:27" s="83" customFormat="1" ht="39.950000000000003" hidden="1" customHeight="1" x14ac:dyDescent="0.25">
      <c r="A40" s="180"/>
      <c r="B40" s="397"/>
      <c r="C40" s="399"/>
      <c r="D40" s="414"/>
      <c r="E40" s="415"/>
      <c r="F40" s="415"/>
      <c r="G40" s="415"/>
      <c r="H40" s="415"/>
      <c r="I40" s="415"/>
      <c r="J40" s="415"/>
      <c r="K40" s="416"/>
      <c r="L40" s="139"/>
      <c r="M40" s="140"/>
      <c r="N40" s="266"/>
      <c r="O40" s="189"/>
      <c r="P40" s="141" t="str">
        <f t="shared" si="1"/>
        <v/>
      </c>
      <c r="Q40" s="142">
        <f t="shared" si="2"/>
        <v>0</v>
      </c>
      <c r="R40" s="143">
        <f t="shared" si="3"/>
        <v>0</v>
      </c>
      <c r="S40" s="180"/>
      <c r="T40" s="181"/>
      <c r="U40" s="181"/>
      <c r="V40" s="182">
        <f t="shared" si="4"/>
        <v>0</v>
      </c>
      <c r="W40" s="181"/>
    </row>
    <row r="41" spans="1:27" s="83" customFormat="1" ht="39.950000000000003" hidden="1" customHeight="1" x14ac:dyDescent="0.25">
      <c r="A41" s="180"/>
      <c r="B41" s="397"/>
      <c r="C41" s="399"/>
      <c r="D41" s="414"/>
      <c r="E41" s="415"/>
      <c r="F41" s="415"/>
      <c r="G41" s="415"/>
      <c r="H41" s="415"/>
      <c r="I41" s="415"/>
      <c r="J41" s="415"/>
      <c r="K41" s="416"/>
      <c r="L41" s="139"/>
      <c r="M41" s="140"/>
      <c r="N41" s="266"/>
      <c r="O41" s="189"/>
      <c r="P41" s="141" t="str">
        <f t="shared" si="1"/>
        <v/>
      </c>
      <c r="Q41" s="142">
        <f t="shared" si="2"/>
        <v>0</v>
      </c>
      <c r="R41" s="143">
        <f t="shared" si="3"/>
        <v>0</v>
      </c>
      <c r="S41" s="180"/>
      <c r="T41" s="181"/>
      <c r="U41" s="181" t="s">
        <v>231</v>
      </c>
      <c r="V41" s="182">
        <f t="shared" si="4"/>
        <v>0</v>
      </c>
      <c r="W41" s="181"/>
      <c r="AA41" s="128"/>
    </row>
    <row r="42" spans="1:27" s="83" customFormat="1" ht="39.950000000000003" hidden="1" customHeight="1" x14ac:dyDescent="0.25">
      <c r="A42" s="180"/>
      <c r="B42" s="397"/>
      <c r="C42" s="399"/>
      <c r="D42" s="414"/>
      <c r="E42" s="415"/>
      <c r="F42" s="415"/>
      <c r="G42" s="415"/>
      <c r="H42" s="415"/>
      <c r="I42" s="415"/>
      <c r="J42" s="415"/>
      <c r="K42" s="416"/>
      <c r="L42" s="139"/>
      <c r="M42" s="140"/>
      <c r="N42" s="266"/>
      <c r="O42" s="189"/>
      <c r="P42" s="141" t="str">
        <f t="shared" si="1"/>
        <v/>
      </c>
      <c r="Q42" s="142">
        <f t="shared" si="2"/>
        <v>0</v>
      </c>
      <c r="R42" s="143">
        <f t="shared" si="3"/>
        <v>0</v>
      </c>
      <c r="S42" s="180"/>
      <c r="T42" s="181"/>
      <c r="U42" s="181"/>
      <c r="V42" s="182">
        <f t="shared" si="4"/>
        <v>0</v>
      </c>
      <c r="W42" s="181"/>
    </row>
    <row r="43" spans="1:27" s="83" customFormat="1" ht="39.950000000000003" hidden="1" customHeight="1" x14ac:dyDescent="0.25">
      <c r="A43" s="180"/>
      <c r="B43" s="397"/>
      <c r="C43" s="399"/>
      <c r="D43" s="414"/>
      <c r="E43" s="415"/>
      <c r="F43" s="415"/>
      <c r="G43" s="415"/>
      <c r="H43" s="415"/>
      <c r="I43" s="415"/>
      <c r="J43" s="415"/>
      <c r="K43" s="416"/>
      <c r="L43" s="139"/>
      <c r="M43" s="140"/>
      <c r="N43" s="266"/>
      <c r="O43" s="189"/>
      <c r="P43" s="141" t="str">
        <f t="shared" si="1"/>
        <v/>
      </c>
      <c r="Q43" s="142">
        <f t="shared" si="2"/>
        <v>0</v>
      </c>
      <c r="R43" s="143">
        <f t="shared" si="3"/>
        <v>0</v>
      </c>
      <c r="S43" s="180"/>
      <c r="T43" s="181"/>
      <c r="U43" s="181" t="s">
        <v>231</v>
      </c>
      <c r="V43" s="182">
        <f t="shared" si="4"/>
        <v>0</v>
      </c>
      <c r="W43" s="181"/>
      <c r="AA43" s="128"/>
    </row>
    <row r="44" spans="1:27" ht="18.600000000000001" customHeight="1" x14ac:dyDescent="0.25">
      <c r="A44" s="180"/>
      <c r="B44" s="411" t="s">
        <v>221</v>
      </c>
      <c r="C44" s="412"/>
      <c r="D44" s="412"/>
      <c r="E44" s="412"/>
      <c r="F44" s="412"/>
      <c r="G44" s="412"/>
      <c r="H44" s="412"/>
      <c r="I44" s="412"/>
      <c r="J44" s="412"/>
      <c r="K44" s="412"/>
      <c r="L44" s="412"/>
      <c r="M44" s="412"/>
      <c r="N44" s="412"/>
      <c r="O44" s="413"/>
      <c r="P44" s="144">
        <f>SUM(P19:P43)</f>
        <v>0</v>
      </c>
      <c r="Q44" s="143">
        <f>SUM(Q19:Q43)</f>
        <v>0</v>
      </c>
      <c r="R44" s="143">
        <f>ROUND(SUM(R19:R43),0)</f>
        <v>0</v>
      </c>
      <c r="S44" s="180"/>
      <c r="T44" s="181"/>
      <c r="U44" s="181">
        <f>R44+Q44</f>
        <v>0</v>
      </c>
      <c r="V44" s="181"/>
      <c r="W44" s="181"/>
      <c r="X44" s="129"/>
      <c r="Y44" s="129">
        <f>R44</f>
        <v>0</v>
      </c>
    </row>
    <row r="45" spans="1:27" ht="15.75" customHeight="1" x14ac:dyDescent="0.25">
      <c r="A45" s="180"/>
      <c r="B45" s="384" t="s">
        <v>50</v>
      </c>
      <c r="C45" s="385"/>
      <c r="D45" s="385"/>
      <c r="E45" s="385"/>
      <c r="F45" s="385"/>
      <c r="G45" s="385"/>
      <c r="H45" s="385"/>
      <c r="I45" s="385"/>
      <c r="J45" s="385"/>
      <c r="K45" s="385"/>
      <c r="L45" s="385"/>
      <c r="M45" s="385"/>
      <c r="N45" s="385"/>
      <c r="O45" s="385"/>
      <c r="P45" s="385"/>
      <c r="Q45" s="385"/>
      <c r="R45" s="386"/>
      <c r="S45" s="180"/>
      <c r="T45" s="181"/>
      <c r="U45" s="181"/>
      <c r="V45" s="181"/>
      <c r="W45" s="181"/>
    </row>
    <row r="46" spans="1:27" ht="39.950000000000003" customHeight="1" x14ac:dyDescent="0.25">
      <c r="A46" s="180"/>
      <c r="B46" s="424" t="s">
        <v>45</v>
      </c>
      <c r="C46" s="479"/>
      <c r="D46" s="424" t="s">
        <v>364</v>
      </c>
      <c r="E46" s="425"/>
      <c r="F46" s="425"/>
      <c r="G46" s="425"/>
      <c r="H46" s="425"/>
      <c r="I46" s="425"/>
      <c r="J46" s="425"/>
      <c r="K46" s="479"/>
      <c r="L46" s="319" t="s">
        <v>46</v>
      </c>
      <c r="M46" s="319" t="s">
        <v>47</v>
      </c>
      <c r="N46" s="197" t="s">
        <v>532</v>
      </c>
      <c r="O46" s="319" t="s">
        <v>4</v>
      </c>
      <c r="P46" s="319" t="s">
        <v>1</v>
      </c>
      <c r="Q46" s="319" t="s">
        <v>36</v>
      </c>
      <c r="R46" s="319" t="s">
        <v>103</v>
      </c>
      <c r="S46" s="180"/>
      <c r="T46" s="181"/>
      <c r="U46" s="181"/>
      <c r="V46" s="182"/>
      <c r="W46" s="181"/>
    </row>
    <row r="47" spans="1:27" s="83" customFormat="1" ht="39.950000000000003" customHeight="1" x14ac:dyDescent="0.25">
      <c r="A47" s="180"/>
      <c r="B47" s="414"/>
      <c r="C47" s="416"/>
      <c r="D47" s="414"/>
      <c r="E47" s="415"/>
      <c r="F47" s="415"/>
      <c r="G47" s="415"/>
      <c r="H47" s="415"/>
      <c r="I47" s="415"/>
      <c r="J47" s="415"/>
      <c r="K47" s="416"/>
      <c r="L47" s="139"/>
      <c r="M47" s="140"/>
      <c r="N47" s="266"/>
      <c r="O47" s="189"/>
      <c r="P47" s="141" t="str">
        <f>IF(N47="","",(L47/N47))</f>
        <v/>
      </c>
      <c r="Q47" s="142">
        <f>O47*R47</f>
        <v>0</v>
      </c>
      <c r="R47" s="143">
        <f t="shared" ref="R47:R51" si="5">ROUND(L47*M47,2)</f>
        <v>0</v>
      </c>
      <c r="S47" s="180"/>
      <c r="T47" s="181"/>
      <c r="U47" s="181"/>
      <c r="V47" s="182">
        <f>Q47+R47</f>
        <v>0</v>
      </c>
      <c r="W47" s="181"/>
    </row>
    <row r="48" spans="1:27" s="83" customFormat="1" ht="39.950000000000003" customHeight="1" x14ac:dyDescent="0.25">
      <c r="A48" s="180"/>
      <c r="B48" s="414"/>
      <c r="C48" s="416"/>
      <c r="D48" s="414"/>
      <c r="E48" s="415"/>
      <c r="F48" s="415"/>
      <c r="G48" s="415"/>
      <c r="H48" s="415"/>
      <c r="I48" s="415"/>
      <c r="J48" s="415"/>
      <c r="K48" s="416"/>
      <c r="L48" s="147"/>
      <c r="M48" s="148"/>
      <c r="N48" s="266"/>
      <c r="O48" s="189"/>
      <c r="P48" s="141" t="str">
        <f>IF(N48="","",(L48/N48))</f>
        <v/>
      </c>
      <c r="Q48" s="142">
        <f>O48*R48</f>
        <v>0</v>
      </c>
      <c r="R48" s="143">
        <f t="shared" si="5"/>
        <v>0</v>
      </c>
      <c r="S48" s="180"/>
      <c r="T48" s="181"/>
      <c r="U48" s="181"/>
      <c r="V48" s="182">
        <f>Q48+R48</f>
        <v>0</v>
      </c>
      <c r="W48" s="181"/>
    </row>
    <row r="49" spans="1:25" s="83" customFormat="1" ht="39.950000000000003" hidden="1" customHeight="1" x14ac:dyDescent="0.25">
      <c r="A49" s="180"/>
      <c r="B49" s="414"/>
      <c r="C49" s="416"/>
      <c r="D49" s="414"/>
      <c r="E49" s="415"/>
      <c r="F49" s="415"/>
      <c r="G49" s="415"/>
      <c r="H49" s="415"/>
      <c r="I49" s="415"/>
      <c r="J49" s="415"/>
      <c r="K49" s="416"/>
      <c r="L49" s="147"/>
      <c r="M49" s="148"/>
      <c r="N49" s="266"/>
      <c r="O49" s="189"/>
      <c r="P49" s="141" t="str">
        <f>IF(N49="","",(L49/N49))</f>
        <v/>
      </c>
      <c r="Q49" s="142">
        <f>O49*R49</f>
        <v>0</v>
      </c>
      <c r="R49" s="143">
        <f t="shared" si="5"/>
        <v>0</v>
      </c>
      <c r="S49" s="180"/>
      <c r="T49" s="181"/>
      <c r="U49" s="181"/>
      <c r="V49" s="182">
        <f>Q49+R49</f>
        <v>0</v>
      </c>
      <c r="W49" s="181"/>
    </row>
    <row r="50" spans="1:25" s="83" customFormat="1" ht="39.950000000000003" hidden="1" customHeight="1" x14ac:dyDescent="0.25">
      <c r="A50" s="180"/>
      <c r="B50" s="414"/>
      <c r="C50" s="416"/>
      <c r="D50" s="414"/>
      <c r="E50" s="415"/>
      <c r="F50" s="415"/>
      <c r="G50" s="415"/>
      <c r="H50" s="415"/>
      <c r="I50" s="415"/>
      <c r="J50" s="415"/>
      <c r="K50" s="416"/>
      <c r="L50" s="147"/>
      <c r="M50" s="148"/>
      <c r="N50" s="266"/>
      <c r="O50" s="189"/>
      <c r="P50" s="141" t="str">
        <f>IF(N50="","",(L50/N50))</f>
        <v/>
      </c>
      <c r="Q50" s="142">
        <f>O50*R50</f>
        <v>0</v>
      </c>
      <c r="R50" s="143">
        <f t="shared" si="5"/>
        <v>0</v>
      </c>
      <c r="S50" s="180"/>
      <c r="T50" s="181"/>
      <c r="U50" s="181"/>
      <c r="V50" s="182">
        <f>Q50+R50</f>
        <v>0</v>
      </c>
      <c r="W50" s="181"/>
    </row>
    <row r="51" spans="1:25" s="83" customFormat="1" ht="39.950000000000003" hidden="1" customHeight="1" x14ac:dyDescent="0.25">
      <c r="A51" s="180"/>
      <c r="B51" s="414"/>
      <c r="C51" s="416"/>
      <c r="D51" s="414"/>
      <c r="E51" s="415"/>
      <c r="F51" s="415"/>
      <c r="G51" s="415"/>
      <c r="H51" s="415"/>
      <c r="I51" s="415"/>
      <c r="J51" s="415"/>
      <c r="K51" s="416"/>
      <c r="L51" s="147"/>
      <c r="M51" s="148"/>
      <c r="N51" s="266"/>
      <c r="O51" s="189"/>
      <c r="P51" s="141" t="str">
        <f>IF(N51="","",(L51/N51))</f>
        <v/>
      </c>
      <c r="Q51" s="142">
        <f>O51*R51</f>
        <v>0</v>
      </c>
      <c r="R51" s="143">
        <f t="shared" si="5"/>
        <v>0</v>
      </c>
      <c r="S51" s="180"/>
      <c r="T51" s="181"/>
      <c r="U51" s="181"/>
      <c r="V51" s="182">
        <f>Q51+R51</f>
        <v>0</v>
      </c>
      <c r="W51" s="181"/>
    </row>
    <row r="52" spans="1:25" ht="18.600000000000001" customHeight="1" x14ac:dyDescent="0.25">
      <c r="A52" s="180"/>
      <c r="B52" s="411" t="s">
        <v>221</v>
      </c>
      <c r="C52" s="412"/>
      <c r="D52" s="412"/>
      <c r="E52" s="412"/>
      <c r="F52" s="412"/>
      <c r="G52" s="412"/>
      <c r="H52" s="412"/>
      <c r="I52" s="412"/>
      <c r="J52" s="412"/>
      <c r="K52" s="412"/>
      <c r="L52" s="412"/>
      <c r="M52" s="412"/>
      <c r="N52" s="412"/>
      <c r="O52" s="413"/>
      <c r="P52" s="144">
        <f>SUM(P47:P51)</f>
        <v>0</v>
      </c>
      <c r="Q52" s="143">
        <f>SUM(Q47:Q51)</f>
        <v>0</v>
      </c>
      <c r="R52" s="143">
        <f>ROUND(SUM(R47:R51),0)</f>
        <v>0</v>
      </c>
      <c r="S52" s="180"/>
      <c r="T52" s="181"/>
      <c r="U52" s="181">
        <f>R52+Q52</f>
        <v>0</v>
      </c>
      <c r="V52" s="181"/>
      <c r="W52" s="181"/>
      <c r="X52" s="129"/>
      <c r="Y52" s="129">
        <f>R52</f>
        <v>0</v>
      </c>
    </row>
    <row r="53" spans="1:25" ht="15.75" customHeight="1" x14ac:dyDescent="0.25">
      <c r="A53" s="180"/>
      <c r="B53" s="384" t="s">
        <v>61</v>
      </c>
      <c r="C53" s="385"/>
      <c r="D53" s="385"/>
      <c r="E53" s="385"/>
      <c r="F53" s="385"/>
      <c r="G53" s="385"/>
      <c r="H53" s="385"/>
      <c r="I53" s="385"/>
      <c r="J53" s="385"/>
      <c r="K53" s="385"/>
      <c r="L53" s="385"/>
      <c r="M53" s="385"/>
      <c r="N53" s="385"/>
      <c r="O53" s="385"/>
      <c r="P53" s="385"/>
      <c r="Q53" s="385"/>
      <c r="R53" s="386"/>
      <c r="S53" s="180"/>
      <c r="T53" s="181"/>
      <c r="U53" s="181"/>
      <c r="V53" s="181"/>
      <c r="W53" s="181"/>
    </row>
    <row r="54" spans="1:25" ht="39.950000000000003" customHeight="1" x14ac:dyDescent="0.25">
      <c r="A54" s="180"/>
      <c r="B54" s="426" t="s">
        <v>70</v>
      </c>
      <c r="C54" s="426"/>
      <c r="D54" s="424" t="s">
        <v>69</v>
      </c>
      <c r="E54" s="425"/>
      <c r="F54" s="425"/>
      <c r="G54" s="425"/>
      <c r="H54" s="425"/>
      <c r="I54" s="425"/>
      <c r="J54" s="425"/>
      <c r="K54" s="425"/>
      <c r="L54" s="425"/>
      <c r="M54" s="425"/>
      <c r="N54" s="425"/>
      <c r="O54" s="425"/>
      <c r="P54" s="425"/>
      <c r="Q54" s="318"/>
      <c r="R54" s="319" t="s">
        <v>48</v>
      </c>
      <c r="S54" s="180"/>
      <c r="T54" s="181"/>
      <c r="U54" s="181"/>
      <c r="V54" s="181"/>
      <c r="W54" s="181"/>
    </row>
    <row r="55" spans="1:25" s="83" customFormat="1" ht="39.950000000000003" customHeight="1" x14ac:dyDescent="0.25">
      <c r="A55" s="180"/>
      <c r="B55" s="388"/>
      <c r="C55" s="388"/>
      <c r="D55" s="414"/>
      <c r="E55" s="415"/>
      <c r="F55" s="415"/>
      <c r="G55" s="415"/>
      <c r="H55" s="415"/>
      <c r="I55" s="415"/>
      <c r="J55" s="415"/>
      <c r="K55" s="415"/>
      <c r="L55" s="415"/>
      <c r="M55" s="415"/>
      <c r="N55" s="415"/>
      <c r="O55" s="415"/>
      <c r="P55" s="415"/>
      <c r="Q55" s="310"/>
      <c r="R55" s="149"/>
      <c r="S55" s="180"/>
      <c r="T55" s="181"/>
      <c r="U55" s="181"/>
      <c r="V55" s="181"/>
      <c r="W55" s="181"/>
    </row>
    <row r="56" spans="1:25" s="83" customFormat="1" ht="39.950000000000003" customHeight="1" x14ac:dyDescent="0.25">
      <c r="A56" s="180"/>
      <c r="B56" s="388"/>
      <c r="C56" s="388"/>
      <c r="D56" s="414"/>
      <c r="E56" s="415"/>
      <c r="F56" s="415"/>
      <c r="G56" s="415"/>
      <c r="H56" s="415"/>
      <c r="I56" s="415"/>
      <c r="J56" s="415"/>
      <c r="K56" s="415"/>
      <c r="L56" s="415"/>
      <c r="M56" s="415"/>
      <c r="N56" s="415"/>
      <c r="O56" s="415"/>
      <c r="P56" s="415"/>
      <c r="Q56" s="310"/>
      <c r="R56" s="149"/>
      <c r="S56" s="180"/>
      <c r="T56" s="181"/>
      <c r="U56" s="181"/>
      <c r="V56" s="181"/>
      <c r="W56" s="181"/>
    </row>
    <row r="57" spans="1:25" ht="18.600000000000001" customHeight="1" x14ac:dyDescent="0.25">
      <c r="A57" s="180"/>
      <c r="B57" s="381" t="s">
        <v>53</v>
      </c>
      <c r="C57" s="382"/>
      <c r="D57" s="382"/>
      <c r="E57" s="382"/>
      <c r="F57" s="382"/>
      <c r="G57" s="382"/>
      <c r="H57" s="382"/>
      <c r="I57" s="382"/>
      <c r="J57" s="382"/>
      <c r="K57" s="382"/>
      <c r="L57" s="382"/>
      <c r="M57" s="382"/>
      <c r="N57" s="382"/>
      <c r="O57" s="382"/>
      <c r="P57" s="382"/>
      <c r="Q57" s="383"/>
      <c r="R57" s="67">
        <f>ROUND(R55+R56,0)</f>
        <v>0</v>
      </c>
      <c r="S57" s="180"/>
      <c r="T57" s="181"/>
      <c r="U57" s="181"/>
      <c r="V57" s="181"/>
      <c r="W57" s="181"/>
      <c r="Y57" s="129">
        <f>R57</f>
        <v>0</v>
      </c>
    </row>
    <row r="58" spans="1:25" ht="15.75" customHeight="1" x14ac:dyDescent="0.25">
      <c r="A58" s="180"/>
      <c r="B58" s="384" t="s">
        <v>62</v>
      </c>
      <c r="C58" s="385"/>
      <c r="D58" s="385"/>
      <c r="E58" s="385"/>
      <c r="F58" s="385"/>
      <c r="G58" s="385"/>
      <c r="H58" s="385"/>
      <c r="I58" s="385"/>
      <c r="J58" s="385"/>
      <c r="K58" s="385"/>
      <c r="L58" s="385"/>
      <c r="M58" s="385"/>
      <c r="N58" s="385"/>
      <c r="O58" s="385"/>
      <c r="P58" s="385"/>
      <c r="Q58" s="385"/>
      <c r="R58" s="386"/>
      <c r="S58" s="180"/>
      <c r="T58" s="181"/>
      <c r="U58" s="181"/>
      <c r="V58" s="181"/>
      <c r="W58" s="181"/>
    </row>
    <row r="59" spans="1:25" ht="39.950000000000003" customHeight="1" x14ac:dyDescent="0.25">
      <c r="A59" s="180"/>
      <c r="B59" s="401"/>
      <c r="C59" s="402"/>
      <c r="D59" s="402" t="s">
        <v>51</v>
      </c>
      <c r="E59" s="402"/>
      <c r="F59" s="402"/>
      <c r="G59" s="402"/>
      <c r="H59" s="402"/>
      <c r="I59" s="402"/>
      <c r="J59" s="402"/>
      <c r="K59" s="402"/>
      <c r="L59" s="402"/>
      <c r="M59" s="402"/>
      <c r="N59" s="402"/>
      <c r="O59" s="402"/>
      <c r="P59" s="402"/>
      <c r="Q59" s="403"/>
      <c r="R59" s="319" t="s">
        <v>52</v>
      </c>
      <c r="S59" s="180"/>
      <c r="T59" s="181"/>
      <c r="U59" s="181"/>
      <c r="V59" s="181"/>
      <c r="W59" s="181"/>
    </row>
    <row r="60" spans="1:25" s="83" customFormat="1" ht="39.950000000000003" customHeight="1" x14ac:dyDescent="0.25">
      <c r="A60" s="180"/>
      <c r="B60" s="404" t="s">
        <v>71</v>
      </c>
      <c r="C60" s="404"/>
      <c r="D60" s="388"/>
      <c r="E60" s="388"/>
      <c r="F60" s="388"/>
      <c r="G60" s="388"/>
      <c r="H60" s="388"/>
      <c r="I60" s="388"/>
      <c r="J60" s="388"/>
      <c r="K60" s="388"/>
      <c r="L60" s="388"/>
      <c r="M60" s="388"/>
      <c r="N60" s="388"/>
      <c r="O60" s="388"/>
      <c r="P60" s="388"/>
      <c r="Q60" s="388"/>
      <c r="R60" s="200">
        <f>Q16</f>
        <v>0</v>
      </c>
      <c r="S60" s="180"/>
      <c r="T60" s="181"/>
      <c r="U60" s="181"/>
      <c r="V60" s="181"/>
      <c r="W60" s="181"/>
    </row>
    <row r="61" spans="1:25" s="83" customFormat="1" ht="39.950000000000003" customHeight="1" x14ac:dyDescent="0.25">
      <c r="A61" s="180"/>
      <c r="B61" s="308"/>
      <c r="C61" s="408" t="s">
        <v>263</v>
      </c>
      <c r="D61" s="409"/>
      <c r="E61" s="410"/>
      <c r="F61" s="405"/>
      <c r="G61" s="406"/>
      <c r="H61" s="406"/>
      <c r="I61" s="406"/>
      <c r="J61" s="406"/>
      <c r="K61" s="406"/>
      <c r="L61" s="406"/>
      <c r="M61" s="406"/>
      <c r="N61" s="406"/>
      <c r="O61" s="406"/>
      <c r="P61" s="406"/>
      <c r="Q61" s="407"/>
      <c r="R61" s="149"/>
      <c r="S61" s="180"/>
      <c r="T61" s="181"/>
      <c r="U61" s="181"/>
      <c r="V61" s="181"/>
      <c r="W61" s="181"/>
    </row>
    <row r="62" spans="1:25" s="83" customFormat="1" ht="39.950000000000003" customHeight="1" x14ac:dyDescent="0.25">
      <c r="A62" s="180"/>
      <c r="B62" s="408" t="s">
        <v>72</v>
      </c>
      <c r="C62" s="410"/>
      <c r="D62" s="414"/>
      <c r="E62" s="415"/>
      <c r="F62" s="415"/>
      <c r="G62" s="415"/>
      <c r="H62" s="415"/>
      <c r="I62" s="415"/>
      <c r="J62" s="415"/>
      <c r="K62" s="415"/>
      <c r="L62" s="415"/>
      <c r="M62" s="415"/>
      <c r="N62" s="415"/>
      <c r="O62" s="415"/>
      <c r="P62" s="415"/>
      <c r="Q62" s="416"/>
      <c r="R62" s="200">
        <f>Q44</f>
        <v>0</v>
      </c>
      <c r="S62" s="180"/>
      <c r="T62" s="181"/>
      <c r="U62" s="181"/>
      <c r="V62" s="181"/>
      <c r="W62" s="181"/>
    </row>
    <row r="63" spans="1:25" s="83" customFormat="1" ht="39.950000000000003" customHeight="1" x14ac:dyDescent="0.25">
      <c r="A63" s="180"/>
      <c r="B63" s="308"/>
      <c r="C63" s="408" t="s">
        <v>264</v>
      </c>
      <c r="D63" s="409"/>
      <c r="E63" s="410"/>
      <c r="F63" s="405"/>
      <c r="G63" s="406"/>
      <c r="H63" s="406"/>
      <c r="I63" s="406"/>
      <c r="J63" s="406"/>
      <c r="K63" s="406"/>
      <c r="L63" s="406"/>
      <c r="M63" s="406"/>
      <c r="N63" s="406"/>
      <c r="O63" s="406"/>
      <c r="P63" s="406"/>
      <c r="Q63" s="407"/>
      <c r="R63" s="149"/>
      <c r="S63" s="180"/>
      <c r="T63" s="181"/>
      <c r="U63" s="181"/>
      <c r="V63" s="181"/>
      <c r="W63" s="181"/>
    </row>
    <row r="64" spans="1:25" s="83" customFormat="1" ht="39.950000000000003" customHeight="1" x14ac:dyDescent="0.25">
      <c r="A64" s="180"/>
      <c r="B64" s="404" t="s">
        <v>73</v>
      </c>
      <c r="C64" s="404"/>
      <c r="D64" s="388"/>
      <c r="E64" s="388"/>
      <c r="F64" s="388"/>
      <c r="G64" s="388"/>
      <c r="H64" s="388"/>
      <c r="I64" s="388"/>
      <c r="J64" s="388"/>
      <c r="K64" s="388"/>
      <c r="L64" s="388"/>
      <c r="M64" s="388"/>
      <c r="N64" s="388"/>
      <c r="O64" s="388"/>
      <c r="P64" s="388"/>
      <c r="Q64" s="388"/>
      <c r="R64" s="200">
        <f>Q52</f>
        <v>0</v>
      </c>
      <c r="S64" s="180"/>
      <c r="T64" s="181"/>
      <c r="U64" s="181"/>
      <c r="V64" s="181"/>
      <c r="W64" s="181"/>
    </row>
    <row r="65" spans="1:40" s="83" customFormat="1" ht="39.950000000000003" customHeight="1" x14ac:dyDescent="0.25">
      <c r="A65" s="180"/>
      <c r="B65" s="308"/>
      <c r="C65" s="408" t="s">
        <v>265</v>
      </c>
      <c r="D65" s="409"/>
      <c r="E65" s="410"/>
      <c r="F65" s="405"/>
      <c r="G65" s="406"/>
      <c r="H65" s="406"/>
      <c r="I65" s="406"/>
      <c r="J65" s="406"/>
      <c r="K65" s="406"/>
      <c r="L65" s="406"/>
      <c r="M65" s="406"/>
      <c r="N65" s="406"/>
      <c r="O65" s="406"/>
      <c r="P65" s="406"/>
      <c r="Q65" s="407"/>
      <c r="R65" s="149"/>
      <c r="S65" s="180"/>
      <c r="T65" s="181"/>
      <c r="U65" s="181"/>
      <c r="V65" s="181"/>
      <c r="W65" s="181"/>
    </row>
    <row r="66" spans="1:40" ht="18.600000000000001" customHeight="1" x14ac:dyDescent="0.25">
      <c r="A66" s="180"/>
      <c r="B66" s="411" t="s">
        <v>55</v>
      </c>
      <c r="C66" s="412"/>
      <c r="D66" s="412"/>
      <c r="E66" s="412"/>
      <c r="F66" s="412"/>
      <c r="G66" s="412"/>
      <c r="H66" s="412"/>
      <c r="I66" s="412"/>
      <c r="J66" s="412"/>
      <c r="K66" s="412"/>
      <c r="L66" s="412"/>
      <c r="M66" s="412"/>
      <c r="N66" s="412"/>
      <c r="O66" s="412"/>
      <c r="P66" s="412"/>
      <c r="Q66" s="413"/>
      <c r="R66" s="201">
        <f>IF(Cover!C28="Yes", ROUNDUP(SUM(R60:R65),0),ROUND(SUM(R60:R65),0))</f>
        <v>0</v>
      </c>
      <c r="S66" s="180"/>
      <c r="T66" s="181"/>
      <c r="U66" s="181"/>
      <c r="V66" s="181"/>
      <c r="W66" s="181"/>
      <c r="Y66" s="129">
        <f>R66</f>
        <v>0</v>
      </c>
      <c r="Z66" s="83"/>
      <c r="AA66" s="83"/>
      <c r="AB66" s="83"/>
      <c r="AC66" s="83"/>
      <c r="AD66" s="83"/>
      <c r="AE66" s="83"/>
      <c r="AF66" s="83"/>
      <c r="AG66" s="83"/>
      <c r="AH66" s="83"/>
      <c r="AI66" s="83"/>
      <c r="AJ66" s="83"/>
      <c r="AK66" s="83"/>
      <c r="AL66" s="83"/>
      <c r="AM66" s="83"/>
      <c r="AN66" s="83"/>
    </row>
    <row r="67" spans="1:40" ht="15.75" customHeight="1" x14ac:dyDescent="0.25">
      <c r="A67" s="180"/>
      <c r="B67" s="465" t="s">
        <v>63</v>
      </c>
      <c r="C67" s="466"/>
      <c r="D67" s="466"/>
      <c r="E67" s="466"/>
      <c r="F67" s="466"/>
      <c r="G67" s="466"/>
      <c r="H67" s="466"/>
      <c r="I67" s="466"/>
      <c r="J67" s="466"/>
      <c r="K67" s="466"/>
      <c r="L67" s="466"/>
      <c r="M67" s="466"/>
      <c r="N67" s="466"/>
      <c r="O67" s="466"/>
      <c r="P67" s="466"/>
      <c r="Q67" s="466"/>
      <c r="R67" s="467"/>
      <c r="S67" s="180"/>
      <c r="T67" s="181"/>
      <c r="U67" s="181"/>
      <c r="V67" s="181"/>
      <c r="W67" s="181"/>
      <c r="Z67" s="83"/>
      <c r="AA67" s="83"/>
      <c r="AB67" s="83"/>
      <c r="AC67" s="83"/>
      <c r="AD67" s="83"/>
      <c r="AE67" s="83"/>
      <c r="AF67" s="83"/>
      <c r="AG67" s="83"/>
      <c r="AH67" s="83"/>
      <c r="AI67" s="83"/>
      <c r="AJ67" s="83"/>
      <c r="AK67" s="83"/>
      <c r="AL67" s="83"/>
      <c r="AM67" s="83"/>
      <c r="AN67" s="83"/>
    </row>
    <row r="68" spans="1:40" ht="39.950000000000003" customHeight="1" x14ac:dyDescent="0.25">
      <c r="A68" s="180"/>
      <c r="B68" s="483" t="s">
        <v>513</v>
      </c>
      <c r="C68" s="484"/>
      <c r="D68" s="427" t="s">
        <v>533</v>
      </c>
      <c r="E68" s="428"/>
      <c r="F68" s="428"/>
      <c r="G68" s="429"/>
      <c r="H68" s="428" t="s">
        <v>515</v>
      </c>
      <c r="I68" s="428"/>
      <c r="J68" s="428"/>
      <c r="K68" s="428"/>
      <c r="L68" s="428"/>
      <c r="M68" s="428"/>
      <c r="N68" s="428"/>
      <c r="O68" s="429"/>
      <c r="P68" s="69" t="s">
        <v>283</v>
      </c>
      <c r="Q68" s="123" t="s">
        <v>54</v>
      </c>
      <c r="R68" s="123" t="s">
        <v>48</v>
      </c>
      <c r="S68" s="180"/>
      <c r="T68" s="181"/>
      <c r="U68" s="181"/>
      <c r="V68" s="181"/>
      <c r="W68" s="181"/>
      <c r="Z68" s="83"/>
      <c r="AA68" s="83"/>
      <c r="AB68" s="83"/>
      <c r="AC68" s="83"/>
      <c r="AD68" s="83"/>
      <c r="AE68" s="83"/>
      <c r="AF68" s="83"/>
      <c r="AG68" s="83"/>
      <c r="AH68" s="83"/>
      <c r="AI68" s="83"/>
      <c r="AJ68" s="83"/>
      <c r="AK68" s="83"/>
      <c r="AL68" s="83"/>
      <c r="AM68" s="83"/>
      <c r="AN68" s="83"/>
    </row>
    <row r="69" spans="1:40" ht="39.950000000000003" customHeight="1" x14ac:dyDescent="0.25">
      <c r="A69" s="180"/>
      <c r="B69" s="485"/>
      <c r="C69" s="485"/>
      <c r="D69" s="487" t="str">
        <f>IF(B69="","Select Contractor or Sub Awardee in Column B","")</f>
        <v>Select Contractor or Sub Awardee in Column B</v>
      </c>
      <c r="E69" s="487"/>
      <c r="F69" s="487"/>
      <c r="G69" s="487"/>
      <c r="H69" s="400" t="str">
        <f>IF(B69="","Select Contractor or Sub Awardee in column B to continue",0)</f>
        <v>Select Contractor or Sub Awardee in column B to continue</v>
      </c>
      <c r="I69" s="400"/>
      <c r="J69" s="400"/>
      <c r="K69" s="400"/>
      <c r="L69" s="400"/>
      <c r="M69" s="400"/>
      <c r="N69" s="400"/>
      <c r="O69" s="400"/>
      <c r="P69" s="122"/>
      <c r="Q69" s="68"/>
      <c r="R69" s="124">
        <f>ROUND(Q69*P69,0)</f>
        <v>0</v>
      </c>
      <c r="S69" s="180"/>
      <c r="T69" s="181"/>
      <c r="U69" s="182" t="str">
        <f>IF(B69="","",IF(D69="","",R69))</f>
        <v/>
      </c>
      <c r="V69" s="182" t="str">
        <f>IF(B69="","",IF(D69="","",D69))</f>
        <v/>
      </c>
      <c r="W69" s="182">
        <f>IF(B69="Contractor",0,R69)</f>
        <v>0</v>
      </c>
    </row>
    <row r="70" spans="1:40" ht="39.950000000000003" customHeight="1" x14ac:dyDescent="0.25">
      <c r="A70" s="180"/>
      <c r="B70" s="485"/>
      <c r="C70" s="485"/>
      <c r="D70" s="487" t="str">
        <f>IF(B70="","Select Contractor or Sub Awardee in Column B","")</f>
        <v>Select Contractor or Sub Awardee in Column B</v>
      </c>
      <c r="E70" s="487"/>
      <c r="F70" s="487"/>
      <c r="G70" s="487"/>
      <c r="H70" s="400" t="str">
        <f>IF(B70="","Select Contractor or Sub Awardee in column B to continue",0)</f>
        <v>Select Contractor or Sub Awardee in column B to continue</v>
      </c>
      <c r="I70" s="400"/>
      <c r="J70" s="400"/>
      <c r="K70" s="400"/>
      <c r="L70" s="400"/>
      <c r="M70" s="400"/>
      <c r="N70" s="400"/>
      <c r="O70" s="400"/>
      <c r="P70" s="122"/>
      <c r="Q70" s="68"/>
      <c r="R70" s="124">
        <f>ROUND(Q70*P70,0)</f>
        <v>0</v>
      </c>
      <c r="S70" s="180"/>
      <c r="T70" s="181"/>
      <c r="U70" s="182" t="str">
        <f>IF(B70="","",IF(D70="","",R70))</f>
        <v/>
      </c>
      <c r="V70" s="182" t="str">
        <f>IF(B70="","",IF(D70="","",D70))</f>
        <v/>
      </c>
      <c r="W70" s="182">
        <f>IF(B70="Contractor",0,R70)</f>
        <v>0</v>
      </c>
      <c r="X70" s="182"/>
    </row>
    <row r="71" spans="1:40" ht="39.950000000000003" customHeight="1" x14ac:dyDescent="0.25">
      <c r="A71" s="180"/>
      <c r="B71" s="395"/>
      <c r="C71" s="396"/>
      <c r="D71" s="487" t="str">
        <f>IF(B71="","Select Contractor or Sub Awardee in Column B","")</f>
        <v>Select Contractor or Sub Awardee in Column B</v>
      </c>
      <c r="E71" s="487"/>
      <c r="F71" s="487"/>
      <c r="G71" s="487"/>
      <c r="H71" s="400" t="str">
        <f>IF(B71="","Select Contractor or Sub Awardee in column B to continue",0)</f>
        <v>Select Contractor or Sub Awardee in column B to continue</v>
      </c>
      <c r="I71" s="400"/>
      <c r="J71" s="400"/>
      <c r="K71" s="400"/>
      <c r="L71" s="400"/>
      <c r="M71" s="400"/>
      <c r="N71" s="400"/>
      <c r="O71" s="400"/>
      <c r="P71" s="122"/>
      <c r="Q71" s="68"/>
      <c r="R71" s="124">
        <f>ROUND(Q71*P71,0)</f>
        <v>0</v>
      </c>
      <c r="S71" s="180"/>
      <c r="T71" s="181"/>
      <c r="U71" s="182" t="str">
        <f>IF(B71="","",IF(D71="","",R71))</f>
        <v/>
      </c>
      <c r="V71" s="182" t="str">
        <f>IF(B71="","",IF(D71="","",D71))</f>
        <v/>
      </c>
      <c r="W71" s="182">
        <f>IF(B71="Contractor",0,R71)</f>
        <v>0</v>
      </c>
    </row>
    <row r="72" spans="1:40" ht="39.950000000000003" customHeight="1" x14ac:dyDescent="0.25">
      <c r="A72" s="180"/>
      <c r="B72" s="395"/>
      <c r="C72" s="396"/>
      <c r="D72" s="487" t="str">
        <f>IF(B72="","Select Contractor or Sub Awardee in Column B","")</f>
        <v>Select Contractor or Sub Awardee in Column B</v>
      </c>
      <c r="E72" s="487"/>
      <c r="F72" s="487"/>
      <c r="G72" s="487"/>
      <c r="H72" s="400" t="str">
        <f>IF(B72="","Select Contractor or Sub Awardee in column B to continue",0)</f>
        <v>Select Contractor or Sub Awardee in column B to continue</v>
      </c>
      <c r="I72" s="400"/>
      <c r="J72" s="400"/>
      <c r="K72" s="400"/>
      <c r="L72" s="400"/>
      <c r="M72" s="400"/>
      <c r="N72" s="400"/>
      <c r="O72" s="400"/>
      <c r="P72" s="122"/>
      <c r="Q72" s="68"/>
      <c r="R72" s="124">
        <f>ROUND(Q72*P72,0)</f>
        <v>0</v>
      </c>
      <c r="S72" s="180"/>
      <c r="T72" s="181"/>
      <c r="U72" s="182" t="str">
        <f>IF(B72="","",IF(D72="","",R72))</f>
        <v/>
      </c>
      <c r="V72" s="182" t="str">
        <f>IF(B72="","",IF(D72="","",D72))</f>
        <v/>
      </c>
      <c r="W72" s="182">
        <f>IF(B72="Contractor",0,R72)</f>
        <v>0</v>
      </c>
    </row>
    <row r="73" spans="1:40" ht="18.600000000000001" customHeight="1" x14ac:dyDescent="0.25">
      <c r="A73" s="180"/>
      <c r="B73" s="480" t="s">
        <v>57</v>
      </c>
      <c r="C73" s="481"/>
      <c r="D73" s="481"/>
      <c r="E73" s="481"/>
      <c r="F73" s="481"/>
      <c r="G73" s="481"/>
      <c r="H73" s="481"/>
      <c r="I73" s="481"/>
      <c r="J73" s="481"/>
      <c r="K73" s="481"/>
      <c r="L73" s="481"/>
      <c r="M73" s="481"/>
      <c r="N73" s="481"/>
      <c r="O73" s="481"/>
      <c r="P73" s="481"/>
      <c r="Q73" s="482"/>
      <c r="R73" s="77">
        <f>ROUND(SUM(R69:R72),0)</f>
        <v>0</v>
      </c>
      <c r="S73" s="180"/>
      <c r="T73" s="181"/>
      <c r="U73" s="182">
        <f>SUM(U69:U72)</f>
        <v>0</v>
      </c>
      <c r="V73" s="181"/>
      <c r="W73" s="181"/>
      <c r="Y73" s="129">
        <f>R73</f>
        <v>0</v>
      </c>
    </row>
    <row r="74" spans="1:40" ht="15.75" customHeight="1" x14ac:dyDescent="0.25">
      <c r="A74" s="180"/>
      <c r="B74" s="465" t="s">
        <v>64</v>
      </c>
      <c r="C74" s="466"/>
      <c r="D74" s="466"/>
      <c r="E74" s="466"/>
      <c r="F74" s="466"/>
      <c r="G74" s="466"/>
      <c r="H74" s="466"/>
      <c r="I74" s="466"/>
      <c r="J74" s="466"/>
      <c r="K74" s="466"/>
      <c r="L74" s="466"/>
      <c r="M74" s="466"/>
      <c r="N74" s="466"/>
      <c r="O74" s="466"/>
      <c r="P74" s="466"/>
      <c r="Q74" s="466"/>
      <c r="R74" s="467"/>
      <c r="S74" s="180"/>
      <c r="T74" s="181"/>
      <c r="U74" s="181"/>
      <c r="V74" s="181"/>
      <c r="W74" s="181"/>
    </row>
    <row r="75" spans="1:40" ht="39.950000000000003" customHeight="1" x14ac:dyDescent="0.25">
      <c r="A75" s="180"/>
      <c r="B75" s="440" t="s">
        <v>341</v>
      </c>
      <c r="C75" s="441"/>
      <c r="D75" s="442"/>
      <c r="E75" s="440" t="s">
        <v>56</v>
      </c>
      <c r="F75" s="441"/>
      <c r="G75" s="441"/>
      <c r="H75" s="441"/>
      <c r="I75" s="441"/>
      <c r="J75" s="441"/>
      <c r="K75" s="441"/>
      <c r="L75" s="441"/>
      <c r="M75" s="441"/>
      <c r="N75" s="441"/>
      <c r="O75" s="441"/>
      <c r="P75" s="441"/>
      <c r="Q75" s="442"/>
      <c r="R75" s="319" t="s">
        <v>48</v>
      </c>
      <c r="S75" s="180"/>
      <c r="T75" s="181"/>
      <c r="U75" s="181"/>
      <c r="V75" s="181"/>
      <c r="W75" s="181"/>
    </row>
    <row r="76" spans="1:40" ht="39.950000000000003" customHeight="1" x14ac:dyDescent="0.25">
      <c r="A76" s="180"/>
      <c r="B76" s="387"/>
      <c r="C76" s="387"/>
      <c r="D76" s="387"/>
      <c r="E76" s="388" t="str">
        <f t="shared" ref="E76:E81" si="6">IF(B76="","Select Supply Category in Column B",0)</f>
        <v>Select Supply Category in Column B</v>
      </c>
      <c r="F76" s="388"/>
      <c r="G76" s="388"/>
      <c r="H76" s="388"/>
      <c r="I76" s="388"/>
      <c r="J76" s="388"/>
      <c r="K76" s="388"/>
      <c r="L76" s="388"/>
      <c r="M76" s="388"/>
      <c r="N76" s="388"/>
      <c r="O76" s="388"/>
      <c r="P76" s="388"/>
      <c r="Q76" s="388"/>
      <c r="R76" s="150"/>
      <c r="S76" s="180"/>
      <c r="T76" s="181"/>
      <c r="U76" s="181"/>
      <c r="V76" s="181"/>
      <c r="W76" s="181"/>
    </row>
    <row r="77" spans="1:40" ht="39.950000000000003" customHeight="1" x14ac:dyDescent="0.25">
      <c r="A77" s="180"/>
      <c r="B77" s="387"/>
      <c r="C77" s="387"/>
      <c r="D77" s="387"/>
      <c r="E77" s="388" t="str">
        <f t="shared" si="6"/>
        <v>Select Supply Category in Column B</v>
      </c>
      <c r="F77" s="388"/>
      <c r="G77" s="388"/>
      <c r="H77" s="388"/>
      <c r="I77" s="388"/>
      <c r="J77" s="388"/>
      <c r="K77" s="388"/>
      <c r="L77" s="388"/>
      <c r="M77" s="388"/>
      <c r="N77" s="388"/>
      <c r="O77" s="388"/>
      <c r="P77" s="388"/>
      <c r="Q77" s="388"/>
      <c r="R77" s="150"/>
      <c r="S77" s="180"/>
      <c r="T77" s="181"/>
      <c r="U77" s="181"/>
      <c r="V77" s="181"/>
      <c r="W77" s="181"/>
    </row>
    <row r="78" spans="1:40" ht="39.950000000000003" customHeight="1" x14ac:dyDescent="0.25">
      <c r="A78" s="180"/>
      <c r="B78" s="387"/>
      <c r="C78" s="387"/>
      <c r="D78" s="387"/>
      <c r="E78" s="388" t="str">
        <f t="shared" si="6"/>
        <v>Select Supply Category in Column B</v>
      </c>
      <c r="F78" s="388"/>
      <c r="G78" s="388"/>
      <c r="H78" s="388"/>
      <c r="I78" s="388"/>
      <c r="J78" s="388"/>
      <c r="K78" s="388"/>
      <c r="L78" s="388"/>
      <c r="M78" s="388"/>
      <c r="N78" s="388"/>
      <c r="O78" s="388"/>
      <c r="P78" s="388"/>
      <c r="Q78" s="388"/>
      <c r="R78" s="150"/>
      <c r="S78" s="180"/>
      <c r="T78" s="181"/>
      <c r="U78" s="181"/>
      <c r="V78" s="181"/>
      <c r="W78" s="181"/>
    </row>
    <row r="79" spans="1:40" ht="39.950000000000003" customHeight="1" x14ac:dyDescent="0.25">
      <c r="A79" s="180"/>
      <c r="B79" s="387"/>
      <c r="C79" s="387"/>
      <c r="D79" s="387"/>
      <c r="E79" s="388" t="str">
        <f t="shared" si="6"/>
        <v>Select Supply Category in Column B</v>
      </c>
      <c r="F79" s="388"/>
      <c r="G79" s="388"/>
      <c r="H79" s="388"/>
      <c r="I79" s="388"/>
      <c r="J79" s="388"/>
      <c r="K79" s="388"/>
      <c r="L79" s="388"/>
      <c r="M79" s="388"/>
      <c r="N79" s="388"/>
      <c r="O79" s="388"/>
      <c r="P79" s="388"/>
      <c r="Q79" s="388"/>
      <c r="R79" s="150"/>
      <c r="S79" s="180"/>
      <c r="T79" s="181"/>
      <c r="U79" s="181"/>
      <c r="V79" s="181"/>
      <c r="W79" s="181"/>
    </row>
    <row r="80" spans="1:40" ht="39.950000000000003" customHeight="1" x14ac:dyDescent="0.25">
      <c r="A80" s="180"/>
      <c r="B80" s="387"/>
      <c r="C80" s="387"/>
      <c r="D80" s="387"/>
      <c r="E80" s="388" t="str">
        <f t="shared" si="6"/>
        <v>Select Supply Category in Column B</v>
      </c>
      <c r="F80" s="388"/>
      <c r="G80" s="388"/>
      <c r="H80" s="388"/>
      <c r="I80" s="388"/>
      <c r="J80" s="388"/>
      <c r="K80" s="388"/>
      <c r="L80" s="388"/>
      <c r="M80" s="388"/>
      <c r="N80" s="388"/>
      <c r="O80" s="388"/>
      <c r="P80" s="388"/>
      <c r="Q80" s="388"/>
      <c r="R80" s="150"/>
      <c r="S80" s="180"/>
      <c r="T80" s="181"/>
      <c r="U80" s="181"/>
      <c r="V80" s="181"/>
      <c r="W80" s="181"/>
    </row>
    <row r="81" spans="1:25" ht="39.950000000000003" customHeight="1" x14ac:dyDescent="0.25">
      <c r="A81" s="180"/>
      <c r="B81" s="387"/>
      <c r="C81" s="387"/>
      <c r="D81" s="387"/>
      <c r="E81" s="388" t="str">
        <f t="shared" si="6"/>
        <v>Select Supply Category in Column B</v>
      </c>
      <c r="F81" s="388"/>
      <c r="G81" s="388"/>
      <c r="H81" s="388"/>
      <c r="I81" s="388"/>
      <c r="J81" s="388"/>
      <c r="K81" s="388"/>
      <c r="L81" s="388"/>
      <c r="M81" s="388"/>
      <c r="N81" s="388"/>
      <c r="O81" s="388"/>
      <c r="P81" s="388"/>
      <c r="Q81" s="388"/>
      <c r="R81" s="150"/>
      <c r="S81" s="180"/>
      <c r="T81" s="181"/>
      <c r="U81" s="181"/>
      <c r="V81" s="181"/>
      <c r="W81" s="181"/>
    </row>
    <row r="82" spans="1:25" ht="18" customHeight="1" x14ac:dyDescent="0.25">
      <c r="A82" s="180"/>
      <c r="B82" s="411" t="s">
        <v>58</v>
      </c>
      <c r="C82" s="412"/>
      <c r="D82" s="412"/>
      <c r="E82" s="412"/>
      <c r="F82" s="412"/>
      <c r="G82" s="412"/>
      <c r="H82" s="412"/>
      <c r="I82" s="412"/>
      <c r="J82" s="412"/>
      <c r="K82" s="412"/>
      <c r="L82" s="412"/>
      <c r="M82" s="412"/>
      <c r="N82" s="412"/>
      <c r="O82" s="412"/>
      <c r="P82" s="412"/>
      <c r="Q82" s="413"/>
      <c r="R82" s="151">
        <f>ROUND(SUM(R76:R81),0)</f>
        <v>0</v>
      </c>
      <c r="S82" s="180"/>
      <c r="T82" s="181"/>
      <c r="U82" s="181"/>
      <c r="V82" s="181"/>
      <c r="W82" s="181"/>
      <c r="Y82" s="129">
        <f>R82</f>
        <v>0</v>
      </c>
    </row>
    <row r="83" spans="1:25" ht="15.75" customHeight="1" x14ac:dyDescent="0.25">
      <c r="A83" s="180"/>
      <c r="B83" s="384" t="s">
        <v>65</v>
      </c>
      <c r="C83" s="385"/>
      <c r="D83" s="385"/>
      <c r="E83" s="385"/>
      <c r="F83" s="385"/>
      <c r="G83" s="385"/>
      <c r="H83" s="385"/>
      <c r="I83" s="385"/>
      <c r="J83" s="385"/>
      <c r="K83" s="385"/>
      <c r="L83" s="385"/>
      <c r="M83" s="385"/>
      <c r="N83" s="385"/>
      <c r="O83" s="385"/>
      <c r="P83" s="385"/>
      <c r="Q83" s="385"/>
      <c r="R83" s="386"/>
      <c r="S83" s="180"/>
      <c r="T83" s="181"/>
      <c r="U83" s="181"/>
      <c r="V83" s="181"/>
      <c r="W83" s="181"/>
    </row>
    <row r="84" spans="1:25" s="83" customFormat="1" ht="39.950000000000003" customHeight="1" x14ac:dyDescent="0.25">
      <c r="A84" s="180"/>
      <c r="B84" s="392" t="s">
        <v>341</v>
      </c>
      <c r="C84" s="393"/>
      <c r="D84" s="394"/>
      <c r="E84" s="486" t="s">
        <v>226</v>
      </c>
      <c r="F84" s="486"/>
      <c r="G84" s="486"/>
      <c r="H84" s="486" t="s">
        <v>227</v>
      </c>
      <c r="I84" s="486"/>
      <c r="J84" s="486"/>
      <c r="K84" s="486"/>
      <c r="L84" s="486"/>
      <c r="M84" s="486"/>
      <c r="N84" s="486"/>
      <c r="O84" s="486"/>
      <c r="P84" s="179" t="s">
        <v>360</v>
      </c>
      <c r="Q84" s="179" t="s">
        <v>115</v>
      </c>
      <c r="R84" s="74" t="s">
        <v>52</v>
      </c>
      <c r="S84" s="180"/>
      <c r="T84" s="181"/>
      <c r="U84" s="181"/>
      <c r="V84" s="181"/>
      <c r="W84" s="181"/>
    </row>
    <row r="85" spans="1:25" s="83" customFormat="1" ht="39.950000000000003" customHeight="1" x14ac:dyDescent="0.25">
      <c r="A85" s="180"/>
      <c r="B85" s="417"/>
      <c r="C85" s="418"/>
      <c r="D85" s="419"/>
      <c r="E85" s="389" t="str">
        <f t="shared" ref="E85:E91" si="7">IF(B85="","Select Category in Column B",0)</f>
        <v>Select Category in Column B</v>
      </c>
      <c r="F85" s="390"/>
      <c r="G85" s="391"/>
      <c r="H85" s="389" t="str">
        <f t="shared" ref="H85:H91" si="8">IF(B85="","Select Category in Column B",0)</f>
        <v>Select Category in Column B</v>
      </c>
      <c r="I85" s="390"/>
      <c r="J85" s="390"/>
      <c r="K85" s="390"/>
      <c r="L85" s="390"/>
      <c r="M85" s="390"/>
      <c r="N85" s="390"/>
      <c r="O85" s="391"/>
      <c r="P85" s="186"/>
      <c r="Q85" s="190"/>
      <c r="R85" s="77">
        <f>ROUND(Q85*P85,2)</f>
        <v>0</v>
      </c>
      <c r="S85" s="180"/>
      <c r="T85" s="181"/>
      <c r="U85" s="182">
        <f>IF(OR(B85='DROP-DOWNS'!$S$18,B85='DROP-DOWNS'!$S$19,B85='DROP-DOWNS'!$S$20,B85='DROP-DOWNS'!$S$21),R85,0)</f>
        <v>0</v>
      </c>
      <c r="V85" s="177"/>
      <c r="W85" s="181"/>
    </row>
    <row r="86" spans="1:25" s="83" customFormat="1" ht="39.950000000000003" customHeight="1" x14ac:dyDescent="0.25">
      <c r="A86" s="180"/>
      <c r="B86" s="417"/>
      <c r="C86" s="418"/>
      <c r="D86" s="419"/>
      <c r="E86" s="389" t="str">
        <f t="shared" si="7"/>
        <v>Select Category in Column B</v>
      </c>
      <c r="F86" s="390"/>
      <c r="G86" s="391"/>
      <c r="H86" s="389" t="str">
        <f t="shared" si="8"/>
        <v>Select Category in Column B</v>
      </c>
      <c r="I86" s="390"/>
      <c r="J86" s="390"/>
      <c r="K86" s="390"/>
      <c r="L86" s="390"/>
      <c r="M86" s="390"/>
      <c r="N86" s="390"/>
      <c r="O86" s="391"/>
      <c r="P86" s="186"/>
      <c r="Q86" s="190"/>
      <c r="R86" s="77">
        <f t="shared" ref="R86:R88" si="9">ROUND(Q86*P86,2)</f>
        <v>0</v>
      </c>
      <c r="S86" s="180"/>
      <c r="T86" s="181"/>
      <c r="U86" s="182">
        <f>IF(OR(B86='DROP-DOWNS'!$S$18,B86='DROP-DOWNS'!$S$19,B86='DROP-DOWNS'!$S$20,B86='DROP-DOWNS'!$S$21),R86,0)</f>
        <v>0</v>
      </c>
      <c r="V86" s="177"/>
      <c r="W86" s="181"/>
    </row>
    <row r="87" spans="1:25" s="83" customFormat="1" ht="39.950000000000003" customHeight="1" x14ac:dyDescent="0.25">
      <c r="A87" s="180"/>
      <c r="B87" s="417"/>
      <c r="C87" s="418"/>
      <c r="D87" s="419"/>
      <c r="E87" s="389" t="str">
        <f t="shared" si="7"/>
        <v>Select Category in Column B</v>
      </c>
      <c r="F87" s="390"/>
      <c r="G87" s="391"/>
      <c r="H87" s="389" t="str">
        <f t="shared" si="8"/>
        <v>Select Category in Column B</v>
      </c>
      <c r="I87" s="390"/>
      <c r="J87" s="390"/>
      <c r="K87" s="390"/>
      <c r="L87" s="390"/>
      <c r="M87" s="390"/>
      <c r="N87" s="390"/>
      <c r="O87" s="391"/>
      <c r="P87" s="165"/>
      <c r="Q87" s="190"/>
      <c r="R87" s="77">
        <f t="shared" si="9"/>
        <v>0</v>
      </c>
      <c r="S87" s="180"/>
      <c r="T87" s="181"/>
      <c r="U87" s="182">
        <f>IF(OR(B87='DROP-DOWNS'!$S$18,B87='DROP-DOWNS'!$S$19,B87='DROP-DOWNS'!$S$20,B87='DROP-DOWNS'!$S$21),R87,0)</f>
        <v>0</v>
      </c>
      <c r="V87" s="177"/>
      <c r="W87" s="181"/>
    </row>
    <row r="88" spans="1:25" s="83" customFormat="1" ht="39.950000000000003" customHeight="1" x14ac:dyDescent="0.25">
      <c r="A88" s="180"/>
      <c r="B88" s="417"/>
      <c r="C88" s="418"/>
      <c r="D88" s="419"/>
      <c r="E88" s="389" t="str">
        <f t="shared" si="7"/>
        <v>Select Category in Column B</v>
      </c>
      <c r="F88" s="390"/>
      <c r="G88" s="391"/>
      <c r="H88" s="389" t="str">
        <f t="shared" si="8"/>
        <v>Select Category in Column B</v>
      </c>
      <c r="I88" s="390"/>
      <c r="J88" s="390"/>
      <c r="K88" s="390"/>
      <c r="L88" s="390"/>
      <c r="M88" s="390"/>
      <c r="N88" s="390"/>
      <c r="O88" s="391"/>
      <c r="P88" s="165"/>
      <c r="Q88" s="190"/>
      <c r="R88" s="77">
        <f t="shared" si="9"/>
        <v>0</v>
      </c>
      <c r="S88" s="180"/>
      <c r="T88" s="181"/>
      <c r="U88" s="182">
        <f>IF(OR(B88='DROP-DOWNS'!$S$18,B88='DROP-DOWNS'!$S$19,B88='DROP-DOWNS'!$S$20,B88='DROP-DOWNS'!$S$21),R88,0)</f>
        <v>0</v>
      </c>
      <c r="V88" s="177"/>
      <c r="W88" s="181"/>
    </row>
    <row r="89" spans="1:25" s="83" customFormat="1" ht="39.950000000000003" hidden="1" customHeight="1" x14ac:dyDescent="0.25">
      <c r="A89" s="180"/>
      <c r="B89" s="417"/>
      <c r="C89" s="418"/>
      <c r="D89" s="419"/>
      <c r="E89" s="389" t="str">
        <f t="shared" si="7"/>
        <v>Select Category in Column B</v>
      </c>
      <c r="F89" s="390"/>
      <c r="G89" s="391"/>
      <c r="H89" s="389" t="str">
        <f t="shared" si="8"/>
        <v>Select Category in Column B</v>
      </c>
      <c r="I89" s="390"/>
      <c r="J89" s="390"/>
      <c r="K89" s="390"/>
      <c r="L89" s="390"/>
      <c r="M89" s="390"/>
      <c r="N89" s="390"/>
      <c r="O89" s="391"/>
      <c r="P89" s="186"/>
      <c r="Q89" s="190"/>
      <c r="R89" s="77">
        <f t="shared" ref="R89:R91" si="10">ROUND(Q89*P89,0)</f>
        <v>0</v>
      </c>
      <c r="S89" s="180"/>
      <c r="T89" s="181"/>
      <c r="U89" s="182">
        <f>IF(OR(B89='DROP-DOWNS'!S18,B89='DROP-DOWNS'!S19,B89='DROP-DOWNS'!S20,B89='DROP-DOWNS'!S21),R89,0)</f>
        <v>0</v>
      </c>
      <c r="V89" s="177"/>
      <c r="W89" s="181"/>
    </row>
    <row r="90" spans="1:25" s="83" customFormat="1" ht="39.950000000000003" hidden="1" customHeight="1" x14ac:dyDescent="0.25">
      <c r="A90" s="180"/>
      <c r="B90" s="417"/>
      <c r="C90" s="418"/>
      <c r="D90" s="419"/>
      <c r="E90" s="389" t="str">
        <f t="shared" si="7"/>
        <v>Select Category in Column B</v>
      </c>
      <c r="F90" s="390"/>
      <c r="G90" s="391"/>
      <c r="H90" s="389" t="str">
        <f t="shared" si="8"/>
        <v>Select Category in Column B</v>
      </c>
      <c r="I90" s="390"/>
      <c r="J90" s="390"/>
      <c r="K90" s="390"/>
      <c r="L90" s="390"/>
      <c r="M90" s="390"/>
      <c r="N90" s="390"/>
      <c r="O90" s="391"/>
      <c r="P90" s="165"/>
      <c r="Q90" s="190"/>
      <c r="R90" s="77">
        <f t="shared" si="10"/>
        <v>0</v>
      </c>
      <c r="S90" s="180"/>
      <c r="T90" s="181"/>
      <c r="U90" s="182">
        <f>IF(OR(B90='DROP-DOWNS'!S18,B90='DROP-DOWNS'!S19,B90='DROP-DOWNS'!S20,B90='DROP-DOWNS'!S21),R90,0)</f>
        <v>0</v>
      </c>
      <c r="V90" s="177"/>
      <c r="W90" s="181"/>
    </row>
    <row r="91" spans="1:25" s="83" customFormat="1" ht="39.950000000000003" hidden="1" customHeight="1" x14ac:dyDescent="0.25">
      <c r="A91" s="180"/>
      <c r="B91" s="417"/>
      <c r="C91" s="418"/>
      <c r="D91" s="419" t="str">
        <f>IF(B91="","Select Travel Category in Column B.",0)</f>
        <v>Select Travel Category in Column B.</v>
      </c>
      <c r="E91" s="389" t="str">
        <f t="shared" si="7"/>
        <v>Select Category in Column B</v>
      </c>
      <c r="F91" s="390"/>
      <c r="G91" s="391"/>
      <c r="H91" s="389" t="str">
        <f t="shared" si="8"/>
        <v>Select Category in Column B</v>
      </c>
      <c r="I91" s="390"/>
      <c r="J91" s="390"/>
      <c r="K91" s="390"/>
      <c r="L91" s="390"/>
      <c r="M91" s="390"/>
      <c r="N91" s="390"/>
      <c r="O91" s="391"/>
      <c r="P91" s="165"/>
      <c r="Q91" s="190"/>
      <c r="R91" s="77">
        <f t="shared" si="10"/>
        <v>0</v>
      </c>
      <c r="S91" s="180"/>
      <c r="T91" s="181"/>
      <c r="U91" s="182">
        <f>IF(OR(B91='DROP-DOWNS'!S18,B91='DROP-DOWNS'!S19,B91='DROP-DOWNS'!S20,B91='DROP-DOWNS'!S21),R91,0)</f>
        <v>0</v>
      </c>
      <c r="V91" s="177"/>
      <c r="W91" s="181"/>
    </row>
    <row r="92" spans="1:25" ht="18" customHeight="1" x14ac:dyDescent="0.25">
      <c r="A92" s="180"/>
      <c r="B92" s="411" t="s">
        <v>59</v>
      </c>
      <c r="C92" s="412"/>
      <c r="D92" s="412"/>
      <c r="E92" s="412"/>
      <c r="F92" s="412"/>
      <c r="G92" s="412"/>
      <c r="H92" s="412"/>
      <c r="I92" s="412"/>
      <c r="J92" s="412"/>
      <c r="K92" s="412"/>
      <c r="L92" s="412"/>
      <c r="M92" s="412"/>
      <c r="N92" s="412"/>
      <c r="O92" s="412"/>
      <c r="P92" s="412"/>
      <c r="Q92" s="413"/>
      <c r="R92" s="151">
        <f>ROUND(SUM(R85:R91),0)</f>
        <v>0</v>
      </c>
      <c r="S92" s="180"/>
      <c r="T92" s="181"/>
      <c r="U92" s="152">
        <f>SUM(U85:U91)</f>
        <v>0</v>
      </c>
      <c r="V92" s="177"/>
      <c r="W92" s="181"/>
      <c r="Y92" s="129">
        <f>R92</f>
        <v>0</v>
      </c>
    </row>
    <row r="93" spans="1:25" ht="15.75" customHeight="1" x14ac:dyDescent="0.25">
      <c r="A93" s="180"/>
      <c r="B93" s="384" t="s">
        <v>66</v>
      </c>
      <c r="C93" s="385"/>
      <c r="D93" s="385"/>
      <c r="E93" s="385"/>
      <c r="F93" s="385"/>
      <c r="G93" s="385"/>
      <c r="H93" s="385"/>
      <c r="I93" s="385"/>
      <c r="J93" s="385"/>
      <c r="K93" s="385"/>
      <c r="L93" s="385"/>
      <c r="M93" s="385"/>
      <c r="N93" s="385"/>
      <c r="O93" s="385"/>
      <c r="P93" s="385"/>
      <c r="Q93" s="385"/>
      <c r="R93" s="386"/>
      <c r="S93" s="180"/>
      <c r="T93" s="181"/>
      <c r="U93" s="181"/>
      <c r="V93" s="178"/>
      <c r="W93" s="181"/>
    </row>
    <row r="94" spans="1:25" ht="39.950000000000003" customHeight="1" x14ac:dyDescent="0.25">
      <c r="A94" s="180"/>
      <c r="B94" s="437" t="s">
        <v>74</v>
      </c>
      <c r="C94" s="438"/>
      <c r="D94" s="439"/>
      <c r="E94" s="437" t="s">
        <v>361</v>
      </c>
      <c r="F94" s="438"/>
      <c r="G94" s="438"/>
      <c r="H94" s="438"/>
      <c r="I94" s="438"/>
      <c r="J94" s="438"/>
      <c r="K94" s="438"/>
      <c r="L94" s="438"/>
      <c r="M94" s="438"/>
      <c r="N94" s="438"/>
      <c r="O94" s="438"/>
      <c r="P94" s="438"/>
      <c r="Q94" s="438"/>
      <c r="R94" s="439"/>
      <c r="S94" s="180"/>
      <c r="T94" s="181"/>
      <c r="U94" s="181"/>
      <c r="V94" s="178"/>
      <c r="W94" s="181"/>
    </row>
    <row r="95" spans="1:25" ht="39.950000000000003" customHeight="1" x14ac:dyDescent="0.25">
      <c r="A95" s="180"/>
      <c r="B95" s="387"/>
      <c r="C95" s="387"/>
      <c r="D95" s="387"/>
      <c r="E95" s="388" t="str">
        <f t="shared" ref="E95:E100" si="11">IF(B95="","Select Category in Column B",0)</f>
        <v>Select Category in Column B</v>
      </c>
      <c r="F95" s="388"/>
      <c r="G95" s="388"/>
      <c r="H95" s="388"/>
      <c r="I95" s="388"/>
      <c r="J95" s="388"/>
      <c r="K95" s="388"/>
      <c r="L95" s="388"/>
      <c r="M95" s="388"/>
      <c r="N95" s="388"/>
      <c r="O95" s="388"/>
      <c r="P95" s="388"/>
      <c r="Q95" s="388"/>
      <c r="R95" s="150"/>
      <c r="S95" s="180"/>
      <c r="T95" s="181"/>
      <c r="U95" s="181"/>
      <c r="V95" s="177"/>
      <c r="W95" s="181"/>
    </row>
    <row r="96" spans="1:25" ht="39.950000000000003" customHeight="1" x14ac:dyDescent="0.25">
      <c r="A96" s="180"/>
      <c r="B96" s="387"/>
      <c r="C96" s="387"/>
      <c r="D96" s="387"/>
      <c r="E96" s="388" t="str">
        <f t="shared" si="11"/>
        <v>Select Category in Column B</v>
      </c>
      <c r="F96" s="388"/>
      <c r="G96" s="388"/>
      <c r="H96" s="388"/>
      <c r="I96" s="388"/>
      <c r="J96" s="388"/>
      <c r="K96" s="388"/>
      <c r="L96" s="388"/>
      <c r="M96" s="388"/>
      <c r="N96" s="388"/>
      <c r="O96" s="388"/>
      <c r="P96" s="388"/>
      <c r="Q96" s="388"/>
      <c r="R96" s="150"/>
      <c r="S96" s="180"/>
      <c r="T96" s="181"/>
      <c r="U96" s="181"/>
      <c r="V96" s="177"/>
      <c r="W96" s="181"/>
    </row>
    <row r="97" spans="1:25" ht="39.950000000000003" customHeight="1" x14ac:dyDescent="0.25">
      <c r="A97" s="180"/>
      <c r="B97" s="387"/>
      <c r="C97" s="387"/>
      <c r="D97" s="387"/>
      <c r="E97" s="388" t="str">
        <f t="shared" si="11"/>
        <v>Select Category in Column B</v>
      </c>
      <c r="F97" s="388"/>
      <c r="G97" s="388"/>
      <c r="H97" s="388"/>
      <c r="I97" s="388"/>
      <c r="J97" s="388"/>
      <c r="K97" s="388"/>
      <c r="L97" s="388"/>
      <c r="M97" s="388"/>
      <c r="N97" s="388"/>
      <c r="O97" s="388"/>
      <c r="P97" s="388"/>
      <c r="Q97" s="388"/>
      <c r="R97" s="150"/>
      <c r="S97" s="180"/>
      <c r="T97" s="181"/>
      <c r="U97" s="181"/>
      <c r="V97" s="178"/>
      <c r="W97" s="181"/>
    </row>
    <row r="98" spans="1:25" ht="39.950000000000003" customHeight="1" x14ac:dyDescent="0.25">
      <c r="A98" s="180"/>
      <c r="B98" s="387"/>
      <c r="C98" s="387"/>
      <c r="D98" s="387"/>
      <c r="E98" s="388" t="str">
        <f t="shared" si="11"/>
        <v>Select Category in Column B</v>
      </c>
      <c r="F98" s="388"/>
      <c r="G98" s="388"/>
      <c r="H98" s="388"/>
      <c r="I98" s="388"/>
      <c r="J98" s="388"/>
      <c r="K98" s="388"/>
      <c r="L98" s="388"/>
      <c r="M98" s="388"/>
      <c r="N98" s="388"/>
      <c r="O98" s="388"/>
      <c r="P98" s="388"/>
      <c r="Q98" s="388"/>
      <c r="R98" s="150"/>
      <c r="S98" s="180"/>
      <c r="T98" s="181"/>
      <c r="U98" s="181"/>
      <c r="V98" s="181"/>
      <c r="W98" s="181"/>
    </row>
    <row r="99" spans="1:25" ht="39.950000000000003" customHeight="1" x14ac:dyDescent="0.25">
      <c r="A99" s="180"/>
      <c r="B99" s="387"/>
      <c r="C99" s="387"/>
      <c r="D99" s="387"/>
      <c r="E99" s="388" t="str">
        <f t="shared" si="11"/>
        <v>Select Category in Column B</v>
      </c>
      <c r="F99" s="388"/>
      <c r="G99" s="388"/>
      <c r="H99" s="388"/>
      <c r="I99" s="388"/>
      <c r="J99" s="388"/>
      <c r="K99" s="388"/>
      <c r="L99" s="388"/>
      <c r="M99" s="388"/>
      <c r="N99" s="388"/>
      <c r="O99" s="388"/>
      <c r="P99" s="388"/>
      <c r="Q99" s="388"/>
      <c r="R99" s="150"/>
      <c r="S99" s="180"/>
      <c r="T99" s="181"/>
      <c r="U99" s="181"/>
      <c r="V99" s="181"/>
      <c r="W99" s="181"/>
    </row>
    <row r="100" spans="1:25" ht="39.950000000000003" customHeight="1" x14ac:dyDescent="0.25">
      <c r="A100" s="180"/>
      <c r="B100" s="387"/>
      <c r="C100" s="387"/>
      <c r="D100" s="387"/>
      <c r="E100" s="388" t="str">
        <f t="shared" si="11"/>
        <v>Select Category in Column B</v>
      </c>
      <c r="F100" s="388"/>
      <c r="G100" s="388"/>
      <c r="H100" s="388"/>
      <c r="I100" s="388"/>
      <c r="J100" s="388"/>
      <c r="K100" s="388"/>
      <c r="L100" s="388"/>
      <c r="M100" s="388"/>
      <c r="N100" s="388"/>
      <c r="O100" s="388"/>
      <c r="P100" s="388"/>
      <c r="Q100" s="388"/>
      <c r="R100" s="150"/>
      <c r="S100" s="180"/>
      <c r="T100" s="181"/>
      <c r="U100" s="181"/>
      <c r="V100" s="181"/>
      <c r="W100" s="181"/>
    </row>
    <row r="101" spans="1:25" ht="19.350000000000001" customHeight="1" x14ac:dyDescent="0.25">
      <c r="A101" s="180"/>
      <c r="B101" s="411" t="s">
        <v>75</v>
      </c>
      <c r="C101" s="412"/>
      <c r="D101" s="412"/>
      <c r="E101" s="412"/>
      <c r="F101" s="412"/>
      <c r="G101" s="412"/>
      <c r="H101" s="412"/>
      <c r="I101" s="412"/>
      <c r="J101" s="412"/>
      <c r="K101" s="412"/>
      <c r="L101" s="412"/>
      <c r="M101" s="412"/>
      <c r="N101" s="412"/>
      <c r="O101" s="412"/>
      <c r="P101" s="412"/>
      <c r="Q101" s="413"/>
      <c r="R101" s="151">
        <f>ROUND(SUM(R95:R100),0)</f>
        <v>0</v>
      </c>
      <c r="S101" s="180"/>
      <c r="T101" s="181"/>
      <c r="U101" s="181"/>
      <c r="V101" s="181"/>
      <c r="W101" s="181"/>
      <c r="Y101" s="129">
        <f>R101</f>
        <v>0</v>
      </c>
    </row>
    <row r="102" spans="1:25" ht="15.75" customHeight="1" x14ac:dyDescent="0.25">
      <c r="A102" s="180"/>
      <c r="B102" s="422" t="s">
        <v>67</v>
      </c>
      <c r="C102" s="423"/>
      <c r="D102" s="423"/>
      <c r="E102" s="423"/>
      <c r="F102" s="423"/>
      <c r="G102" s="423"/>
      <c r="H102" s="423"/>
      <c r="I102" s="423"/>
      <c r="J102" s="423"/>
      <c r="K102" s="423"/>
      <c r="L102" s="423"/>
      <c r="M102" s="423"/>
      <c r="N102" s="423"/>
      <c r="O102" s="423"/>
      <c r="P102" s="423"/>
      <c r="Q102" s="423"/>
      <c r="R102" s="386"/>
      <c r="S102" s="180"/>
      <c r="T102" s="181"/>
      <c r="U102" s="181"/>
      <c r="V102" s="181"/>
      <c r="W102" s="181"/>
      <c r="X102" s="181"/>
    </row>
    <row r="103" spans="1:25" ht="15.75" customHeight="1" x14ac:dyDescent="0.25">
      <c r="A103" s="180"/>
      <c r="B103" s="250"/>
      <c r="C103" s="251"/>
      <c r="D103" s="251"/>
      <c r="E103" s="251"/>
      <c r="F103" s="251"/>
      <c r="G103" s="251"/>
      <c r="H103" s="251"/>
      <c r="I103" s="251"/>
      <c r="J103" s="251"/>
      <c r="K103" s="251"/>
      <c r="L103" s="251"/>
      <c r="M103" s="251"/>
      <c r="N103" s="251"/>
      <c r="O103" s="251"/>
      <c r="P103" s="251"/>
      <c r="Q103" s="252"/>
      <c r="R103" s="253"/>
      <c r="S103" s="180"/>
      <c r="T103" s="181"/>
      <c r="U103" s="181"/>
      <c r="V103" s="181"/>
      <c r="W103" s="181"/>
      <c r="X103" s="181"/>
    </row>
    <row r="104" spans="1:25" ht="15.6" customHeight="1" x14ac:dyDescent="0.25">
      <c r="A104" s="180"/>
      <c r="B104" s="254"/>
      <c r="C104" s="450" t="s">
        <v>256</v>
      </c>
      <c r="D104" s="450"/>
      <c r="E104" s="450"/>
      <c r="F104" s="450"/>
      <c r="G104" s="450"/>
      <c r="H104" s="314"/>
      <c r="I104" s="451" t="s">
        <v>284</v>
      </c>
      <c r="J104" s="452"/>
      <c r="K104" s="452"/>
      <c r="L104" s="452"/>
      <c r="M104" s="452"/>
      <c r="N104" s="316"/>
      <c r="O104" s="453" t="str">
        <f>IF(E7="", "Enter IDC Rate Above",E7)</f>
        <v>Enter IDC Rate Above</v>
      </c>
      <c r="P104" s="454"/>
      <c r="Q104" s="255"/>
      <c r="R104" s="256"/>
      <c r="S104" s="180"/>
      <c r="T104" s="181"/>
      <c r="U104" s="184" t="str">
        <f>O104</f>
        <v>Enter IDC Rate Above</v>
      </c>
      <c r="V104" s="181"/>
      <c r="W104" s="181"/>
      <c r="X104" s="181"/>
    </row>
    <row r="105" spans="1:25" ht="14.1" hidden="1" customHeight="1" x14ac:dyDescent="0.25">
      <c r="A105" s="180"/>
      <c r="B105" s="254"/>
      <c r="C105" s="251"/>
      <c r="D105" s="251"/>
      <c r="E105" s="251"/>
      <c r="F105" s="251"/>
      <c r="G105" s="251"/>
      <c r="H105" s="314"/>
      <c r="I105" s="455" t="s">
        <v>112</v>
      </c>
      <c r="J105" s="435"/>
      <c r="K105" s="435"/>
      <c r="L105" s="435"/>
      <c r="M105" s="435"/>
      <c r="N105" s="313"/>
      <c r="O105" s="443">
        <f>(R101+R92+R82+R73+R66+R57+R52+R44+R16)-F129</f>
        <v>0</v>
      </c>
      <c r="P105" s="421"/>
      <c r="Q105" s="255"/>
      <c r="R105" s="256"/>
      <c r="S105" s="180"/>
      <c r="T105" s="181"/>
      <c r="U105" s="181"/>
      <c r="V105" s="181"/>
      <c r="W105" s="181"/>
      <c r="X105" s="181"/>
    </row>
    <row r="106" spans="1:25" ht="14.1" hidden="1" customHeight="1" x14ac:dyDescent="0.25">
      <c r="A106" s="180"/>
      <c r="B106" s="254" t="s">
        <v>113</v>
      </c>
      <c r="C106" s="257"/>
      <c r="D106" s="257"/>
      <c r="E106" s="257"/>
      <c r="F106" s="257"/>
      <c r="G106" s="258"/>
      <c r="H106" s="314"/>
      <c r="I106" s="317"/>
      <c r="J106" s="313"/>
      <c r="K106" s="313"/>
      <c r="L106" s="313"/>
      <c r="M106" s="313"/>
      <c r="N106" s="313"/>
      <c r="O106" s="420" t="e">
        <f>(O104+1)*O105</f>
        <v>#VALUE!</v>
      </c>
      <c r="P106" s="421"/>
      <c r="Q106" s="255"/>
      <c r="R106" s="256"/>
      <c r="S106" s="180"/>
      <c r="T106" s="181"/>
      <c r="U106" s="181"/>
      <c r="V106" s="181"/>
      <c r="W106" s="181"/>
      <c r="X106" s="181"/>
    </row>
    <row r="107" spans="1:25" ht="15.75" customHeight="1" x14ac:dyDescent="0.25">
      <c r="A107" s="180"/>
      <c r="B107" s="254"/>
      <c r="C107" s="450" t="s">
        <v>249</v>
      </c>
      <c r="D107" s="450"/>
      <c r="E107" s="450"/>
      <c r="F107" s="450"/>
      <c r="G107" s="259">
        <f>F123</f>
        <v>0</v>
      </c>
      <c r="H107" s="314"/>
      <c r="I107" s="251"/>
      <c r="J107" s="251"/>
      <c r="K107" s="251"/>
      <c r="L107" s="251"/>
      <c r="M107" s="251"/>
      <c r="N107" s="251"/>
      <c r="O107" s="251"/>
      <c r="P107" s="251"/>
      <c r="Q107" s="255"/>
      <c r="R107" s="256"/>
      <c r="S107" s="180"/>
      <c r="T107" s="181"/>
      <c r="U107" s="181"/>
      <c r="V107" s="181"/>
      <c r="W107" s="181"/>
      <c r="X107" s="181"/>
    </row>
    <row r="108" spans="1:25" ht="15.75" customHeight="1" x14ac:dyDescent="0.25">
      <c r="A108" s="180"/>
      <c r="B108" s="254"/>
      <c r="C108" s="450" t="s">
        <v>517</v>
      </c>
      <c r="D108" s="450"/>
      <c r="E108" s="450"/>
      <c r="F108" s="450"/>
      <c r="G108" s="259">
        <f>F124+F125+F126+F127</f>
        <v>0</v>
      </c>
      <c r="H108" s="314"/>
      <c r="I108" s="260"/>
      <c r="J108" s="260"/>
      <c r="K108" s="260"/>
      <c r="L108" s="260"/>
      <c r="M108" s="260"/>
      <c r="N108" s="260"/>
      <c r="O108" s="260"/>
      <c r="P108" s="260"/>
      <c r="Q108" s="255"/>
      <c r="R108" s="256"/>
      <c r="S108" s="180"/>
      <c r="T108" s="181"/>
      <c r="U108" s="181"/>
      <c r="V108" s="181"/>
      <c r="W108" s="181"/>
      <c r="X108" s="181"/>
    </row>
    <row r="109" spans="1:25" ht="15.75" customHeight="1" x14ac:dyDescent="0.25">
      <c r="A109" s="180"/>
      <c r="B109" s="254"/>
      <c r="C109" s="450" t="s">
        <v>250</v>
      </c>
      <c r="D109" s="450"/>
      <c r="E109" s="450"/>
      <c r="F109" s="450"/>
      <c r="G109" s="259">
        <f>R115</f>
        <v>0</v>
      </c>
      <c r="H109" s="314"/>
      <c r="I109" s="451" t="s">
        <v>111</v>
      </c>
      <c r="J109" s="452"/>
      <c r="K109" s="452"/>
      <c r="L109" s="452"/>
      <c r="M109" s="452"/>
      <c r="N109" s="316"/>
      <c r="O109" s="430">
        <f>'GRANT SUMMARY'!J100</f>
        <v>0</v>
      </c>
      <c r="P109" s="431"/>
      <c r="Q109" s="255"/>
      <c r="R109" s="256"/>
      <c r="S109" s="180"/>
      <c r="T109" s="181"/>
      <c r="U109" s="181"/>
      <c r="V109" s="181"/>
      <c r="W109" s="181"/>
      <c r="X109" s="181"/>
    </row>
    <row r="110" spans="1:25" ht="16.5" customHeight="1" x14ac:dyDescent="0.25">
      <c r="A110" s="180"/>
      <c r="B110" s="254"/>
      <c r="C110" s="314"/>
      <c r="D110" s="435"/>
      <c r="E110" s="435"/>
      <c r="F110" s="435"/>
      <c r="G110" s="314"/>
      <c r="H110" s="314"/>
      <c r="I110" s="314"/>
      <c r="J110" s="314"/>
      <c r="K110" s="314"/>
      <c r="L110" s="314"/>
      <c r="M110" s="436"/>
      <c r="N110" s="436"/>
      <c r="O110" s="436"/>
      <c r="P110" s="436"/>
      <c r="Q110" s="436"/>
      <c r="R110" s="261" t="s">
        <v>52</v>
      </c>
      <c r="S110" s="180"/>
      <c r="T110" s="181"/>
      <c r="U110" s="181"/>
      <c r="V110" s="181"/>
      <c r="W110" s="181"/>
      <c r="X110" s="181"/>
    </row>
    <row r="111" spans="1:25" x14ac:dyDescent="0.25">
      <c r="A111" s="180"/>
      <c r="B111" s="311"/>
      <c r="C111" s="412"/>
      <c r="D111" s="412"/>
      <c r="E111" s="412"/>
      <c r="F111" s="312"/>
      <c r="G111" s="312"/>
      <c r="H111" s="312"/>
      <c r="I111" s="412" t="s">
        <v>257</v>
      </c>
      <c r="J111" s="412"/>
      <c r="K111" s="412"/>
      <c r="L111" s="412"/>
      <c r="M111" s="412"/>
      <c r="N111" s="412"/>
      <c r="O111" s="412"/>
      <c r="P111" s="412"/>
      <c r="Q111" s="413"/>
      <c r="R111" s="153"/>
      <c r="S111" s="180"/>
      <c r="T111" s="181"/>
      <c r="U111" s="181"/>
      <c r="V111" s="181"/>
      <c r="W111" s="181"/>
      <c r="X111" s="181"/>
      <c r="Y111" s="129">
        <f>R111</f>
        <v>0</v>
      </c>
    </row>
    <row r="112" spans="1:25" ht="15.75" customHeight="1" x14ac:dyDescent="0.25">
      <c r="A112" s="180"/>
      <c r="B112" s="422" t="s">
        <v>68</v>
      </c>
      <c r="C112" s="423"/>
      <c r="D112" s="423"/>
      <c r="E112" s="423"/>
      <c r="F112" s="423"/>
      <c r="G112" s="423"/>
      <c r="H112" s="423"/>
      <c r="I112" s="423"/>
      <c r="J112" s="423"/>
      <c r="K112" s="423"/>
      <c r="L112" s="423"/>
      <c r="M112" s="423"/>
      <c r="N112" s="423"/>
      <c r="O112" s="423"/>
      <c r="P112" s="423"/>
      <c r="Q112" s="423"/>
      <c r="R112" s="309"/>
      <c r="S112" s="180"/>
      <c r="T112" s="181"/>
      <c r="U112" s="181"/>
      <c r="V112" s="181"/>
      <c r="W112" s="181"/>
    </row>
    <row r="113" spans="1:25" s="83" customFormat="1" ht="39.950000000000003" customHeight="1" x14ac:dyDescent="0.25">
      <c r="A113" s="180"/>
      <c r="B113" s="444" t="s">
        <v>76</v>
      </c>
      <c r="C113" s="445"/>
      <c r="D113" s="445"/>
      <c r="E113" s="445"/>
      <c r="F113" s="445"/>
      <c r="G113" s="445"/>
      <c r="H113" s="445"/>
      <c r="I113" s="445"/>
      <c r="J113" s="445"/>
      <c r="K113" s="445"/>
      <c r="L113" s="445"/>
      <c r="M113" s="445"/>
      <c r="N113" s="445"/>
      <c r="O113" s="445"/>
      <c r="P113" s="445"/>
      <c r="Q113" s="446"/>
      <c r="R113" s="315" t="s">
        <v>52</v>
      </c>
      <c r="S113" s="180"/>
      <c r="T113" s="181"/>
      <c r="U113" s="181"/>
      <c r="V113" s="181"/>
      <c r="W113" s="181"/>
    </row>
    <row r="114" spans="1:25" ht="30" customHeight="1" x14ac:dyDescent="0.25">
      <c r="A114" s="180"/>
      <c r="B114" s="447"/>
      <c r="C114" s="448"/>
      <c r="D114" s="448"/>
      <c r="E114" s="448"/>
      <c r="F114" s="448"/>
      <c r="G114" s="448"/>
      <c r="H114" s="448"/>
      <c r="I114" s="448"/>
      <c r="J114" s="448"/>
      <c r="K114" s="448"/>
      <c r="L114" s="448"/>
      <c r="M114" s="448"/>
      <c r="N114" s="448"/>
      <c r="O114" s="448"/>
      <c r="P114" s="448"/>
      <c r="Q114" s="449"/>
      <c r="R114" s="154"/>
      <c r="S114" s="180"/>
      <c r="T114" s="181"/>
      <c r="U114" s="181"/>
      <c r="V114" s="181"/>
      <c r="W114" s="181"/>
    </row>
    <row r="115" spans="1:25" ht="18.600000000000001" customHeight="1" x14ac:dyDescent="0.25">
      <c r="A115" s="180"/>
      <c r="B115" s="411" t="s">
        <v>77</v>
      </c>
      <c r="C115" s="412"/>
      <c r="D115" s="412"/>
      <c r="E115" s="412"/>
      <c r="F115" s="412"/>
      <c r="G115" s="412"/>
      <c r="H115" s="412"/>
      <c r="I115" s="412"/>
      <c r="J115" s="412"/>
      <c r="K115" s="412"/>
      <c r="L115" s="412"/>
      <c r="M115" s="412"/>
      <c r="N115" s="412"/>
      <c r="O115" s="412"/>
      <c r="P115" s="412"/>
      <c r="Q115" s="413"/>
      <c r="R115" s="151">
        <f>ROUND(R114,0)</f>
        <v>0</v>
      </c>
      <c r="S115" s="180"/>
      <c r="T115" s="181"/>
      <c r="U115" s="181"/>
      <c r="V115" s="181"/>
      <c r="W115" s="181"/>
      <c r="Y115" s="129">
        <f>R115</f>
        <v>0</v>
      </c>
    </row>
    <row r="116" spans="1:25" ht="18.600000000000001" customHeight="1" x14ac:dyDescent="0.25">
      <c r="A116" s="180"/>
      <c r="B116" s="422"/>
      <c r="C116" s="423"/>
      <c r="D116" s="423"/>
      <c r="E116" s="423"/>
      <c r="F116" s="423"/>
      <c r="G116" s="423"/>
      <c r="H116" s="423"/>
      <c r="I116" s="423"/>
      <c r="J116" s="423"/>
      <c r="K116" s="423"/>
      <c r="L116" s="423"/>
      <c r="M116" s="423"/>
      <c r="N116" s="423"/>
      <c r="O116" s="423"/>
      <c r="P116" s="423"/>
      <c r="Q116" s="423"/>
      <c r="R116" s="309"/>
      <c r="S116" s="180"/>
      <c r="T116" s="181"/>
      <c r="U116" s="181"/>
      <c r="V116" s="181"/>
      <c r="W116" s="181"/>
      <c r="Y116" s="129"/>
    </row>
    <row r="117" spans="1:25" ht="34.5" customHeight="1" x14ac:dyDescent="0.25">
      <c r="A117" s="180"/>
      <c r="B117" s="432" t="s">
        <v>60</v>
      </c>
      <c r="C117" s="433"/>
      <c r="D117" s="433"/>
      <c r="E117" s="433"/>
      <c r="F117" s="433"/>
      <c r="G117" s="433"/>
      <c r="H117" s="433"/>
      <c r="I117" s="433"/>
      <c r="J117" s="433"/>
      <c r="K117" s="433"/>
      <c r="L117" s="433"/>
      <c r="M117" s="433"/>
      <c r="N117" s="433"/>
      <c r="O117" s="433"/>
      <c r="P117" s="433"/>
      <c r="Q117" s="434"/>
      <c r="R117" s="146">
        <f>SUM(R115+R111+R101+R92+R82+R73+R66+R57+R52+R44+R16)</f>
        <v>0</v>
      </c>
      <c r="S117" s="180"/>
      <c r="T117" s="181"/>
      <c r="U117" s="155"/>
      <c r="V117" s="156"/>
      <c r="W117" s="181"/>
    </row>
    <row r="118" spans="1:25" ht="34.5" customHeight="1" x14ac:dyDescent="0.25">
      <c r="A118" s="180"/>
      <c r="B118" s="432" t="s">
        <v>241</v>
      </c>
      <c r="C118" s="433"/>
      <c r="D118" s="433"/>
      <c r="E118" s="433"/>
      <c r="F118" s="433"/>
      <c r="G118" s="433"/>
      <c r="H118" s="433"/>
      <c r="I118" s="433"/>
      <c r="J118" s="433"/>
      <c r="K118" s="433"/>
      <c r="L118" s="433"/>
      <c r="M118" s="433"/>
      <c r="N118" s="433"/>
      <c r="O118" s="433"/>
      <c r="P118" s="433"/>
      <c r="Q118" s="434"/>
      <c r="R118" s="146">
        <f>R117-E5</f>
        <v>0</v>
      </c>
      <c r="S118" s="180"/>
      <c r="T118" s="181"/>
      <c r="U118" s="155"/>
      <c r="V118" s="156"/>
      <c r="W118" s="181"/>
    </row>
    <row r="119" spans="1:25" ht="15" customHeight="1" x14ac:dyDescent="0.25">
      <c r="A119" s="180"/>
      <c r="B119" s="180"/>
      <c r="C119" s="180"/>
      <c r="D119" s="180"/>
      <c r="E119" s="180"/>
      <c r="F119" s="180"/>
      <c r="G119" s="180"/>
      <c r="H119" s="180"/>
      <c r="I119" s="180"/>
      <c r="J119" s="180"/>
      <c r="K119" s="180"/>
      <c r="L119" s="180"/>
      <c r="M119" s="180"/>
      <c r="N119" s="180"/>
      <c r="O119" s="180"/>
      <c r="P119" s="180"/>
      <c r="Q119" s="180"/>
      <c r="R119" s="180"/>
      <c r="S119" s="180"/>
      <c r="T119" s="181"/>
      <c r="U119" s="155" t="s">
        <v>114</v>
      </c>
      <c r="V119" s="156">
        <f>U92+R101+R60+R64+R52+R16</f>
        <v>0</v>
      </c>
      <c r="W119" s="181"/>
    </row>
    <row r="120" spans="1:25" x14ac:dyDescent="0.2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row>
    <row r="121" spans="1:25" hidden="1" x14ac:dyDescent="0.25"/>
    <row r="122" spans="1:25" hidden="1" x14ac:dyDescent="0.25">
      <c r="C122" s="130" t="s">
        <v>255</v>
      </c>
      <c r="D122" s="130"/>
      <c r="E122" s="131"/>
      <c r="F122" s="132"/>
    </row>
    <row r="123" spans="1:25" hidden="1" x14ac:dyDescent="0.25">
      <c r="C123" s="130" t="s">
        <v>249</v>
      </c>
      <c r="D123" s="130"/>
      <c r="E123" s="131"/>
      <c r="F123" s="137">
        <f>R57</f>
        <v>0</v>
      </c>
    </row>
    <row r="124" spans="1:25" hidden="1" x14ac:dyDescent="0.25">
      <c r="C124" s="130" t="s">
        <v>251</v>
      </c>
      <c r="D124" s="130"/>
      <c r="E124" s="131">
        <f>W69</f>
        <v>0</v>
      </c>
      <c r="F124" s="132">
        <f>IF(E124&gt;25000,(E124-25000),0)</f>
        <v>0</v>
      </c>
    </row>
    <row r="125" spans="1:25" hidden="1" x14ac:dyDescent="0.25">
      <c r="C125" s="130" t="s">
        <v>252</v>
      </c>
      <c r="D125" s="130"/>
      <c r="E125" s="131">
        <f>W70</f>
        <v>0</v>
      </c>
      <c r="F125" s="132">
        <f>IF(E125&gt;25000,(E125-25000),0)</f>
        <v>0</v>
      </c>
    </row>
    <row r="126" spans="1:25" hidden="1" x14ac:dyDescent="0.25">
      <c r="C126" s="130" t="s">
        <v>253</v>
      </c>
      <c r="D126" s="130"/>
      <c r="E126" s="131">
        <f>W71</f>
        <v>0</v>
      </c>
      <c r="F126" s="132">
        <f>IF(E126&gt;25000,(E126-25000),0)</f>
        <v>0</v>
      </c>
    </row>
    <row r="127" spans="1:25" hidden="1" x14ac:dyDescent="0.25">
      <c r="C127" s="130" t="s">
        <v>254</v>
      </c>
      <c r="D127" s="130"/>
      <c r="E127" s="131">
        <f>W72</f>
        <v>0</v>
      </c>
      <c r="F127" s="132">
        <f>IF(E127&gt;25000,(E127-25000),0)</f>
        <v>0</v>
      </c>
    </row>
    <row r="128" spans="1:25" hidden="1" x14ac:dyDescent="0.25">
      <c r="C128" s="130" t="s">
        <v>250</v>
      </c>
      <c r="D128" s="130"/>
      <c r="E128" s="131"/>
      <c r="F128" s="137">
        <f>R115</f>
        <v>0</v>
      </c>
    </row>
    <row r="129" spans="6:6" hidden="1" x14ac:dyDescent="0.25">
      <c r="F129" s="81">
        <f>SUM(F123:F128)</f>
        <v>0</v>
      </c>
    </row>
  </sheetData>
  <sheetProtection algorithmName="SHA-512" hashValue="7oMgSjhspumKNnqhYNd2ApO7/ZfrbA0PIwuHqaHCa6yv+3VfDuer6hmfWDjw7lfpJHSAPVX7tAhiceHtv3dfNA==" saltValue="f85M2gyAC6udBMaSep92IQ==" spinCount="100000" sheet="1" formatCells="0" formatRows="0" insertRows="0" selectLockedCells="1"/>
  <mergeCells count="206">
    <mergeCell ref="B12:C12"/>
    <mergeCell ref="D12:K12"/>
    <mergeCell ref="B13:C13"/>
    <mergeCell ref="D13:K13"/>
    <mergeCell ref="B14:C14"/>
    <mergeCell ref="D14:K14"/>
    <mergeCell ref="B2:R2"/>
    <mergeCell ref="B3:R3"/>
    <mergeCell ref="B5:D5"/>
    <mergeCell ref="B7:D7"/>
    <mergeCell ref="B10:R10"/>
    <mergeCell ref="B11:C11"/>
    <mergeCell ref="D11:K11"/>
    <mergeCell ref="B19:C19"/>
    <mergeCell ref="D19:K19"/>
    <mergeCell ref="B20:C20"/>
    <mergeCell ref="D20:K20"/>
    <mergeCell ref="B21:C21"/>
    <mergeCell ref="D21:K21"/>
    <mergeCell ref="B15:C15"/>
    <mergeCell ref="D15:K15"/>
    <mergeCell ref="B16:O16"/>
    <mergeCell ref="B17:R17"/>
    <mergeCell ref="B18:C18"/>
    <mergeCell ref="D18:K18"/>
    <mergeCell ref="B25:C25"/>
    <mergeCell ref="D25:K25"/>
    <mergeCell ref="B26:C26"/>
    <mergeCell ref="D26:K26"/>
    <mergeCell ref="B27:C27"/>
    <mergeCell ref="D27:K27"/>
    <mergeCell ref="B22:C22"/>
    <mergeCell ref="D22:K22"/>
    <mergeCell ref="B23:C23"/>
    <mergeCell ref="D23:K23"/>
    <mergeCell ref="B24:C24"/>
    <mergeCell ref="D24:K24"/>
    <mergeCell ref="B31:C31"/>
    <mergeCell ref="D31:K31"/>
    <mergeCell ref="B32:C32"/>
    <mergeCell ref="D32:K32"/>
    <mergeCell ref="B33:C33"/>
    <mergeCell ref="D33:K33"/>
    <mergeCell ref="B28:C28"/>
    <mergeCell ref="D28:K28"/>
    <mergeCell ref="B29:C29"/>
    <mergeCell ref="D29:K29"/>
    <mergeCell ref="B30:C30"/>
    <mergeCell ref="D30:K30"/>
    <mergeCell ref="B37:C37"/>
    <mergeCell ref="D37:K37"/>
    <mergeCell ref="B38:C38"/>
    <mergeCell ref="D38:K38"/>
    <mergeCell ref="B39:C39"/>
    <mergeCell ref="D39:K39"/>
    <mergeCell ref="B34:C34"/>
    <mergeCell ref="D34:K34"/>
    <mergeCell ref="B35:C35"/>
    <mergeCell ref="D35:K35"/>
    <mergeCell ref="B36:C36"/>
    <mergeCell ref="D36:K36"/>
    <mergeCell ref="B43:C43"/>
    <mergeCell ref="D43:K43"/>
    <mergeCell ref="B44:O44"/>
    <mergeCell ref="B45:R45"/>
    <mergeCell ref="B46:C46"/>
    <mergeCell ref="D46:K46"/>
    <mergeCell ref="B40:C40"/>
    <mergeCell ref="D40:K40"/>
    <mergeCell ref="B41:C41"/>
    <mergeCell ref="D41:K41"/>
    <mergeCell ref="B42:C42"/>
    <mergeCell ref="D42:K42"/>
    <mergeCell ref="B50:C50"/>
    <mergeCell ref="D50:K50"/>
    <mergeCell ref="B51:C51"/>
    <mergeCell ref="D51:K51"/>
    <mergeCell ref="B52:O52"/>
    <mergeCell ref="B53:R53"/>
    <mergeCell ref="B47:C47"/>
    <mergeCell ref="D47:K47"/>
    <mergeCell ref="B48:C48"/>
    <mergeCell ref="D48:K48"/>
    <mergeCell ref="B49:C49"/>
    <mergeCell ref="D49:K49"/>
    <mergeCell ref="B57:Q57"/>
    <mergeCell ref="B58:R58"/>
    <mergeCell ref="B59:C59"/>
    <mergeCell ref="D59:Q59"/>
    <mergeCell ref="B60:C60"/>
    <mergeCell ref="D60:Q60"/>
    <mergeCell ref="B54:C54"/>
    <mergeCell ref="D54:P54"/>
    <mergeCell ref="B55:C55"/>
    <mergeCell ref="D55:P55"/>
    <mergeCell ref="B56:C56"/>
    <mergeCell ref="D56:P56"/>
    <mergeCell ref="B64:C64"/>
    <mergeCell ref="D64:Q64"/>
    <mergeCell ref="C65:E65"/>
    <mergeCell ref="F65:Q65"/>
    <mergeCell ref="B66:Q66"/>
    <mergeCell ref="B67:R67"/>
    <mergeCell ref="C61:E61"/>
    <mergeCell ref="F61:Q61"/>
    <mergeCell ref="B62:C62"/>
    <mergeCell ref="D62:Q62"/>
    <mergeCell ref="C63:E63"/>
    <mergeCell ref="F63:Q63"/>
    <mergeCell ref="B70:C70"/>
    <mergeCell ref="D70:G70"/>
    <mergeCell ref="H70:O70"/>
    <mergeCell ref="B71:C71"/>
    <mergeCell ref="D71:G71"/>
    <mergeCell ref="H71:O71"/>
    <mergeCell ref="B68:C68"/>
    <mergeCell ref="D68:G68"/>
    <mergeCell ref="H68:O68"/>
    <mergeCell ref="B69:C69"/>
    <mergeCell ref="D69:G69"/>
    <mergeCell ref="H69:O69"/>
    <mergeCell ref="B76:D76"/>
    <mergeCell ref="E76:Q76"/>
    <mergeCell ref="B77:D77"/>
    <mergeCell ref="E77:Q77"/>
    <mergeCell ref="B78:D78"/>
    <mergeCell ref="E78:Q78"/>
    <mergeCell ref="B72:C72"/>
    <mergeCell ref="D72:G72"/>
    <mergeCell ref="H72:O72"/>
    <mergeCell ref="B73:Q73"/>
    <mergeCell ref="B74:R74"/>
    <mergeCell ref="B75:D75"/>
    <mergeCell ref="E75:Q75"/>
    <mergeCell ref="B82:Q82"/>
    <mergeCell ref="B83:R83"/>
    <mergeCell ref="B84:D84"/>
    <mergeCell ref="E84:G84"/>
    <mergeCell ref="H84:O84"/>
    <mergeCell ref="B85:D85"/>
    <mergeCell ref="E85:G85"/>
    <mergeCell ref="H85:O85"/>
    <mergeCell ref="B79:D79"/>
    <mergeCell ref="E79:Q79"/>
    <mergeCell ref="B80:D80"/>
    <mergeCell ref="E80:Q80"/>
    <mergeCell ref="B81:D81"/>
    <mergeCell ref="E81:Q81"/>
    <mergeCell ref="B88:D88"/>
    <mergeCell ref="E88:G88"/>
    <mergeCell ref="H88:O88"/>
    <mergeCell ref="B89:D89"/>
    <mergeCell ref="E89:G89"/>
    <mergeCell ref="H89:O89"/>
    <mergeCell ref="B86:D86"/>
    <mergeCell ref="E86:G86"/>
    <mergeCell ref="H86:O86"/>
    <mergeCell ref="B87:D87"/>
    <mergeCell ref="E87:G87"/>
    <mergeCell ref="H87:O87"/>
    <mergeCell ref="B92:Q92"/>
    <mergeCell ref="B93:R93"/>
    <mergeCell ref="B94:D94"/>
    <mergeCell ref="E94:R94"/>
    <mergeCell ref="B95:D95"/>
    <mergeCell ref="E95:Q95"/>
    <mergeCell ref="B90:D90"/>
    <mergeCell ref="E90:G90"/>
    <mergeCell ref="H90:O90"/>
    <mergeCell ref="B91:D91"/>
    <mergeCell ref="E91:G91"/>
    <mergeCell ref="H91:O91"/>
    <mergeCell ref="B99:D99"/>
    <mergeCell ref="E99:Q99"/>
    <mergeCell ref="B100:D100"/>
    <mergeCell ref="E100:Q100"/>
    <mergeCell ref="B101:Q101"/>
    <mergeCell ref="B102:R102"/>
    <mergeCell ref="B96:D96"/>
    <mergeCell ref="E96:Q96"/>
    <mergeCell ref="B97:D97"/>
    <mergeCell ref="E97:Q97"/>
    <mergeCell ref="B98:D98"/>
    <mergeCell ref="E98:Q98"/>
    <mergeCell ref="C107:F107"/>
    <mergeCell ref="C108:F108"/>
    <mergeCell ref="C109:F109"/>
    <mergeCell ref="I109:M109"/>
    <mergeCell ref="O109:P109"/>
    <mergeCell ref="D110:F110"/>
    <mergeCell ref="M110:Q110"/>
    <mergeCell ref="C104:G104"/>
    <mergeCell ref="I104:M104"/>
    <mergeCell ref="O104:P104"/>
    <mergeCell ref="I105:M105"/>
    <mergeCell ref="O105:P105"/>
    <mergeCell ref="O106:P106"/>
    <mergeCell ref="B116:Q116"/>
    <mergeCell ref="B117:Q117"/>
    <mergeCell ref="B118:Q118"/>
    <mergeCell ref="C111:E111"/>
    <mergeCell ref="I111:Q111"/>
    <mergeCell ref="B112:Q112"/>
    <mergeCell ref="B113:Q113"/>
    <mergeCell ref="B114:Q114"/>
    <mergeCell ref="B115:Q115"/>
  </mergeCells>
  <conditionalFormatting sqref="R118">
    <cfRule type="cellIs" dxfId="49" priority="2" operator="notEqual">
      <formula>0</formula>
    </cfRule>
  </conditionalFormatting>
  <conditionalFormatting sqref="R117">
    <cfRule type="cellIs" dxfId="48" priority="3" operator="notEqual">
      <formula>$E$5</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4E2DA196-F21E-4748-A769-EB374F789BD7}">
            <xm:f>'GRANT SUMMARY'!$J$100&lt;0</xm:f>
            <x14:dxf>
              <fill>
                <patternFill>
                  <bgColor rgb="FFFF0000"/>
                </patternFill>
              </fill>
            </x14:dxf>
          </x14:cfRule>
          <xm:sqref>R111</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1BE5E407-CB0E-4C02-87F0-26B754B19C5C}">
          <x14:formula1>
            <xm:f>' Budget'!$W$68:$W$73</xm:f>
          </x14:formula1>
          <xm:sqref>E5</xm:sqref>
        </x14:dataValidation>
        <x14:dataValidation type="list" allowBlank="1" showInputMessage="1" showErrorMessage="1" xr:uid="{3F57115B-1D45-4E4E-9A5D-287C554C56E6}">
          <x14:formula1>
            <xm:f>' Budget'!$V$68:$V$73</xm:f>
          </x14:formula1>
          <xm:sqref>B2:R2</xm:sqref>
        </x14:dataValidation>
        <x14:dataValidation type="list" allowBlank="1" showInputMessage="1" showErrorMessage="1" xr:uid="{78B63DFB-CE72-402D-BF8F-DB0677F00E4B}">
          <x14:formula1>
            <xm:f>'DROP-DOWNS'!$J$2:$J$3</xm:f>
          </x14:formula1>
          <xm:sqref>B69:C72</xm:sqref>
        </x14:dataValidation>
        <x14:dataValidation type="list" allowBlank="1" showInputMessage="1" showErrorMessage="1" xr:uid="{C8B1A75E-6695-4426-A88A-313D3D4FD575}">
          <x14:formula1>
            <xm:f>'DROP-DOWNS'!$S$12:$S$21</xm:f>
          </x14:formula1>
          <xm:sqref>B85:C87 B89:C91 B88:D88</xm:sqref>
        </x14:dataValidation>
        <x14:dataValidation type="list" allowBlank="1" showInputMessage="1" showErrorMessage="1" xr:uid="{E3A11F9B-F6BB-4845-9613-EBC23CCE89F3}">
          <x14:formula1>
            <xm:f>'DROP-DOWNS'!$S$2:$S$6</xm:f>
          </x14:formula1>
          <xm:sqref>B76:C81</xm:sqref>
        </x14:dataValidation>
        <x14:dataValidation type="list" allowBlank="1" showInputMessage="1" showErrorMessage="1" xr:uid="{3C7F5BB4-A6CD-45A6-868D-7C1C053DB33E}">
          <x14:formula1>
            <xm:f>'DROP-DOWNS'!$U$2:$U$8</xm:f>
          </x14:formula1>
          <xm:sqref>B95:D100</xm:sqref>
        </x14:dataValidation>
        <x14:dataValidation type="list" allowBlank="1" showInputMessage="1" showErrorMessage="1" xr:uid="{6DD43C0B-6867-4F90-9602-C8BE8CE9FA4F}">
          <x14:formula1>
            <xm:f>Cover!$C$21:$C$25</xm:f>
          </x14:formula1>
          <xm:sqref>N47:N51 N12:N15 N19:N43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AFB94-B9BC-4475-A123-68170DF11F97}">
  <sheetPr codeName="Sheet28">
    <tabColor theme="3" tint="0.79998168889431442"/>
  </sheetPr>
  <dimension ref="A1:AN129"/>
  <sheetViews>
    <sheetView showGridLines="0" zoomScale="90" zoomScaleNormal="90" workbookViewId="0">
      <selection activeCell="D13" sqref="D13:K13"/>
    </sheetView>
  </sheetViews>
  <sheetFormatPr defaultColWidth="9.140625" defaultRowHeight="15" x14ac:dyDescent="0.25"/>
  <cols>
    <col min="1" max="1" width="3.42578125" style="51" customWidth="1"/>
    <col min="2" max="2" width="8.140625" style="51" customWidth="1"/>
    <col min="3" max="3" width="8.42578125" style="51" customWidth="1"/>
    <col min="4" max="4" width="11.85546875" style="51" customWidth="1"/>
    <col min="5" max="5" width="11.85546875" style="138" customWidth="1"/>
    <col min="6" max="6" width="11.85546875" style="136" customWidth="1"/>
    <col min="7" max="8" width="11.85546875" style="133" customWidth="1"/>
    <col min="9" max="9" width="12.85546875" style="133" customWidth="1"/>
    <col min="10" max="10" width="11.85546875" style="133" customWidth="1"/>
    <col min="11" max="11" width="6.42578125" style="133" customWidth="1"/>
    <col min="12" max="12" width="9.5703125" style="134" customWidth="1"/>
    <col min="13" max="14" width="9.5703125" style="135" customWidth="1"/>
    <col min="15" max="15" width="9.5703125" style="134" customWidth="1"/>
    <col min="16" max="16" width="9.5703125" style="136" customWidth="1"/>
    <col min="17" max="17" width="9.5703125" style="51" customWidth="1"/>
    <col min="18" max="18" width="14" style="51" customWidth="1"/>
    <col min="19" max="19" width="3.42578125" style="185" customWidth="1"/>
    <col min="20" max="20" width="4.28515625" style="51" customWidth="1"/>
    <col min="21" max="21" width="15.7109375" style="51" hidden="1" customWidth="1"/>
    <col min="22" max="22" width="27.5703125" style="51" hidden="1" customWidth="1"/>
    <col min="23" max="23" width="17.28515625" style="51" hidden="1" customWidth="1"/>
    <col min="24" max="24" width="9.140625" style="51" hidden="1" customWidth="1"/>
    <col min="25" max="25" width="10.5703125" style="51" hidden="1" customWidth="1"/>
    <col min="26" max="26" width="9.140625" style="51" hidden="1" customWidth="1"/>
    <col min="27" max="27" width="10.5703125" style="51" bestFit="1" customWidth="1"/>
    <col min="28" max="16384" width="9.140625" style="51"/>
  </cols>
  <sheetData>
    <row r="1" spans="1:27" x14ac:dyDescent="0.25">
      <c r="A1" s="180"/>
      <c r="B1" s="180"/>
      <c r="C1" s="180"/>
      <c r="D1" s="180"/>
      <c r="E1" s="180"/>
      <c r="F1" s="180"/>
      <c r="G1" s="180"/>
      <c r="H1" s="180"/>
      <c r="I1" s="180"/>
      <c r="J1" s="180"/>
      <c r="K1" s="180"/>
      <c r="L1" s="180"/>
      <c r="M1" s="180"/>
      <c r="N1" s="180"/>
      <c r="O1" s="180"/>
      <c r="P1" s="180"/>
      <c r="Q1" s="180"/>
      <c r="R1" s="180"/>
      <c r="S1" s="180"/>
      <c r="T1" s="181"/>
      <c r="U1" s="181"/>
      <c r="V1" s="181"/>
      <c r="W1" s="181"/>
    </row>
    <row r="2" spans="1:27" ht="29.45" customHeight="1" x14ac:dyDescent="0.25">
      <c r="A2" s="180"/>
      <c r="B2" s="488"/>
      <c r="C2" s="489"/>
      <c r="D2" s="489"/>
      <c r="E2" s="489"/>
      <c r="F2" s="489"/>
      <c r="G2" s="489"/>
      <c r="H2" s="489"/>
      <c r="I2" s="489"/>
      <c r="J2" s="489"/>
      <c r="K2" s="489"/>
      <c r="L2" s="489"/>
      <c r="M2" s="489"/>
      <c r="N2" s="489"/>
      <c r="O2" s="489"/>
      <c r="P2" s="489"/>
      <c r="Q2" s="489"/>
      <c r="R2" s="490"/>
      <c r="S2" s="180"/>
      <c r="T2" s="181"/>
      <c r="U2" s="181"/>
      <c r="V2" s="181"/>
      <c r="W2" s="181"/>
    </row>
    <row r="3" spans="1:27" ht="29.45" customHeight="1" x14ac:dyDescent="0.25">
      <c r="A3" s="180"/>
      <c r="B3" s="459" t="s">
        <v>592</v>
      </c>
      <c r="C3" s="460"/>
      <c r="D3" s="460"/>
      <c r="E3" s="460"/>
      <c r="F3" s="460"/>
      <c r="G3" s="460"/>
      <c r="H3" s="460"/>
      <c r="I3" s="460"/>
      <c r="J3" s="460"/>
      <c r="K3" s="460"/>
      <c r="L3" s="460"/>
      <c r="M3" s="460"/>
      <c r="N3" s="460"/>
      <c r="O3" s="460"/>
      <c r="P3" s="460"/>
      <c r="Q3" s="460"/>
      <c r="R3" s="461"/>
      <c r="S3" s="180"/>
      <c r="T3" s="181"/>
      <c r="U3" s="181"/>
      <c r="V3" s="181"/>
      <c r="W3" s="181"/>
    </row>
    <row r="4" spans="1:27" ht="8.25" customHeight="1" x14ac:dyDescent="0.25">
      <c r="A4" s="180"/>
      <c r="B4" s="193"/>
      <c r="C4" s="193"/>
      <c r="D4" s="193"/>
      <c r="E4" s="193"/>
      <c r="F4" s="193"/>
      <c r="G4" s="193"/>
      <c r="H4" s="193"/>
      <c r="I4" s="193"/>
      <c r="J4" s="193"/>
      <c r="K4" s="193"/>
      <c r="L4" s="193"/>
      <c r="M4" s="193"/>
      <c r="N4" s="193"/>
      <c r="O4" s="193"/>
      <c r="P4" s="193"/>
      <c r="Q4" s="193"/>
      <c r="R4" s="193"/>
      <c r="S4" s="180"/>
      <c r="T4" s="181"/>
      <c r="U4" s="181"/>
      <c r="V4" s="181"/>
      <c r="W4" s="181"/>
    </row>
    <row r="5" spans="1:27" ht="30" customHeight="1" x14ac:dyDescent="0.25">
      <c r="A5" s="180"/>
      <c r="B5" s="491" t="s">
        <v>230</v>
      </c>
      <c r="C5" s="492"/>
      <c r="D5" s="493"/>
      <c r="E5" s="192"/>
      <c r="F5" s="193"/>
      <c r="G5" s="193"/>
      <c r="H5" s="193"/>
      <c r="I5" s="193"/>
      <c r="J5" s="193"/>
      <c r="K5" s="193"/>
      <c r="L5" s="193"/>
      <c r="M5" s="193"/>
      <c r="N5" s="193"/>
      <c r="O5" s="193"/>
      <c r="P5" s="193"/>
      <c r="Q5" s="193"/>
      <c r="R5" s="193"/>
      <c r="S5" s="180"/>
      <c r="T5" s="181"/>
      <c r="U5" s="181"/>
      <c r="V5" s="181"/>
      <c r="W5" s="181"/>
    </row>
    <row r="6" spans="1:27" ht="8.25" customHeight="1" x14ac:dyDescent="0.25">
      <c r="A6" s="180"/>
      <c r="B6" s="193"/>
      <c r="C6" s="193"/>
      <c r="D6" s="195"/>
      <c r="E6" s="193"/>
      <c r="F6" s="193"/>
      <c r="G6" s="193"/>
      <c r="H6" s="193"/>
      <c r="I6" s="193"/>
      <c r="J6" s="193"/>
      <c r="K6" s="193"/>
      <c r="L6" s="193"/>
      <c r="M6" s="193"/>
      <c r="N6" s="193"/>
      <c r="O6" s="193"/>
      <c r="P6" s="193"/>
      <c r="Q6" s="193"/>
      <c r="R6" s="193"/>
      <c r="S6" s="180"/>
      <c r="T6" s="181"/>
      <c r="U6" s="181"/>
      <c r="V6" s="181"/>
      <c r="W6" s="181"/>
    </row>
    <row r="7" spans="1:27" ht="30" customHeight="1" x14ac:dyDescent="0.25">
      <c r="A7" s="180"/>
      <c r="B7" s="494" t="s">
        <v>516</v>
      </c>
      <c r="C7" s="385"/>
      <c r="D7" s="386"/>
      <c r="E7" s="191"/>
      <c r="F7" s="193"/>
      <c r="G7" s="193"/>
      <c r="H7" s="193"/>
      <c r="I7" s="193"/>
      <c r="J7" s="193"/>
      <c r="K7" s="193"/>
      <c r="L7" s="193"/>
      <c r="M7" s="193"/>
      <c r="N7" s="193"/>
      <c r="O7" s="193"/>
      <c r="P7" s="193"/>
      <c r="Q7" s="193"/>
      <c r="R7" s="193"/>
      <c r="S7" s="180"/>
      <c r="T7" s="181"/>
      <c r="U7" s="181"/>
      <c r="V7" s="181"/>
      <c r="W7" s="181"/>
    </row>
    <row r="8" spans="1:27" ht="8.25" customHeight="1" x14ac:dyDescent="0.25">
      <c r="A8" s="180"/>
      <c r="B8" s="193"/>
      <c r="C8" s="193"/>
      <c r="D8" s="195"/>
      <c r="E8" s="193"/>
      <c r="F8" s="193"/>
      <c r="G8" s="193"/>
      <c r="H8" s="193"/>
      <c r="I8" s="193"/>
      <c r="J8" s="193"/>
      <c r="K8" s="193"/>
      <c r="L8" s="193"/>
      <c r="M8" s="193"/>
      <c r="N8" s="193"/>
      <c r="O8" s="193"/>
      <c r="P8" s="193"/>
      <c r="Q8" s="193"/>
      <c r="R8" s="193"/>
      <c r="S8" s="180"/>
      <c r="T8" s="181"/>
      <c r="U8" s="181"/>
      <c r="V8" s="181"/>
      <c r="W8" s="181"/>
    </row>
    <row r="9" spans="1:27" ht="9" customHeight="1" x14ac:dyDescent="0.25">
      <c r="A9" s="180"/>
      <c r="B9" s="193"/>
      <c r="C9" s="193"/>
      <c r="D9" s="193"/>
      <c r="E9" s="193"/>
      <c r="F9" s="193"/>
      <c r="G9" s="193"/>
      <c r="H9" s="193"/>
      <c r="I9" s="193"/>
      <c r="J9" s="193"/>
      <c r="K9" s="193"/>
      <c r="L9" s="193"/>
      <c r="M9" s="193"/>
      <c r="N9" s="193"/>
      <c r="O9" s="193"/>
      <c r="P9" s="193"/>
      <c r="Q9" s="193"/>
      <c r="R9" s="193"/>
      <c r="S9" s="180"/>
      <c r="T9" s="181"/>
      <c r="U9" s="181"/>
      <c r="V9" s="181"/>
      <c r="W9" s="181"/>
    </row>
    <row r="10" spans="1:27" ht="15.75" customHeight="1" x14ac:dyDescent="0.25">
      <c r="A10" s="180"/>
      <c r="B10" s="462" t="s">
        <v>44</v>
      </c>
      <c r="C10" s="463"/>
      <c r="D10" s="463"/>
      <c r="E10" s="463"/>
      <c r="F10" s="463"/>
      <c r="G10" s="463"/>
      <c r="H10" s="463"/>
      <c r="I10" s="463"/>
      <c r="J10" s="463"/>
      <c r="K10" s="463"/>
      <c r="L10" s="463"/>
      <c r="M10" s="463"/>
      <c r="N10" s="463"/>
      <c r="O10" s="463"/>
      <c r="P10" s="463"/>
      <c r="Q10" s="463"/>
      <c r="R10" s="464"/>
      <c r="S10" s="180"/>
      <c r="T10" s="181"/>
      <c r="U10" s="181"/>
      <c r="V10" s="182" t="s">
        <v>335</v>
      </c>
      <c r="W10" s="181"/>
    </row>
    <row r="11" spans="1:27" ht="39.950000000000003" customHeight="1" x14ac:dyDescent="0.25">
      <c r="A11" s="180"/>
      <c r="B11" s="468" t="s">
        <v>45</v>
      </c>
      <c r="C11" s="469"/>
      <c r="D11" s="468" t="s">
        <v>362</v>
      </c>
      <c r="E11" s="473"/>
      <c r="F11" s="473"/>
      <c r="G11" s="473"/>
      <c r="H11" s="473"/>
      <c r="I11" s="473"/>
      <c r="J11" s="473"/>
      <c r="K11" s="469"/>
      <c r="L11" s="197" t="s">
        <v>46</v>
      </c>
      <c r="M11" s="197" t="s">
        <v>47</v>
      </c>
      <c r="N11" s="197" t="s">
        <v>532</v>
      </c>
      <c r="O11" s="197" t="s">
        <v>4</v>
      </c>
      <c r="P11" s="197" t="s">
        <v>1</v>
      </c>
      <c r="Q11" s="197" t="s">
        <v>102</v>
      </c>
      <c r="R11" s="197" t="s">
        <v>103</v>
      </c>
      <c r="S11" s="180"/>
      <c r="T11" s="181"/>
      <c r="U11" s="181"/>
      <c r="V11" s="182"/>
      <c r="W11" s="181"/>
    </row>
    <row r="12" spans="1:27" s="83" customFormat="1" ht="39.950000000000003" customHeight="1" x14ac:dyDescent="0.25">
      <c r="A12" s="180"/>
      <c r="B12" s="477"/>
      <c r="C12" s="478"/>
      <c r="D12" s="414"/>
      <c r="E12" s="415"/>
      <c r="F12" s="415"/>
      <c r="G12" s="415"/>
      <c r="H12" s="415"/>
      <c r="I12" s="415"/>
      <c r="J12" s="415"/>
      <c r="K12" s="416"/>
      <c r="L12" s="139"/>
      <c r="M12" s="140"/>
      <c r="N12" s="266"/>
      <c r="O12" s="189"/>
      <c r="P12" s="141" t="str">
        <f>IF(N12="","",(L12/N12))</f>
        <v/>
      </c>
      <c r="Q12" s="142">
        <f>O12*R12</f>
        <v>0</v>
      </c>
      <c r="R12" s="143">
        <f>ROUND(L12*M12,2)</f>
        <v>0</v>
      </c>
      <c r="S12" s="180"/>
      <c r="T12" s="181"/>
      <c r="U12" s="181"/>
      <c r="V12" s="182">
        <f>Q12+R12</f>
        <v>0</v>
      </c>
      <c r="W12" s="181"/>
      <c r="AA12" s="128"/>
    </row>
    <row r="13" spans="1:27" s="83" customFormat="1" ht="39.950000000000003" customHeight="1" x14ac:dyDescent="0.25">
      <c r="A13" s="180"/>
      <c r="B13" s="397"/>
      <c r="C13" s="399"/>
      <c r="D13" s="414"/>
      <c r="E13" s="415"/>
      <c r="F13" s="415"/>
      <c r="G13" s="415"/>
      <c r="H13" s="415"/>
      <c r="I13" s="415"/>
      <c r="J13" s="415"/>
      <c r="K13" s="416"/>
      <c r="L13" s="139"/>
      <c r="M13" s="140"/>
      <c r="N13" s="266"/>
      <c r="O13" s="189"/>
      <c r="P13" s="141" t="str">
        <f>IF(N13="","",(L13/N13))</f>
        <v/>
      </c>
      <c r="Q13" s="142">
        <f>O13*R13</f>
        <v>0</v>
      </c>
      <c r="R13" s="143">
        <f t="shared" ref="R13:R15" si="0">ROUND(L13*M13,2)</f>
        <v>0</v>
      </c>
      <c r="S13" s="180"/>
      <c r="T13" s="181"/>
      <c r="U13" s="181"/>
      <c r="V13" s="182">
        <f>Q13+R13</f>
        <v>0</v>
      </c>
      <c r="W13" s="181"/>
      <c r="AA13" s="128"/>
    </row>
    <row r="14" spans="1:27" s="83" customFormat="1" ht="39.950000000000003" customHeight="1" x14ac:dyDescent="0.25">
      <c r="A14" s="180"/>
      <c r="B14" s="397"/>
      <c r="C14" s="399"/>
      <c r="D14" s="414"/>
      <c r="E14" s="415"/>
      <c r="F14" s="415"/>
      <c r="G14" s="415"/>
      <c r="H14" s="415"/>
      <c r="I14" s="415"/>
      <c r="J14" s="415"/>
      <c r="K14" s="416"/>
      <c r="L14" s="139"/>
      <c r="M14" s="140"/>
      <c r="N14" s="266"/>
      <c r="O14" s="189"/>
      <c r="P14" s="141" t="str">
        <f>IF(N14="","",(L14/N14))</f>
        <v/>
      </c>
      <c r="Q14" s="142">
        <f>O14*R14</f>
        <v>0</v>
      </c>
      <c r="R14" s="143">
        <f t="shared" si="0"/>
        <v>0</v>
      </c>
      <c r="S14" s="180"/>
      <c r="T14" s="181"/>
      <c r="U14" s="181"/>
      <c r="V14" s="182">
        <f>Q14+R14</f>
        <v>0</v>
      </c>
      <c r="W14" s="181"/>
      <c r="AA14" s="128"/>
    </row>
    <row r="15" spans="1:27" s="83" customFormat="1" ht="39.950000000000003" customHeight="1" x14ac:dyDescent="0.25">
      <c r="A15" s="180"/>
      <c r="B15" s="397"/>
      <c r="C15" s="399"/>
      <c r="D15" s="414"/>
      <c r="E15" s="415"/>
      <c r="F15" s="415"/>
      <c r="G15" s="415"/>
      <c r="H15" s="415"/>
      <c r="I15" s="415"/>
      <c r="J15" s="415"/>
      <c r="K15" s="416"/>
      <c r="L15" s="139"/>
      <c r="M15" s="140"/>
      <c r="N15" s="266"/>
      <c r="O15" s="189"/>
      <c r="P15" s="141" t="str">
        <f>IF(N15="","",(L15/N15))</f>
        <v/>
      </c>
      <c r="Q15" s="142">
        <f>O15*R15</f>
        <v>0</v>
      </c>
      <c r="R15" s="143">
        <f t="shared" si="0"/>
        <v>0</v>
      </c>
      <c r="S15" s="180"/>
      <c r="T15" s="181"/>
      <c r="U15" s="181"/>
      <c r="V15" s="182">
        <f>Q15+R15</f>
        <v>0</v>
      </c>
      <c r="W15" s="181"/>
      <c r="AA15" s="128"/>
    </row>
    <row r="16" spans="1:27" ht="18.600000000000001" customHeight="1" x14ac:dyDescent="0.25">
      <c r="A16" s="180"/>
      <c r="B16" s="411" t="s">
        <v>221</v>
      </c>
      <c r="C16" s="412"/>
      <c r="D16" s="412"/>
      <c r="E16" s="412"/>
      <c r="F16" s="412"/>
      <c r="G16" s="412"/>
      <c r="H16" s="412"/>
      <c r="I16" s="412"/>
      <c r="J16" s="412"/>
      <c r="K16" s="412"/>
      <c r="L16" s="412"/>
      <c r="M16" s="412"/>
      <c r="N16" s="412"/>
      <c r="O16" s="413"/>
      <c r="P16" s="144">
        <f>SUM(P12:P15)</f>
        <v>0</v>
      </c>
      <c r="Q16" s="145">
        <f>SUM(Q12:Q15)</f>
        <v>0</v>
      </c>
      <c r="R16" s="146">
        <f>ROUND(SUM(R12:R15),0)</f>
        <v>0</v>
      </c>
      <c r="S16" s="180"/>
      <c r="T16" s="181"/>
      <c r="U16" s="181">
        <f>R16+Q16</f>
        <v>0</v>
      </c>
      <c r="V16" s="182"/>
      <c r="W16" s="181"/>
      <c r="X16" s="129"/>
      <c r="Y16" s="129">
        <f>R16</f>
        <v>0</v>
      </c>
    </row>
    <row r="17" spans="1:27" ht="15.75" customHeight="1" x14ac:dyDescent="0.25">
      <c r="A17" s="180"/>
      <c r="B17" s="465" t="s">
        <v>49</v>
      </c>
      <c r="C17" s="466"/>
      <c r="D17" s="466"/>
      <c r="E17" s="466"/>
      <c r="F17" s="466"/>
      <c r="G17" s="466"/>
      <c r="H17" s="466"/>
      <c r="I17" s="466"/>
      <c r="J17" s="466"/>
      <c r="K17" s="466"/>
      <c r="L17" s="466"/>
      <c r="M17" s="466"/>
      <c r="N17" s="466"/>
      <c r="O17" s="466"/>
      <c r="P17" s="466"/>
      <c r="Q17" s="466"/>
      <c r="R17" s="467"/>
      <c r="S17" s="180"/>
      <c r="T17" s="181"/>
      <c r="U17" s="181"/>
      <c r="V17" s="182"/>
      <c r="W17" s="181"/>
    </row>
    <row r="18" spans="1:27" ht="39.950000000000003" customHeight="1" x14ac:dyDescent="0.25">
      <c r="A18" s="180"/>
      <c r="B18" s="424" t="s">
        <v>45</v>
      </c>
      <c r="C18" s="479"/>
      <c r="D18" s="424" t="s">
        <v>363</v>
      </c>
      <c r="E18" s="425"/>
      <c r="F18" s="425"/>
      <c r="G18" s="425"/>
      <c r="H18" s="425"/>
      <c r="I18" s="425"/>
      <c r="J18" s="425"/>
      <c r="K18" s="479"/>
      <c r="L18" s="329" t="s">
        <v>46</v>
      </c>
      <c r="M18" s="329" t="s">
        <v>47</v>
      </c>
      <c r="N18" s="197" t="s">
        <v>532</v>
      </c>
      <c r="O18" s="329" t="s">
        <v>4</v>
      </c>
      <c r="P18" s="329" t="s">
        <v>1</v>
      </c>
      <c r="Q18" s="329" t="s">
        <v>36</v>
      </c>
      <c r="R18" s="329" t="s">
        <v>103</v>
      </c>
      <c r="S18" s="180"/>
      <c r="T18" s="181"/>
      <c r="U18" s="181"/>
      <c r="V18" s="182"/>
      <c r="W18" s="181"/>
    </row>
    <row r="19" spans="1:27" s="83" customFormat="1" ht="39.950000000000003" customHeight="1" x14ac:dyDescent="0.25">
      <c r="A19" s="180"/>
      <c r="B19" s="397"/>
      <c r="C19" s="399"/>
      <c r="D19" s="414"/>
      <c r="E19" s="415"/>
      <c r="F19" s="415"/>
      <c r="G19" s="415"/>
      <c r="H19" s="415"/>
      <c r="I19" s="415"/>
      <c r="J19" s="415"/>
      <c r="K19" s="416"/>
      <c r="L19" s="139"/>
      <c r="M19" s="140"/>
      <c r="N19" s="266"/>
      <c r="O19" s="189"/>
      <c r="P19" s="141" t="str">
        <f t="shared" ref="P19:P43" si="1">IF(N19="","",(L19/N19))</f>
        <v/>
      </c>
      <c r="Q19" s="142">
        <f t="shared" ref="Q19:Q43" si="2">O19*R19</f>
        <v>0</v>
      </c>
      <c r="R19" s="143">
        <f t="shared" ref="R19:R43" si="3">ROUND(L19*M19,2)</f>
        <v>0</v>
      </c>
      <c r="S19" s="180"/>
      <c r="T19" s="181"/>
      <c r="U19" s="181"/>
      <c r="V19" s="182">
        <f t="shared" ref="V19:V43" si="4">Q19+R19</f>
        <v>0</v>
      </c>
      <c r="W19" s="181"/>
    </row>
    <row r="20" spans="1:27" s="83" customFormat="1" ht="39.950000000000003" customHeight="1" x14ac:dyDescent="0.25">
      <c r="A20" s="180"/>
      <c r="B20" s="397"/>
      <c r="C20" s="399"/>
      <c r="D20" s="414"/>
      <c r="E20" s="415"/>
      <c r="F20" s="415"/>
      <c r="G20" s="415"/>
      <c r="H20" s="415"/>
      <c r="I20" s="415"/>
      <c r="J20" s="415"/>
      <c r="K20" s="416"/>
      <c r="L20" s="139"/>
      <c r="M20" s="140"/>
      <c r="N20" s="266"/>
      <c r="O20" s="189"/>
      <c r="P20" s="141" t="str">
        <f t="shared" si="1"/>
        <v/>
      </c>
      <c r="Q20" s="142">
        <f t="shared" si="2"/>
        <v>0</v>
      </c>
      <c r="R20" s="143">
        <f t="shared" si="3"/>
        <v>0</v>
      </c>
      <c r="S20" s="180"/>
      <c r="T20" s="181"/>
      <c r="U20" s="181" t="s">
        <v>231</v>
      </c>
      <c r="V20" s="182">
        <f t="shared" si="4"/>
        <v>0</v>
      </c>
      <c r="W20" s="181"/>
      <c r="AA20" s="128"/>
    </row>
    <row r="21" spans="1:27" s="83" customFormat="1" ht="39.950000000000003" customHeight="1" x14ac:dyDescent="0.25">
      <c r="A21" s="180"/>
      <c r="B21" s="397"/>
      <c r="C21" s="399"/>
      <c r="D21" s="414"/>
      <c r="E21" s="415"/>
      <c r="F21" s="415"/>
      <c r="G21" s="415"/>
      <c r="H21" s="415"/>
      <c r="I21" s="415"/>
      <c r="J21" s="415"/>
      <c r="K21" s="416"/>
      <c r="L21" s="139"/>
      <c r="M21" s="140"/>
      <c r="N21" s="266"/>
      <c r="O21" s="189"/>
      <c r="P21" s="141" t="str">
        <f t="shared" si="1"/>
        <v/>
      </c>
      <c r="Q21" s="142">
        <f t="shared" si="2"/>
        <v>0</v>
      </c>
      <c r="R21" s="143">
        <f t="shared" si="3"/>
        <v>0</v>
      </c>
      <c r="S21" s="180"/>
      <c r="T21" s="181"/>
      <c r="U21" s="181"/>
      <c r="V21" s="182">
        <f t="shared" si="4"/>
        <v>0</v>
      </c>
      <c r="W21" s="181"/>
    </row>
    <row r="22" spans="1:27" s="83" customFormat="1" ht="39.950000000000003" customHeight="1" x14ac:dyDescent="0.25">
      <c r="A22" s="180"/>
      <c r="B22" s="397"/>
      <c r="C22" s="399"/>
      <c r="D22" s="414"/>
      <c r="E22" s="415"/>
      <c r="F22" s="415"/>
      <c r="G22" s="415"/>
      <c r="H22" s="415"/>
      <c r="I22" s="415"/>
      <c r="J22" s="415"/>
      <c r="K22" s="416"/>
      <c r="L22" s="139"/>
      <c r="M22" s="140"/>
      <c r="N22" s="266"/>
      <c r="O22" s="189"/>
      <c r="P22" s="141" t="str">
        <f t="shared" si="1"/>
        <v/>
      </c>
      <c r="Q22" s="142">
        <f t="shared" si="2"/>
        <v>0</v>
      </c>
      <c r="R22" s="143">
        <f t="shared" si="3"/>
        <v>0</v>
      </c>
      <c r="S22" s="180"/>
      <c r="T22" s="181"/>
      <c r="U22" s="181" t="s">
        <v>231</v>
      </c>
      <c r="V22" s="182">
        <f t="shared" si="4"/>
        <v>0</v>
      </c>
      <c r="W22" s="181"/>
      <c r="AA22" s="128"/>
    </row>
    <row r="23" spans="1:27" s="83" customFormat="1" ht="39.950000000000003" customHeight="1" x14ac:dyDescent="0.25">
      <c r="A23" s="180"/>
      <c r="B23" s="397"/>
      <c r="C23" s="399"/>
      <c r="D23" s="414"/>
      <c r="E23" s="415"/>
      <c r="F23" s="415"/>
      <c r="G23" s="415"/>
      <c r="H23" s="415"/>
      <c r="I23" s="415"/>
      <c r="J23" s="415"/>
      <c r="K23" s="416"/>
      <c r="L23" s="139"/>
      <c r="M23" s="140"/>
      <c r="N23" s="266"/>
      <c r="O23" s="189"/>
      <c r="P23" s="141" t="str">
        <f t="shared" si="1"/>
        <v/>
      </c>
      <c r="Q23" s="142">
        <f t="shared" si="2"/>
        <v>0</v>
      </c>
      <c r="R23" s="143">
        <f t="shared" si="3"/>
        <v>0</v>
      </c>
      <c r="S23" s="180"/>
      <c r="T23" s="181"/>
      <c r="U23" s="181"/>
      <c r="V23" s="182">
        <f t="shared" si="4"/>
        <v>0</v>
      </c>
      <c r="W23" s="181"/>
    </row>
    <row r="24" spans="1:27" s="83" customFormat="1" ht="39.950000000000003" customHeight="1" x14ac:dyDescent="0.25">
      <c r="A24" s="180"/>
      <c r="B24" s="397"/>
      <c r="C24" s="399"/>
      <c r="D24" s="414"/>
      <c r="E24" s="415"/>
      <c r="F24" s="415"/>
      <c r="G24" s="415"/>
      <c r="H24" s="415"/>
      <c r="I24" s="415"/>
      <c r="J24" s="415"/>
      <c r="K24" s="416"/>
      <c r="L24" s="139"/>
      <c r="M24" s="140"/>
      <c r="N24" s="266"/>
      <c r="O24" s="189"/>
      <c r="P24" s="141" t="str">
        <f t="shared" si="1"/>
        <v/>
      </c>
      <c r="Q24" s="142">
        <f t="shared" si="2"/>
        <v>0</v>
      </c>
      <c r="R24" s="143">
        <f t="shared" si="3"/>
        <v>0</v>
      </c>
      <c r="S24" s="180"/>
      <c r="T24" s="181"/>
      <c r="U24" s="181" t="s">
        <v>231</v>
      </c>
      <c r="V24" s="182">
        <f t="shared" si="4"/>
        <v>0</v>
      </c>
      <c r="W24" s="181"/>
      <c r="AA24" s="128"/>
    </row>
    <row r="25" spans="1:27" s="83" customFormat="1" ht="39.950000000000003" customHeight="1" x14ac:dyDescent="0.25">
      <c r="A25" s="180"/>
      <c r="B25" s="397"/>
      <c r="C25" s="399"/>
      <c r="D25" s="414"/>
      <c r="E25" s="415"/>
      <c r="F25" s="415"/>
      <c r="G25" s="415"/>
      <c r="H25" s="415"/>
      <c r="I25" s="415"/>
      <c r="J25" s="415"/>
      <c r="K25" s="416"/>
      <c r="L25" s="139"/>
      <c r="M25" s="140"/>
      <c r="N25" s="266"/>
      <c r="O25" s="189"/>
      <c r="P25" s="141" t="str">
        <f t="shared" si="1"/>
        <v/>
      </c>
      <c r="Q25" s="142">
        <f t="shared" si="2"/>
        <v>0</v>
      </c>
      <c r="R25" s="143">
        <f t="shared" si="3"/>
        <v>0</v>
      </c>
      <c r="S25" s="180"/>
      <c r="T25" s="181"/>
      <c r="U25" s="181"/>
      <c r="V25" s="182">
        <f t="shared" si="4"/>
        <v>0</v>
      </c>
      <c r="W25" s="181"/>
    </row>
    <row r="26" spans="1:27" s="83" customFormat="1" ht="39.950000000000003" customHeight="1" x14ac:dyDescent="0.25">
      <c r="A26" s="180"/>
      <c r="B26" s="397"/>
      <c r="C26" s="399"/>
      <c r="D26" s="414"/>
      <c r="E26" s="415"/>
      <c r="F26" s="415"/>
      <c r="G26" s="415"/>
      <c r="H26" s="415"/>
      <c r="I26" s="415"/>
      <c r="J26" s="415"/>
      <c r="K26" s="416"/>
      <c r="L26" s="139"/>
      <c r="M26" s="140"/>
      <c r="N26" s="266"/>
      <c r="O26" s="189"/>
      <c r="P26" s="141" t="str">
        <f t="shared" si="1"/>
        <v/>
      </c>
      <c r="Q26" s="142">
        <f t="shared" si="2"/>
        <v>0</v>
      </c>
      <c r="R26" s="143">
        <f t="shared" si="3"/>
        <v>0</v>
      </c>
      <c r="S26" s="180"/>
      <c r="T26" s="181"/>
      <c r="U26" s="181"/>
      <c r="V26" s="182">
        <f t="shared" si="4"/>
        <v>0</v>
      </c>
      <c r="W26" s="181"/>
    </row>
    <row r="27" spans="1:27" s="83" customFormat="1" ht="39.950000000000003" customHeight="1" x14ac:dyDescent="0.25">
      <c r="A27" s="180"/>
      <c r="B27" s="397"/>
      <c r="C27" s="399"/>
      <c r="D27" s="414"/>
      <c r="E27" s="415"/>
      <c r="F27" s="415"/>
      <c r="G27" s="415"/>
      <c r="H27" s="415"/>
      <c r="I27" s="415"/>
      <c r="J27" s="415"/>
      <c r="K27" s="416"/>
      <c r="L27" s="139"/>
      <c r="M27" s="140"/>
      <c r="N27" s="266"/>
      <c r="O27" s="189"/>
      <c r="P27" s="141" t="str">
        <f t="shared" si="1"/>
        <v/>
      </c>
      <c r="Q27" s="142">
        <f t="shared" si="2"/>
        <v>0</v>
      </c>
      <c r="R27" s="143">
        <f t="shared" si="3"/>
        <v>0</v>
      </c>
      <c r="S27" s="180"/>
      <c r="T27" s="181"/>
      <c r="U27" s="181" t="s">
        <v>231</v>
      </c>
      <c r="V27" s="182">
        <f t="shared" si="4"/>
        <v>0</v>
      </c>
      <c r="W27" s="181"/>
      <c r="AA27" s="128"/>
    </row>
    <row r="28" spans="1:27" s="83" customFormat="1" ht="39.950000000000003" customHeight="1" x14ac:dyDescent="0.25">
      <c r="A28" s="180"/>
      <c r="B28" s="397"/>
      <c r="C28" s="399"/>
      <c r="D28" s="414"/>
      <c r="E28" s="415"/>
      <c r="F28" s="415"/>
      <c r="G28" s="415"/>
      <c r="H28" s="415"/>
      <c r="I28" s="415"/>
      <c r="J28" s="415"/>
      <c r="K28" s="416"/>
      <c r="L28" s="139"/>
      <c r="M28" s="140"/>
      <c r="N28" s="266"/>
      <c r="O28" s="189"/>
      <c r="P28" s="141" t="str">
        <f t="shared" si="1"/>
        <v/>
      </c>
      <c r="Q28" s="142">
        <f t="shared" si="2"/>
        <v>0</v>
      </c>
      <c r="R28" s="143">
        <f t="shared" si="3"/>
        <v>0</v>
      </c>
      <c r="S28" s="180"/>
      <c r="T28" s="181"/>
      <c r="U28" s="181"/>
      <c r="V28" s="182">
        <f t="shared" si="4"/>
        <v>0</v>
      </c>
      <c r="W28" s="181"/>
    </row>
    <row r="29" spans="1:27" s="83" customFormat="1" ht="39.950000000000003" customHeight="1" x14ac:dyDescent="0.25">
      <c r="A29" s="180"/>
      <c r="B29" s="397"/>
      <c r="C29" s="399"/>
      <c r="D29" s="414"/>
      <c r="E29" s="415"/>
      <c r="F29" s="415"/>
      <c r="G29" s="415"/>
      <c r="H29" s="415"/>
      <c r="I29" s="415"/>
      <c r="J29" s="415"/>
      <c r="K29" s="416"/>
      <c r="L29" s="139"/>
      <c r="M29" s="140"/>
      <c r="N29" s="266"/>
      <c r="O29" s="189"/>
      <c r="P29" s="141" t="str">
        <f t="shared" si="1"/>
        <v/>
      </c>
      <c r="Q29" s="142">
        <f t="shared" si="2"/>
        <v>0</v>
      </c>
      <c r="R29" s="143">
        <f t="shared" si="3"/>
        <v>0</v>
      </c>
      <c r="S29" s="180"/>
      <c r="T29" s="181"/>
      <c r="U29" s="181" t="s">
        <v>231</v>
      </c>
      <c r="V29" s="182">
        <f t="shared" si="4"/>
        <v>0</v>
      </c>
      <c r="W29" s="181"/>
      <c r="AA29" s="128"/>
    </row>
    <row r="30" spans="1:27" s="83" customFormat="1" ht="39.950000000000003" customHeight="1" x14ac:dyDescent="0.25">
      <c r="A30" s="180"/>
      <c r="B30" s="397"/>
      <c r="C30" s="399"/>
      <c r="D30" s="414"/>
      <c r="E30" s="415"/>
      <c r="F30" s="415"/>
      <c r="G30" s="415"/>
      <c r="H30" s="415"/>
      <c r="I30" s="415"/>
      <c r="J30" s="415"/>
      <c r="K30" s="416"/>
      <c r="L30" s="139"/>
      <c r="M30" s="140"/>
      <c r="N30" s="266"/>
      <c r="O30" s="189"/>
      <c r="P30" s="141" t="str">
        <f t="shared" si="1"/>
        <v/>
      </c>
      <c r="Q30" s="142">
        <f t="shared" si="2"/>
        <v>0</v>
      </c>
      <c r="R30" s="143">
        <f t="shared" si="3"/>
        <v>0</v>
      </c>
      <c r="S30" s="180"/>
      <c r="T30" s="181"/>
      <c r="U30" s="181"/>
      <c r="V30" s="182">
        <f t="shared" si="4"/>
        <v>0</v>
      </c>
      <c r="W30" s="181"/>
    </row>
    <row r="31" spans="1:27" s="83" customFormat="1" ht="39.950000000000003" customHeight="1" x14ac:dyDescent="0.25">
      <c r="A31" s="180"/>
      <c r="B31" s="397"/>
      <c r="C31" s="399"/>
      <c r="D31" s="414"/>
      <c r="E31" s="415"/>
      <c r="F31" s="415"/>
      <c r="G31" s="415"/>
      <c r="H31" s="415"/>
      <c r="I31" s="415"/>
      <c r="J31" s="415"/>
      <c r="K31" s="416"/>
      <c r="L31" s="139"/>
      <c r="M31" s="140"/>
      <c r="N31" s="266"/>
      <c r="O31" s="189"/>
      <c r="P31" s="141" t="str">
        <f t="shared" si="1"/>
        <v/>
      </c>
      <c r="Q31" s="142">
        <f t="shared" si="2"/>
        <v>0</v>
      </c>
      <c r="R31" s="143">
        <f t="shared" si="3"/>
        <v>0</v>
      </c>
      <c r="S31" s="180"/>
      <c r="T31" s="181"/>
      <c r="U31" s="181" t="s">
        <v>231</v>
      </c>
      <c r="V31" s="182">
        <f t="shared" si="4"/>
        <v>0</v>
      </c>
      <c r="W31" s="181"/>
      <c r="AA31" s="128"/>
    </row>
    <row r="32" spans="1:27" s="83" customFormat="1" ht="39.950000000000003" customHeight="1" x14ac:dyDescent="0.25">
      <c r="A32" s="180"/>
      <c r="B32" s="397"/>
      <c r="C32" s="399"/>
      <c r="D32" s="414"/>
      <c r="E32" s="415"/>
      <c r="F32" s="415"/>
      <c r="G32" s="415"/>
      <c r="H32" s="415"/>
      <c r="I32" s="415"/>
      <c r="J32" s="415"/>
      <c r="K32" s="416"/>
      <c r="L32" s="139"/>
      <c r="M32" s="140"/>
      <c r="N32" s="266"/>
      <c r="O32" s="189"/>
      <c r="P32" s="141" t="str">
        <f t="shared" si="1"/>
        <v/>
      </c>
      <c r="Q32" s="142">
        <f t="shared" si="2"/>
        <v>0</v>
      </c>
      <c r="R32" s="143">
        <f t="shared" si="3"/>
        <v>0</v>
      </c>
      <c r="S32" s="180"/>
      <c r="T32" s="181"/>
      <c r="U32" s="181"/>
      <c r="V32" s="182">
        <f t="shared" si="4"/>
        <v>0</v>
      </c>
      <c r="W32" s="181"/>
    </row>
    <row r="33" spans="1:27" s="83" customFormat="1" ht="39.950000000000003" customHeight="1" x14ac:dyDescent="0.25">
      <c r="A33" s="180"/>
      <c r="B33" s="397"/>
      <c r="C33" s="399"/>
      <c r="D33" s="414"/>
      <c r="E33" s="415"/>
      <c r="F33" s="415"/>
      <c r="G33" s="415"/>
      <c r="H33" s="415"/>
      <c r="I33" s="415"/>
      <c r="J33" s="415"/>
      <c r="K33" s="416"/>
      <c r="L33" s="139"/>
      <c r="M33" s="140"/>
      <c r="N33" s="266"/>
      <c r="O33" s="189"/>
      <c r="P33" s="141" t="str">
        <f t="shared" si="1"/>
        <v/>
      </c>
      <c r="Q33" s="142">
        <f t="shared" si="2"/>
        <v>0</v>
      </c>
      <c r="R33" s="143">
        <f t="shared" si="3"/>
        <v>0</v>
      </c>
      <c r="S33" s="180"/>
      <c r="T33" s="181"/>
      <c r="U33" s="181"/>
      <c r="V33" s="182">
        <f t="shared" si="4"/>
        <v>0</v>
      </c>
      <c r="W33" s="181"/>
    </row>
    <row r="34" spans="1:27" s="83" customFormat="1" ht="39.950000000000003" hidden="1" customHeight="1" x14ac:dyDescent="0.25">
      <c r="A34" s="180"/>
      <c r="B34" s="397"/>
      <c r="C34" s="399"/>
      <c r="D34" s="414"/>
      <c r="E34" s="415"/>
      <c r="F34" s="415"/>
      <c r="G34" s="415"/>
      <c r="H34" s="415"/>
      <c r="I34" s="415"/>
      <c r="J34" s="415"/>
      <c r="K34" s="416"/>
      <c r="L34" s="139"/>
      <c r="M34" s="140"/>
      <c r="N34" s="266"/>
      <c r="O34" s="189"/>
      <c r="P34" s="141" t="str">
        <f t="shared" si="1"/>
        <v/>
      </c>
      <c r="Q34" s="142">
        <f t="shared" si="2"/>
        <v>0</v>
      </c>
      <c r="R34" s="143">
        <f t="shared" si="3"/>
        <v>0</v>
      </c>
      <c r="S34" s="180"/>
      <c r="T34" s="181"/>
      <c r="U34" s="181" t="s">
        <v>231</v>
      </c>
      <c r="V34" s="182">
        <f t="shared" si="4"/>
        <v>0</v>
      </c>
      <c r="W34" s="181"/>
      <c r="AA34" s="128"/>
    </row>
    <row r="35" spans="1:27" s="83" customFormat="1" ht="39.950000000000003" hidden="1" customHeight="1" x14ac:dyDescent="0.25">
      <c r="A35" s="180"/>
      <c r="B35" s="397"/>
      <c r="C35" s="399"/>
      <c r="D35" s="414"/>
      <c r="E35" s="415"/>
      <c r="F35" s="415"/>
      <c r="G35" s="415"/>
      <c r="H35" s="415"/>
      <c r="I35" s="415"/>
      <c r="J35" s="415"/>
      <c r="K35" s="416"/>
      <c r="L35" s="139"/>
      <c r="M35" s="140"/>
      <c r="N35" s="266"/>
      <c r="O35" s="189"/>
      <c r="P35" s="141" t="str">
        <f t="shared" si="1"/>
        <v/>
      </c>
      <c r="Q35" s="142">
        <f t="shared" si="2"/>
        <v>0</v>
      </c>
      <c r="R35" s="143">
        <f t="shared" si="3"/>
        <v>0</v>
      </c>
      <c r="S35" s="180"/>
      <c r="T35" s="181"/>
      <c r="U35" s="181"/>
      <c r="V35" s="182">
        <f t="shared" si="4"/>
        <v>0</v>
      </c>
      <c r="W35" s="181"/>
    </row>
    <row r="36" spans="1:27" s="83" customFormat="1" ht="39.950000000000003" hidden="1" customHeight="1" x14ac:dyDescent="0.25">
      <c r="A36" s="180"/>
      <c r="B36" s="397"/>
      <c r="C36" s="399"/>
      <c r="D36" s="414"/>
      <c r="E36" s="415"/>
      <c r="F36" s="415"/>
      <c r="G36" s="415"/>
      <c r="H36" s="415"/>
      <c r="I36" s="415"/>
      <c r="J36" s="415"/>
      <c r="K36" s="416"/>
      <c r="L36" s="139"/>
      <c r="M36" s="140"/>
      <c r="N36" s="266"/>
      <c r="O36" s="189"/>
      <c r="P36" s="141" t="str">
        <f t="shared" si="1"/>
        <v/>
      </c>
      <c r="Q36" s="142">
        <f t="shared" si="2"/>
        <v>0</v>
      </c>
      <c r="R36" s="143">
        <f t="shared" si="3"/>
        <v>0</v>
      </c>
      <c r="S36" s="180"/>
      <c r="T36" s="181"/>
      <c r="U36" s="181"/>
      <c r="V36" s="182">
        <f t="shared" si="4"/>
        <v>0</v>
      </c>
      <c r="W36" s="181"/>
    </row>
    <row r="37" spans="1:27" s="83" customFormat="1" ht="39.950000000000003" hidden="1" customHeight="1" x14ac:dyDescent="0.25">
      <c r="A37" s="180"/>
      <c r="B37" s="397"/>
      <c r="C37" s="399"/>
      <c r="D37" s="414"/>
      <c r="E37" s="415"/>
      <c r="F37" s="415"/>
      <c r="G37" s="415"/>
      <c r="H37" s="415"/>
      <c r="I37" s="415"/>
      <c r="J37" s="415"/>
      <c r="K37" s="416"/>
      <c r="L37" s="139"/>
      <c r="M37" s="140"/>
      <c r="N37" s="266">
        <v>1950</v>
      </c>
      <c r="O37" s="189"/>
      <c r="P37" s="141">
        <f t="shared" si="1"/>
        <v>0</v>
      </c>
      <c r="Q37" s="142">
        <f t="shared" si="2"/>
        <v>0</v>
      </c>
      <c r="R37" s="143">
        <f t="shared" si="3"/>
        <v>0</v>
      </c>
      <c r="S37" s="180"/>
      <c r="T37" s="181"/>
      <c r="U37" s="181" t="s">
        <v>231</v>
      </c>
      <c r="V37" s="182">
        <f t="shared" si="4"/>
        <v>0</v>
      </c>
      <c r="W37" s="181"/>
      <c r="AA37" s="128"/>
    </row>
    <row r="38" spans="1:27" s="83" customFormat="1" ht="39.950000000000003" hidden="1" customHeight="1" x14ac:dyDescent="0.25">
      <c r="A38" s="180"/>
      <c r="B38" s="397"/>
      <c r="C38" s="399"/>
      <c r="D38" s="414"/>
      <c r="E38" s="415"/>
      <c r="F38" s="415"/>
      <c r="G38" s="415"/>
      <c r="H38" s="415"/>
      <c r="I38" s="415"/>
      <c r="J38" s="415"/>
      <c r="K38" s="416"/>
      <c r="L38" s="139"/>
      <c r="M38" s="140"/>
      <c r="N38" s="266"/>
      <c r="O38" s="189"/>
      <c r="P38" s="141" t="str">
        <f t="shared" si="1"/>
        <v/>
      </c>
      <c r="Q38" s="142">
        <f t="shared" si="2"/>
        <v>0</v>
      </c>
      <c r="R38" s="143">
        <f t="shared" si="3"/>
        <v>0</v>
      </c>
      <c r="S38" s="180"/>
      <c r="T38" s="181"/>
      <c r="U38" s="181"/>
      <c r="V38" s="182">
        <f t="shared" si="4"/>
        <v>0</v>
      </c>
      <c r="W38" s="181"/>
    </row>
    <row r="39" spans="1:27" s="83" customFormat="1" ht="39.950000000000003" hidden="1" customHeight="1" x14ac:dyDescent="0.25">
      <c r="A39" s="180"/>
      <c r="B39" s="397"/>
      <c r="C39" s="399"/>
      <c r="D39" s="414"/>
      <c r="E39" s="415"/>
      <c r="F39" s="415"/>
      <c r="G39" s="415"/>
      <c r="H39" s="415"/>
      <c r="I39" s="415"/>
      <c r="J39" s="415"/>
      <c r="K39" s="416"/>
      <c r="L39" s="139"/>
      <c r="M39" s="140"/>
      <c r="N39" s="266"/>
      <c r="O39" s="189"/>
      <c r="P39" s="141" t="str">
        <f t="shared" si="1"/>
        <v/>
      </c>
      <c r="Q39" s="142">
        <f t="shared" si="2"/>
        <v>0</v>
      </c>
      <c r="R39" s="143">
        <f t="shared" si="3"/>
        <v>0</v>
      </c>
      <c r="S39" s="180"/>
      <c r="T39" s="181"/>
      <c r="U39" s="181" t="s">
        <v>231</v>
      </c>
      <c r="V39" s="182">
        <f t="shared" si="4"/>
        <v>0</v>
      </c>
      <c r="W39" s="181"/>
      <c r="AA39" s="128"/>
    </row>
    <row r="40" spans="1:27" s="83" customFormat="1" ht="39.950000000000003" hidden="1" customHeight="1" x14ac:dyDescent="0.25">
      <c r="A40" s="180"/>
      <c r="B40" s="397"/>
      <c r="C40" s="399"/>
      <c r="D40" s="414"/>
      <c r="E40" s="415"/>
      <c r="F40" s="415"/>
      <c r="G40" s="415"/>
      <c r="H40" s="415"/>
      <c r="I40" s="415"/>
      <c r="J40" s="415"/>
      <c r="K40" s="416"/>
      <c r="L40" s="139"/>
      <c r="M40" s="140"/>
      <c r="N40" s="266"/>
      <c r="O40" s="189"/>
      <c r="P40" s="141" t="str">
        <f t="shared" si="1"/>
        <v/>
      </c>
      <c r="Q40" s="142">
        <f t="shared" si="2"/>
        <v>0</v>
      </c>
      <c r="R40" s="143">
        <f t="shared" si="3"/>
        <v>0</v>
      </c>
      <c r="S40" s="180"/>
      <c r="T40" s="181"/>
      <c r="U40" s="181"/>
      <c r="V40" s="182">
        <f t="shared" si="4"/>
        <v>0</v>
      </c>
      <c r="W40" s="181"/>
    </row>
    <row r="41" spans="1:27" s="83" customFormat="1" ht="39.950000000000003" hidden="1" customHeight="1" x14ac:dyDescent="0.25">
      <c r="A41" s="180"/>
      <c r="B41" s="397"/>
      <c r="C41" s="399"/>
      <c r="D41" s="414"/>
      <c r="E41" s="415"/>
      <c r="F41" s="415"/>
      <c r="G41" s="415"/>
      <c r="H41" s="415"/>
      <c r="I41" s="415"/>
      <c r="J41" s="415"/>
      <c r="K41" s="416"/>
      <c r="L41" s="139"/>
      <c r="M41" s="140"/>
      <c r="N41" s="266"/>
      <c r="O41" s="189"/>
      <c r="P41" s="141" t="str">
        <f t="shared" si="1"/>
        <v/>
      </c>
      <c r="Q41" s="142">
        <f t="shared" si="2"/>
        <v>0</v>
      </c>
      <c r="R41" s="143">
        <f t="shared" si="3"/>
        <v>0</v>
      </c>
      <c r="S41" s="180"/>
      <c r="T41" s="181"/>
      <c r="U41" s="181" t="s">
        <v>231</v>
      </c>
      <c r="V41" s="182">
        <f t="shared" si="4"/>
        <v>0</v>
      </c>
      <c r="W41" s="181"/>
      <c r="AA41" s="128"/>
    </row>
    <row r="42" spans="1:27" s="83" customFormat="1" ht="39.950000000000003" hidden="1" customHeight="1" x14ac:dyDescent="0.25">
      <c r="A42" s="180"/>
      <c r="B42" s="397"/>
      <c r="C42" s="399"/>
      <c r="D42" s="414"/>
      <c r="E42" s="415"/>
      <c r="F42" s="415"/>
      <c r="G42" s="415"/>
      <c r="H42" s="415"/>
      <c r="I42" s="415"/>
      <c r="J42" s="415"/>
      <c r="K42" s="416"/>
      <c r="L42" s="139"/>
      <c r="M42" s="140"/>
      <c r="N42" s="266"/>
      <c r="O42" s="189"/>
      <c r="P42" s="141" t="str">
        <f t="shared" si="1"/>
        <v/>
      </c>
      <c r="Q42" s="142">
        <f t="shared" si="2"/>
        <v>0</v>
      </c>
      <c r="R42" s="143">
        <f t="shared" si="3"/>
        <v>0</v>
      </c>
      <c r="S42" s="180"/>
      <c r="T42" s="181"/>
      <c r="U42" s="181"/>
      <c r="V42" s="182">
        <f t="shared" si="4"/>
        <v>0</v>
      </c>
      <c r="W42" s="181"/>
    </row>
    <row r="43" spans="1:27" s="83" customFormat="1" ht="39.950000000000003" hidden="1" customHeight="1" x14ac:dyDescent="0.25">
      <c r="A43" s="180"/>
      <c r="B43" s="397"/>
      <c r="C43" s="399"/>
      <c r="D43" s="414"/>
      <c r="E43" s="415"/>
      <c r="F43" s="415"/>
      <c r="G43" s="415"/>
      <c r="H43" s="415"/>
      <c r="I43" s="415"/>
      <c r="J43" s="415"/>
      <c r="K43" s="416"/>
      <c r="L43" s="139"/>
      <c r="M43" s="140"/>
      <c r="N43" s="266"/>
      <c r="O43" s="189"/>
      <c r="P43" s="141" t="str">
        <f t="shared" si="1"/>
        <v/>
      </c>
      <c r="Q43" s="142">
        <f t="shared" si="2"/>
        <v>0</v>
      </c>
      <c r="R43" s="143">
        <f t="shared" si="3"/>
        <v>0</v>
      </c>
      <c r="S43" s="180"/>
      <c r="T43" s="181"/>
      <c r="U43" s="181" t="s">
        <v>231</v>
      </c>
      <c r="V43" s="182">
        <f t="shared" si="4"/>
        <v>0</v>
      </c>
      <c r="W43" s="181"/>
      <c r="AA43" s="128"/>
    </row>
    <row r="44" spans="1:27" ht="18.600000000000001" customHeight="1" x14ac:dyDescent="0.25">
      <c r="A44" s="180"/>
      <c r="B44" s="411" t="s">
        <v>221</v>
      </c>
      <c r="C44" s="412"/>
      <c r="D44" s="412"/>
      <c r="E44" s="412"/>
      <c r="F44" s="412"/>
      <c r="G44" s="412"/>
      <c r="H44" s="412"/>
      <c r="I44" s="412"/>
      <c r="J44" s="412"/>
      <c r="K44" s="412"/>
      <c r="L44" s="412"/>
      <c r="M44" s="412"/>
      <c r="N44" s="412"/>
      <c r="O44" s="413"/>
      <c r="P44" s="144">
        <f>SUM(P19:P43)</f>
        <v>0</v>
      </c>
      <c r="Q44" s="143">
        <f>SUM(Q19:Q43)</f>
        <v>0</v>
      </c>
      <c r="R44" s="143">
        <f>ROUND(SUM(R19:R43),0)</f>
        <v>0</v>
      </c>
      <c r="S44" s="180"/>
      <c r="T44" s="181"/>
      <c r="U44" s="181">
        <f>R44+Q44</f>
        <v>0</v>
      </c>
      <c r="V44" s="181"/>
      <c r="W44" s="181"/>
      <c r="X44" s="129"/>
      <c r="Y44" s="129">
        <f>R44</f>
        <v>0</v>
      </c>
    </row>
    <row r="45" spans="1:27" ht="15.75" customHeight="1" x14ac:dyDescent="0.25">
      <c r="A45" s="180"/>
      <c r="B45" s="384" t="s">
        <v>50</v>
      </c>
      <c r="C45" s="385"/>
      <c r="D45" s="385"/>
      <c r="E45" s="385"/>
      <c r="F45" s="385"/>
      <c r="G45" s="385"/>
      <c r="H45" s="385"/>
      <c r="I45" s="385"/>
      <c r="J45" s="385"/>
      <c r="K45" s="385"/>
      <c r="L45" s="385"/>
      <c r="M45" s="385"/>
      <c r="N45" s="385"/>
      <c r="O45" s="385"/>
      <c r="P45" s="385"/>
      <c r="Q45" s="385"/>
      <c r="R45" s="386"/>
      <c r="S45" s="180"/>
      <c r="T45" s="181"/>
      <c r="U45" s="181"/>
      <c r="V45" s="181"/>
      <c r="W45" s="181"/>
    </row>
    <row r="46" spans="1:27" ht="39.950000000000003" customHeight="1" x14ac:dyDescent="0.25">
      <c r="A46" s="180"/>
      <c r="B46" s="424" t="s">
        <v>45</v>
      </c>
      <c r="C46" s="479"/>
      <c r="D46" s="424" t="s">
        <v>364</v>
      </c>
      <c r="E46" s="425"/>
      <c r="F46" s="425"/>
      <c r="G46" s="425"/>
      <c r="H46" s="425"/>
      <c r="I46" s="425"/>
      <c r="J46" s="425"/>
      <c r="K46" s="479"/>
      <c r="L46" s="329" t="s">
        <v>46</v>
      </c>
      <c r="M46" s="329" t="s">
        <v>47</v>
      </c>
      <c r="N46" s="197" t="s">
        <v>532</v>
      </c>
      <c r="O46" s="329" t="s">
        <v>4</v>
      </c>
      <c r="P46" s="329" t="s">
        <v>1</v>
      </c>
      <c r="Q46" s="329" t="s">
        <v>36</v>
      </c>
      <c r="R46" s="329" t="s">
        <v>103</v>
      </c>
      <c r="S46" s="180"/>
      <c r="T46" s="181"/>
      <c r="U46" s="181"/>
      <c r="V46" s="182"/>
      <c r="W46" s="181"/>
    </row>
    <row r="47" spans="1:27" s="83" customFormat="1" ht="39.950000000000003" customHeight="1" x14ac:dyDescent="0.25">
      <c r="A47" s="180"/>
      <c r="B47" s="414"/>
      <c r="C47" s="416"/>
      <c r="D47" s="414"/>
      <c r="E47" s="415"/>
      <c r="F47" s="415"/>
      <c r="G47" s="415"/>
      <c r="H47" s="415"/>
      <c r="I47" s="415"/>
      <c r="J47" s="415"/>
      <c r="K47" s="416"/>
      <c r="L47" s="139"/>
      <c r="M47" s="140"/>
      <c r="N47" s="266"/>
      <c r="O47" s="189"/>
      <c r="P47" s="141" t="str">
        <f>IF(N47="","",(L47/N47))</f>
        <v/>
      </c>
      <c r="Q47" s="142">
        <f>O47*R47</f>
        <v>0</v>
      </c>
      <c r="R47" s="143">
        <f t="shared" ref="R47:R51" si="5">ROUND(L47*M47,2)</f>
        <v>0</v>
      </c>
      <c r="S47" s="180"/>
      <c r="T47" s="181"/>
      <c r="U47" s="181"/>
      <c r="V47" s="182">
        <f>Q47+R47</f>
        <v>0</v>
      </c>
      <c r="W47" s="181"/>
    </row>
    <row r="48" spans="1:27" s="83" customFormat="1" ht="39.950000000000003" customHeight="1" x14ac:dyDescent="0.25">
      <c r="A48" s="180"/>
      <c r="B48" s="414"/>
      <c r="C48" s="416"/>
      <c r="D48" s="414"/>
      <c r="E48" s="415"/>
      <c r="F48" s="415"/>
      <c r="G48" s="415"/>
      <c r="H48" s="415"/>
      <c r="I48" s="415"/>
      <c r="J48" s="415"/>
      <c r="K48" s="416"/>
      <c r="L48" s="147"/>
      <c r="M48" s="148"/>
      <c r="N48" s="266"/>
      <c r="O48" s="189"/>
      <c r="P48" s="141" t="str">
        <f>IF(N48="","",(L48/N48))</f>
        <v/>
      </c>
      <c r="Q48" s="142">
        <f>O48*R48</f>
        <v>0</v>
      </c>
      <c r="R48" s="143">
        <f t="shared" si="5"/>
        <v>0</v>
      </c>
      <c r="S48" s="180"/>
      <c r="T48" s="181"/>
      <c r="U48" s="181"/>
      <c r="V48" s="182">
        <f>Q48+R48</f>
        <v>0</v>
      </c>
      <c r="W48" s="181"/>
    </row>
    <row r="49" spans="1:25" s="83" customFormat="1" ht="39.950000000000003" hidden="1" customHeight="1" x14ac:dyDescent="0.25">
      <c r="A49" s="180"/>
      <c r="B49" s="414"/>
      <c r="C49" s="416"/>
      <c r="D49" s="414"/>
      <c r="E49" s="415"/>
      <c r="F49" s="415"/>
      <c r="G49" s="415"/>
      <c r="H49" s="415"/>
      <c r="I49" s="415"/>
      <c r="J49" s="415"/>
      <c r="K49" s="416"/>
      <c r="L49" s="147"/>
      <c r="M49" s="148"/>
      <c r="N49" s="266"/>
      <c r="O49" s="189"/>
      <c r="P49" s="141" t="str">
        <f>IF(N49="","",(L49/N49))</f>
        <v/>
      </c>
      <c r="Q49" s="142">
        <f>O49*R49</f>
        <v>0</v>
      </c>
      <c r="R49" s="143">
        <f t="shared" si="5"/>
        <v>0</v>
      </c>
      <c r="S49" s="180"/>
      <c r="T49" s="181"/>
      <c r="U49" s="181"/>
      <c r="V49" s="182">
        <f>Q49+R49</f>
        <v>0</v>
      </c>
      <c r="W49" s="181"/>
    </row>
    <row r="50" spans="1:25" s="83" customFormat="1" ht="39.950000000000003" hidden="1" customHeight="1" x14ac:dyDescent="0.25">
      <c r="A50" s="180"/>
      <c r="B50" s="414"/>
      <c r="C50" s="416"/>
      <c r="D50" s="414"/>
      <c r="E50" s="415"/>
      <c r="F50" s="415"/>
      <c r="G50" s="415"/>
      <c r="H50" s="415"/>
      <c r="I50" s="415"/>
      <c r="J50" s="415"/>
      <c r="K50" s="416"/>
      <c r="L50" s="147"/>
      <c r="M50" s="148"/>
      <c r="N50" s="266"/>
      <c r="O50" s="189"/>
      <c r="P50" s="141" t="str">
        <f>IF(N50="","",(L50/N50))</f>
        <v/>
      </c>
      <c r="Q50" s="142">
        <f>O50*R50</f>
        <v>0</v>
      </c>
      <c r="R50" s="143">
        <f t="shared" si="5"/>
        <v>0</v>
      </c>
      <c r="S50" s="180"/>
      <c r="T50" s="181"/>
      <c r="U50" s="181"/>
      <c r="V50" s="182">
        <f>Q50+R50</f>
        <v>0</v>
      </c>
      <c r="W50" s="181"/>
    </row>
    <row r="51" spans="1:25" s="83" customFormat="1" ht="39.950000000000003" hidden="1" customHeight="1" x14ac:dyDescent="0.25">
      <c r="A51" s="180"/>
      <c r="B51" s="414"/>
      <c r="C51" s="416"/>
      <c r="D51" s="414"/>
      <c r="E51" s="415"/>
      <c r="F51" s="415"/>
      <c r="G51" s="415"/>
      <c r="H51" s="415"/>
      <c r="I51" s="415"/>
      <c r="J51" s="415"/>
      <c r="K51" s="416"/>
      <c r="L51" s="147"/>
      <c r="M51" s="148"/>
      <c r="N51" s="266"/>
      <c r="O51" s="189"/>
      <c r="P51" s="141" t="str">
        <f>IF(N51="","",(L51/N51))</f>
        <v/>
      </c>
      <c r="Q51" s="142">
        <f>O51*R51</f>
        <v>0</v>
      </c>
      <c r="R51" s="143">
        <f t="shared" si="5"/>
        <v>0</v>
      </c>
      <c r="S51" s="180"/>
      <c r="T51" s="181"/>
      <c r="U51" s="181"/>
      <c r="V51" s="182">
        <f>Q51+R51</f>
        <v>0</v>
      </c>
      <c r="W51" s="181"/>
    </row>
    <row r="52" spans="1:25" ht="18.600000000000001" customHeight="1" x14ac:dyDescent="0.25">
      <c r="A52" s="180"/>
      <c r="B52" s="411" t="s">
        <v>221</v>
      </c>
      <c r="C52" s="412"/>
      <c r="D52" s="412"/>
      <c r="E52" s="412"/>
      <c r="F52" s="412"/>
      <c r="G52" s="412"/>
      <c r="H52" s="412"/>
      <c r="I52" s="412"/>
      <c r="J52" s="412"/>
      <c r="K52" s="412"/>
      <c r="L52" s="412"/>
      <c r="M52" s="412"/>
      <c r="N52" s="412"/>
      <c r="O52" s="413"/>
      <c r="P52" s="144">
        <f>SUM(P47:P51)</f>
        <v>0</v>
      </c>
      <c r="Q52" s="143">
        <f>SUM(Q47:Q51)</f>
        <v>0</v>
      </c>
      <c r="R52" s="143">
        <f>ROUND(SUM(R47:R51),0)</f>
        <v>0</v>
      </c>
      <c r="S52" s="180"/>
      <c r="T52" s="181"/>
      <c r="U52" s="181">
        <f>R52+Q52</f>
        <v>0</v>
      </c>
      <c r="V52" s="181"/>
      <c r="W52" s="181"/>
      <c r="X52" s="129"/>
      <c r="Y52" s="129">
        <f>R52</f>
        <v>0</v>
      </c>
    </row>
    <row r="53" spans="1:25" ht="15.75" customHeight="1" x14ac:dyDescent="0.25">
      <c r="A53" s="180"/>
      <c r="B53" s="384" t="s">
        <v>61</v>
      </c>
      <c r="C53" s="385"/>
      <c r="D53" s="385"/>
      <c r="E53" s="385"/>
      <c r="F53" s="385"/>
      <c r="G53" s="385"/>
      <c r="H53" s="385"/>
      <c r="I53" s="385"/>
      <c r="J53" s="385"/>
      <c r="K53" s="385"/>
      <c r="L53" s="385"/>
      <c r="M53" s="385"/>
      <c r="N53" s="385"/>
      <c r="O53" s="385"/>
      <c r="P53" s="385"/>
      <c r="Q53" s="385"/>
      <c r="R53" s="386"/>
      <c r="S53" s="180"/>
      <c r="T53" s="181"/>
      <c r="U53" s="181"/>
      <c r="V53" s="181"/>
      <c r="W53" s="181"/>
    </row>
    <row r="54" spans="1:25" ht="39.950000000000003" customHeight="1" x14ac:dyDescent="0.25">
      <c r="A54" s="180"/>
      <c r="B54" s="426" t="s">
        <v>70</v>
      </c>
      <c r="C54" s="426"/>
      <c r="D54" s="424" t="s">
        <v>69</v>
      </c>
      <c r="E54" s="425"/>
      <c r="F54" s="425"/>
      <c r="G54" s="425"/>
      <c r="H54" s="425"/>
      <c r="I54" s="425"/>
      <c r="J54" s="425"/>
      <c r="K54" s="425"/>
      <c r="L54" s="425"/>
      <c r="M54" s="425"/>
      <c r="N54" s="425"/>
      <c r="O54" s="425"/>
      <c r="P54" s="425"/>
      <c r="Q54" s="337"/>
      <c r="R54" s="329" t="s">
        <v>48</v>
      </c>
      <c r="S54" s="180"/>
      <c r="T54" s="181"/>
      <c r="U54" s="181"/>
      <c r="V54" s="181"/>
      <c r="W54" s="181"/>
    </row>
    <row r="55" spans="1:25" s="83" customFormat="1" ht="39.950000000000003" customHeight="1" x14ac:dyDescent="0.25">
      <c r="A55" s="180"/>
      <c r="B55" s="388"/>
      <c r="C55" s="388"/>
      <c r="D55" s="414"/>
      <c r="E55" s="415"/>
      <c r="F55" s="415"/>
      <c r="G55" s="415"/>
      <c r="H55" s="415"/>
      <c r="I55" s="415"/>
      <c r="J55" s="415"/>
      <c r="K55" s="415"/>
      <c r="L55" s="415"/>
      <c r="M55" s="415"/>
      <c r="N55" s="415"/>
      <c r="O55" s="415"/>
      <c r="P55" s="415"/>
      <c r="Q55" s="328"/>
      <c r="R55" s="149"/>
      <c r="S55" s="180"/>
      <c r="T55" s="181"/>
      <c r="U55" s="181"/>
      <c r="V55" s="181"/>
      <c r="W55" s="181"/>
    </row>
    <row r="56" spans="1:25" s="83" customFormat="1" ht="39.950000000000003" customHeight="1" x14ac:dyDescent="0.25">
      <c r="A56" s="180"/>
      <c r="B56" s="388"/>
      <c r="C56" s="388"/>
      <c r="D56" s="414"/>
      <c r="E56" s="415"/>
      <c r="F56" s="415"/>
      <c r="G56" s="415"/>
      <c r="H56" s="415"/>
      <c r="I56" s="415"/>
      <c r="J56" s="415"/>
      <c r="K56" s="415"/>
      <c r="L56" s="415"/>
      <c r="M56" s="415"/>
      <c r="N56" s="415"/>
      <c r="O56" s="415"/>
      <c r="P56" s="415"/>
      <c r="Q56" s="328"/>
      <c r="R56" s="149"/>
      <c r="S56" s="180"/>
      <c r="T56" s="181"/>
      <c r="U56" s="181"/>
      <c r="V56" s="181"/>
      <c r="W56" s="181"/>
    </row>
    <row r="57" spans="1:25" ht="18.600000000000001" customHeight="1" x14ac:dyDescent="0.25">
      <c r="A57" s="180"/>
      <c r="B57" s="381" t="s">
        <v>53</v>
      </c>
      <c r="C57" s="382"/>
      <c r="D57" s="382"/>
      <c r="E57" s="382"/>
      <c r="F57" s="382"/>
      <c r="G57" s="382"/>
      <c r="H57" s="382"/>
      <c r="I57" s="382"/>
      <c r="J57" s="382"/>
      <c r="K57" s="382"/>
      <c r="L57" s="382"/>
      <c r="M57" s="382"/>
      <c r="N57" s="382"/>
      <c r="O57" s="382"/>
      <c r="P57" s="382"/>
      <c r="Q57" s="383"/>
      <c r="R57" s="67">
        <f>ROUND(R55+R56,0)</f>
        <v>0</v>
      </c>
      <c r="S57" s="180"/>
      <c r="T57" s="181"/>
      <c r="U57" s="181"/>
      <c r="V57" s="181"/>
      <c r="W57" s="181"/>
      <c r="Y57" s="129">
        <f>R57</f>
        <v>0</v>
      </c>
    </row>
    <row r="58" spans="1:25" ht="15.75" customHeight="1" x14ac:dyDescent="0.25">
      <c r="A58" s="180"/>
      <c r="B58" s="384" t="s">
        <v>62</v>
      </c>
      <c r="C58" s="385"/>
      <c r="D58" s="385"/>
      <c r="E58" s="385"/>
      <c r="F58" s="385"/>
      <c r="G58" s="385"/>
      <c r="H58" s="385"/>
      <c r="I58" s="385"/>
      <c r="J58" s="385"/>
      <c r="K58" s="385"/>
      <c r="L58" s="385"/>
      <c r="M58" s="385"/>
      <c r="N58" s="385"/>
      <c r="O58" s="385"/>
      <c r="P58" s="385"/>
      <c r="Q58" s="385"/>
      <c r="R58" s="386"/>
      <c r="S58" s="180"/>
      <c r="T58" s="181"/>
      <c r="U58" s="181"/>
      <c r="V58" s="181"/>
      <c r="W58" s="181"/>
    </row>
    <row r="59" spans="1:25" ht="39.950000000000003" customHeight="1" x14ac:dyDescent="0.25">
      <c r="A59" s="180"/>
      <c r="B59" s="401"/>
      <c r="C59" s="402"/>
      <c r="D59" s="402" t="s">
        <v>51</v>
      </c>
      <c r="E59" s="402"/>
      <c r="F59" s="402"/>
      <c r="G59" s="402"/>
      <c r="H59" s="402"/>
      <c r="I59" s="402"/>
      <c r="J59" s="402"/>
      <c r="K59" s="402"/>
      <c r="L59" s="402"/>
      <c r="M59" s="402"/>
      <c r="N59" s="402"/>
      <c r="O59" s="402"/>
      <c r="P59" s="402"/>
      <c r="Q59" s="403"/>
      <c r="R59" s="329" t="s">
        <v>52</v>
      </c>
      <c r="S59" s="180"/>
      <c r="T59" s="181"/>
      <c r="U59" s="181"/>
      <c r="V59" s="181"/>
      <c r="W59" s="181"/>
    </row>
    <row r="60" spans="1:25" s="83" customFormat="1" ht="39.950000000000003" customHeight="1" x14ac:dyDescent="0.25">
      <c r="A60" s="180"/>
      <c r="B60" s="404" t="s">
        <v>71</v>
      </c>
      <c r="C60" s="404"/>
      <c r="D60" s="388"/>
      <c r="E60" s="388"/>
      <c r="F60" s="388"/>
      <c r="G60" s="388"/>
      <c r="H60" s="388"/>
      <c r="I60" s="388"/>
      <c r="J60" s="388"/>
      <c r="K60" s="388"/>
      <c r="L60" s="388"/>
      <c r="M60" s="388"/>
      <c r="N60" s="388"/>
      <c r="O60" s="388"/>
      <c r="P60" s="388"/>
      <c r="Q60" s="388"/>
      <c r="R60" s="200">
        <f>Q16</f>
        <v>0</v>
      </c>
      <c r="S60" s="180"/>
      <c r="T60" s="181"/>
      <c r="U60" s="181"/>
      <c r="V60" s="181"/>
      <c r="W60" s="181"/>
    </row>
    <row r="61" spans="1:25" s="83" customFormat="1" ht="39.950000000000003" customHeight="1" x14ac:dyDescent="0.25">
      <c r="A61" s="180"/>
      <c r="B61" s="326"/>
      <c r="C61" s="408" t="s">
        <v>263</v>
      </c>
      <c r="D61" s="409"/>
      <c r="E61" s="410"/>
      <c r="F61" s="405"/>
      <c r="G61" s="406"/>
      <c r="H61" s="406"/>
      <c r="I61" s="406"/>
      <c r="J61" s="406"/>
      <c r="K61" s="406"/>
      <c r="L61" s="406"/>
      <c r="M61" s="406"/>
      <c r="N61" s="406"/>
      <c r="O61" s="406"/>
      <c r="P61" s="406"/>
      <c r="Q61" s="407"/>
      <c r="R61" s="149"/>
      <c r="S61" s="180"/>
      <c r="T61" s="181"/>
      <c r="U61" s="181"/>
      <c r="V61" s="181"/>
      <c r="W61" s="181"/>
    </row>
    <row r="62" spans="1:25" s="83" customFormat="1" ht="39.950000000000003" customHeight="1" x14ac:dyDescent="0.25">
      <c r="A62" s="180"/>
      <c r="B62" s="408" t="s">
        <v>72</v>
      </c>
      <c r="C62" s="410"/>
      <c r="D62" s="414"/>
      <c r="E62" s="415"/>
      <c r="F62" s="415"/>
      <c r="G62" s="415"/>
      <c r="H62" s="415"/>
      <c r="I62" s="415"/>
      <c r="J62" s="415"/>
      <c r="K62" s="415"/>
      <c r="L62" s="415"/>
      <c r="M62" s="415"/>
      <c r="N62" s="415"/>
      <c r="O62" s="415"/>
      <c r="P62" s="415"/>
      <c r="Q62" s="416"/>
      <c r="R62" s="200">
        <f>Q44</f>
        <v>0</v>
      </c>
      <c r="S62" s="180"/>
      <c r="T62" s="181"/>
      <c r="U62" s="181"/>
      <c r="V62" s="181"/>
      <c r="W62" s="181"/>
    </row>
    <row r="63" spans="1:25" s="83" customFormat="1" ht="39.950000000000003" customHeight="1" x14ac:dyDescent="0.25">
      <c r="A63" s="180"/>
      <c r="B63" s="326"/>
      <c r="C63" s="408" t="s">
        <v>264</v>
      </c>
      <c r="D63" s="409"/>
      <c r="E63" s="410"/>
      <c r="F63" s="405"/>
      <c r="G63" s="406"/>
      <c r="H63" s="406"/>
      <c r="I63" s="406"/>
      <c r="J63" s="406"/>
      <c r="K63" s="406"/>
      <c r="L63" s="406"/>
      <c r="M63" s="406"/>
      <c r="N63" s="406"/>
      <c r="O63" s="406"/>
      <c r="P63" s="406"/>
      <c r="Q63" s="407"/>
      <c r="R63" s="149"/>
      <c r="S63" s="180"/>
      <c r="T63" s="181"/>
      <c r="U63" s="181"/>
      <c r="V63" s="181"/>
      <c r="W63" s="181"/>
    </row>
    <row r="64" spans="1:25" s="83" customFormat="1" ht="39.950000000000003" customHeight="1" x14ac:dyDescent="0.25">
      <c r="A64" s="180"/>
      <c r="B64" s="404" t="s">
        <v>73</v>
      </c>
      <c r="C64" s="404"/>
      <c r="D64" s="388"/>
      <c r="E64" s="388"/>
      <c r="F64" s="388"/>
      <c r="G64" s="388"/>
      <c r="H64" s="388"/>
      <c r="I64" s="388"/>
      <c r="J64" s="388"/>
      <c r="K64" s="388"/>
      <c r="L64" s="388"/>
      <c r="M64" s="388"/>
      <c r="N64" s="388"/>
      <c r="O64" s="388"/>
      <c r="P64" s="388"/>
      <c r="Q64" s="388"/>
      <c r="R64" s="200">
        <f>Q52</f>
        <v>0</v>
      </c>
      <c r="S64" s="180"/>
      <c r="T64" s="181"/>
      <c r="U64" s="181"/>
      <c r="V64" s="181"/>
      <c r="W64" s="181"/>
    </row>
    <row r="65" spans="1:40" s="83" customFormat="1" ht="39.950000000000003" customHeight="1" x14ac:dyDescent="0.25">
      <c r="A65" s="180"/>
      <c r="B65" s="326"/>
      <c r="C65" s="408" t="s">
        <v>265</v>
      </c>
      <c r="D65" s="409"/>
      <c r="E65" s="410"/>
      <c r="F65" s="405"/>
      <c r="G65" s="406"/>
      <c r="H65" s="406"/>
      <c r="I65" s="406"/>
      <c r="J65" s="406"/>
      <c r="K65" s="406"/>
      <c r="L65" s="406"/>
      <c r="M65" s="406"/>
      <c r="N65" s="406"/>
      <c r="O65" s="406"/>
      <c r="P65" s="406"/>
      <c r="Q65" s="407"/>
      <c r="R65" s="149"/>
      <c r="S65" s="180"/>
      <c r="T65" s="181"/>
      <c r="U65" s="181"/>
      <c r="V65" s="181"/>
      <c r="W65" s="181"/>
    </row>
    <row r="66" spans="1:40" ht="18.600000000000001" customHeight="1" x14ac:dyDescent="0.25">
      <c r="A66" s="180"/>
      <c r="B66" s="411" t="s">
        <v>55</v>
      </c>
      <c r="C66" s="412"/>
      <c r="D66" s="412"/>
      <c r="E66" s="412"/>
      <c r="F66" s="412"/>
      <c r="G66" s="412"/>
      <c r="H66" s="412"/>
      <c r="I66" s="412"/>
      <c r="J66" s="412"/>
      <c r="K66" s="412"/>
      <c r="L66" s="412"/>
      <c r="M66" s="412"/>
      <c r="N66" s="412"/>
      <c r="O66" s="412"/>
      <c r="P66" s="412"/>
      <c r="Q66" s="413"/>
      <c r="R66" s="201">
        <f>IF(Cover!C28="Yes", ROUNDUP(SUM(R60:R65),0),ROUND(SUM(R60:R65),0))</f>
        <v>0</v>
      </c>
      <c r="S66" s="180"/>
      <c r="T66" s="181"/>
      <c r="U66" s="181"/>
      <c r="V66" s="181"/>
      <c r="W66" s="181"/>
      <c r="Y66" s="129">
        <f>R66</f>
        <v>0</v>
      </c>
      <c r="Z66" s="83"/>
      <c r="AA66" s="83"/>
      <c r="AB66" s="83"/>
      <c r="AC66" s="83"/>
      <c r="AD66" s="83"/>
      <c r="AE66" s="83"/>
      <c r="AF66" s="83"/>
      <c r="AG66" s="83"/>
      <c r="AH66" s="83"/>
      <c r="AI66" s="83"/>
      <c r="AJ66" s="83"/>
      <c r="AK66" s="83"/>
      <c r="AL66" s="83"/>
      <c r="AM66" s="83"/>
      <c r="AN66" s="83"/>
    </row>
    <row r="67" spans="1:40" ht="15.75" customHeight="1" x14ac:dyDescent="0.25">
      <c r="A67" s="180"/>
      <c r="B67" s="465" t="s">
        <v>63</v>
      </c>
      <c r="C67" s="466"/>
      <c r="D67" s="466"/>
      <c r="E67" s="466"/>
      <c r="F67" s="466"/>
      <c r="G67" s="466"/>
      <c r="H67" s="466"/>
      <c r="I67" s="466"/>
      <c r="J67" s="466"/>
      <c r="K67" s="466"/>
      <c r="L67" s="466"/>
      <c r="M67" s="466"/>
      <c r="N67" s="466"/>
      <c r="O67" s="466"/>
      <c r="P67" s="466"/>
      <c r="Q67" s="466"/>
      <c r="R67" s="467"/>
      <c r="S67" s="180"/>
      <c r="T67" s="181"/>
      <c r="U67" s="181"/>
      <c r="V67" s="181"/>
      <c r="W67" s="181"/>
      <c r="Z67" s="83"/>
      <c r="AA67" s="83"/>
      <c r="AB67" s="83"/>
      <c r="AC67" s="83"/>
      <c r="AD67" s="83"/>
      <c r="AE67" s="83"/>
      <c r="AF67" s="83"/>
      <c r="AG67" s="83"/>
      <c r="AH67" s="83"/>
      <c r="AI67" s="83"/>
      <c r="AJ67" s="83"/>
      <c r="AK67" s="83"/>
      <c r="AL67" s="83"/>
      <c r="AM67" s="83"/>
      <c r="AN67" s="83"/>
    </row>
    <row r="68" spans="1:40" ht="39.950000000000003" customHeight="1" x14ac:dyDescent="0.25">
      <c r="A68" s="180"/>
      <c r="B68" s="483" t="s">
        <v>513</v>
      </c>
      <c r="C68" s="484"/>
      <c r="D68" s="427" t="s">
        <v>533</v>
      </c>
      <c r="E68" s="428"/>
      <c r="F68" s="428"/>
      <c r="G68" s="429"/>
      <c r="H68" s="428" t="s">
        <v>515</v>
      </c>
      <c r="I68" s="428"/>
      <c r="J68" s="428"/>
      <c r="K68" s="428"/>
      <c r="L68" s="428"/>
      <c r="M68" s="428"/>
      <c r="N68" s="428"/>
      <c r="O68" s="429"/>
      <c r="P68" s="69" t="s">
        <v>283</v>
      </c>
      <c r="Q68" s="123" t="s">
        <v>54</v>
      </c>
      <c r="R68" s="123" t="s">
        <v>48</v>
      </c>
      <c r="S68" s="180"/>
      <c r="T68" s="181"/>
      <c r="U68" s="181"/>
      <c r="V68" s="181"/>
      <c r="W68" s="181"/>
      <c r="Z68" s="83"/>
      <c r="AA68" s="83"/>
      <c r="AB68" s="83"/>
      <c r="AC68" s="83"/>
      <c r="AD68" s="83"/>
      <c r="AE68" s="83"/>
      <c r="AF68" s="83"/>
      <c r="AG68" s="83"/>
      <c r="AH68" s="83"/>
      <c r="AI68" s="83"/>
      <c r="AJ68" s="83"/>
      <c r="AK68" s="83"/>
      <c r="AL68" s="83"/>
      <c r="AM68" s="83"/>
      <c r="AN68" s="83"/>
    </row>
    <row r="69" spans="1:40" ht="39.950000000000003" customHeight="1" x14ac:dyDescent="0.25">
      <c r="A69" s="180"/>
      <c r="B69" s="485"/>
      <c r="C69" s="485"/>
      <c r="D69" s="487" t="str">
        <f>IF(B69="","Select Contractor or Sub Awardee in Column B","")</f>
        <v>Select Contractor or Sub Awardee in Column B</v>
      </c>
      <c r="E69" s="487"/>
      <c r="F69" s="487"/>
      <c r="G69" s="487"/>
      <c r="H69" s="400" t="str">
        <f>IF(B69="","Select Contractor or Sub Awardee in column B to continue",0)</f>
        <v>Select Contractor or Sub Awardee in column B to continue</v>
      </c>
      <c r="I69" s="400"/>
      <c r="J69" s="400"/>
      <c r="K69" s="400"/>
      <c r="L69" s="400"/>
      <c r="M69" s="400"/>
      <c r="N69" s="400"/>
      <c r="O69" s="400"/>
      <c r="P69" s="122"/>
      <c r="Q69" s="68"/>
      <c r="R69" s="124">
        <f>ROUND(Q69*P69,2)</f>
        <v>0</v>
      </c>
      <c r="S69" s="180"/>
      <c r="T69" s="181"/>
      <c r="U69" s="182" t="str">
        <f>IF(B69="","",IF(D69="","",R69))</f>
        <v/>
      </c>
      <c r="V69" s="182" t="str">
        <f>IF(B69="","",IF(D69="","",D69))</f>
        <v/>
      </c>
      <c r="W69" s="182">
        <f>IF(B69="Contractor",0,R69)</f>
        <v>0</v>
      </c>
    </row>
    <row r="70" spans="1:40" ht="39.950000000000003" customHeight="1" x14ac:dyDescent="0.25">
      <c r="A70" s="180"/>
      <c r="B70" s="485"/>
      <c r="C70" s="485"/>
      <c r="D70" s="487" t="str">
        <f>IF(B70="","Select Contractor or Sub Awardee in Column B","")</f>
        <v>Select Contractor or Sub Awardee in Column B</v>
      </c>
      <c r="E70" s="487"/>
      <c r="F70" s="487"/>
      <c r="G70" s="487"/>
      <c r="H70" s="400" t="str">
        <f>IF(B70="","Select Contractor or Sub Awardee in column B to continue",0)</f>
        <v>Select Contractor or Sub Awardee in column B to continue</v>
      </c>
      <c r="I70" s="400"/>
      <c r="J70" s="400"/>
      <c r="K70" s="400"/>
      <c r="L70" s="400"/>
      <c r="M70" s="400"/>
      <c r="N70" s="400"/>
      <c r="O70" s="400"/>
      <c r="P70" s="122"/>
      <c r="Q70" s="68"/>
      <c r="R70" s="124">
        <f t="shared" ref="R70:R72" si="6">ROUND(Q70*P70,2)</f>
        <v>0</v>
      </c>
      <c r="S70" s="180"/>
      <c r="T70" s="181"/>
      <c r="U70" s="182" t="str">
        <f>IF(B70="","",IF(D70="","",R70))</f>
        <v/>
      </c>
      <c r="V70" s="182" t="str">
        <f>IF(B70="","",IF(D70="","",D70))</f>
        <v/>
      </c>
      <c r="W70" s="182">
        <f>IF(B70="Contractor",0,R70)</f>
        <v>0</v>
      </c>
      <c r="X70" s="182"/>
    </row>
    <row r="71" spans="1:40" ht="39.950000000000003" customHeight="1" x14ac:dyDescent="0.25">
      <c r="A71" s="180"/>
      <c r="B71" s="395"/>
      <c r="C71" s="396"/>
      <c r="D71" s="487" t="str">
        <f>IF(B71="","Select Contractor or Sub Awardee in Column B","")</f>
        <v>Select Contractor or Sub Awardee in Column B</v>
      </c>
      <c r="E71" s="487"/>
      <c r="F71" s="487"/>
      <c r="G71" s="487"/>
      <c r="H71" s="400" t="str">
        <f>IF(B71="","Select Contractor or Sub Awardee in column B to continue",0)</f>
        <v>Select Contractor or Sub Awardee in column B to continue</v>
      </c>
      <c r="I71" s="400"/>
      <c r="J71" s="400"/>
      <c r="K71" s="400"/>
      <c r="L71" s="400"/>
      <c r="M71" s="400"/>
      <c r="N71" s="400"/>
      <c r="O71" s="400"/>
      <c r="P71" s="122"/>
      <c r="Q71" s="68"/>
      <c r="R71" s="124">
        <f t="shared" si="6"/>
        <v>0</v>
      </c>
      <c r="S71" s="180"/>
      <c r="T71" s="181"/>
      <c r="U71" s="182" t="str">
        <f>IF(B71="","",IF(D71="","",R71))</f>
        <v/>
      </c>
      <c r="V71" s="182" t="str">
        <f>IF(B71="","",IF(D71="","",D71))</f>
        <v/>
      </c>
      <c r="W71" s="182">
        <f>IF(B71="Contractor",0,R71)</f>
        <v>0</v>
      </c>
    </row>
    <row r="72" spans="1:40" ht="39.950000000000003" customHeight="1" x14ac:dyDescent="0.25">
      <c r="A72" s="180"/>
      <c r="B72" s="395"/>
      <c r="C72" s="396"/>
      <c r="D72" s="487" t="str">
        <f>IF(B72="","Select Contractor or Sub Awardee in Column B","")</f>
        <v>Select Contractor or Sub Awardee in Column B</v>
      </c>
      <c r="E72" s="487"/>
      <c r="F72" s="487"/>
      <c r="G72" s="487"/>
      <c r="H72" s="400" t="str">
        <f>IF(B72="","Select Contractor or Sub Awardee in column B to continue",0)</f>
        <v>Select Contractor or Sub Awardee in column B to continue</v>
      </c>
      <c r="I72" s="400"/>
      <c r="J72" s="400"/>
      <c r="K72" s="400"/>
      <c r="L72" s="400"/>
      <c r="M72" s="400"/>
      <c r="N72" s="400"/>
      <c r="O72" s="400"/>
      <c r="P72" s="122"/>
      <c r="Q72" s="68"/>
      <c r="R72" s="124">
        <f t="shared" si="6"/>
        <v>0</v>
      </c>
      <c r="S72" s="180"/>
      <c r="T72" s="181"/>
      <c r="U72" s="182" t="str">
        <f>IF(B72="","",IF(D72="","",R72))</f>
        <v/>
      </c>
      <c r="V72" s="182" t="str">
        <f>IF(B72="","",IF(D72="","",D72))</f>
        <v/>
      </c>
      <c r="W72" s="182">
        <f>IF(B72="Contractor",0,R72)</f>
        <v>0</v>
      </c>
    </row>
    <row r="73" spans="1:40" ht="18.600000000000001" customHeight="1" x14ac:dyDescent="0.25">
      <c r="A73" s="180"/>
      <c r="B73" s="480" t="s">
        <v>57</v>
      </c>
      <c r="C73" s="481"/>
      <c r="D73" s="481"/>
      <c r="E73" s="481"/>
      <c r="F73" s="481"/>
      <c r="G73" s="481"/>
      <c r="H73" s="481"/>
      <c r="I73" s="481"/>
      <c r="J73" s="481"/>
      <c r="K73" s="481"/>
      <c r="L73" s="481"/>
      <c r="M73" s="481"/>
      <c r="N73" s="481"/>
      <c r="O73" s="481"/>
      <c r="P73" s="481"/>
      <c r="Q73" s="482"/>
      <c r="R73" s="77">
        <f>ROUND(SUM(R69:R72),0)</f>
        <v>0</v>
      </c>
      <c r="S73" s="180"/>
      <c r="T73" s="181"/>
      <c r="U73" s="182">
        <f>SUM(U69:U72)</f>
        <v>0</v>
      </c>
      <c r="V73" s="181"/>
      <c r="W73" s="181"/>
      <c r="Y73" s="129">
        <f>R73</f>
        <v>0</v>
      </c>
    </row>
    <row r="74" spans="1:40" ht="15.75" customHeight="1" x14ac:dyDescent="0.25">
      <c r="A74" s="180"/>
      <c r="B74" s="465" t="s">
        <v>64</v>
      </c>
      <c r="C74" s="466"/>
      <c r="D74" s="466"/>
      <c r="E74" s="466"/>
      <c r="F74" s="466"/>
      <c r="G74" s="466"/>
      <c r="H74" s="466"/>
      <c r="I74" s="466"/>
      <c r="J74" s="466"/>
      <c r="K74" s="466"/>
      <c r="L74" s="466"/>
      <c r="M74" s="466"/>
      <c r="N74" s="466"/>
      <c r="O74" s="466"/>
      <c r="P74" s="466"/>
      <c r="Q74" s="466"/>
      <c r="R74" s="467"/>
      <c r="S74" s="180"/>
      <c r="T74" s="181"/>
      <c r="U74" s="181"/>
      <c r="V74" s="181"/>
      <c r="W74" s="181"/>
    </row>
    <row r="75" spans="1:40" ht="39.950000000000003" customHeight="1" x14ac:dyDescent="0.25">
      <c r="A75" s="180"/>
      <c r="B75" s="440" t="s">
        <v>341</v>
      </c>
      <c r="C75" s="441"/>
      <c r="D75" s="442"/>
      <c r="E75" s="440" t="s">
        <v>56</v>
      </c>
      <c r="F75" s="441"/>
      <c r="G75" s="441"/>
      <c r="H75" s="441"/>
      <c r="I75" s="441"/>
      <c r="J75" s="441"/>
      <c r="K75" s="441"/>
      <c r="L75" s="441"/>
      <c r="M75" s="441"/>
      <c r="N75" s="441"/>
      <c r="O75" s="441"/>
      <c r="P75" s="441"/>
      <c r="Q75" s="442"/>
      <c r="R75" s="329" t="s">
        <v>48</v>
      </c>
      <c r="S75" s="180"/>
      <c r="T75" s="181"/>
      <c r="U75" s="181"/>
      <c r="V75" s="181"/>
      <c r="W75" s="181"/>
    </row>
    <row r="76" spans="1:40" ht="39.950000000000003" customHeight="1" x14ac:dyDescent="0.25">
      <c r="A76" s="180"/>
      <c r="B76" s="387"/>
      <c r="C76" s="387"/>
      <c r="D76" s="387"/>
      <c r="E76" s="388" t="str">
        <f t="shared" ref="E76:E81" si="7">IF(B76="","Select Supply Category in Column B",0)</f>
        <v>Select Supply Category in Column B</v>
      </c>
      <c r="F76" s="388"/>
      <c r="G76" s="388"/>
      <c r="H76" s="388"/>
      <c r="I76" s="388"/>
      <c r="J76" s="388"/>
      <c r="K76" s="388"/>
      <c r="L76" s="388"/>
      <c r="M76" s="388"/>
      <c r="N76" s="388"/>
      <c r="O76" s="388"/>
      <c r="P76" s="388"/>
      <c r="Q76" s="388"/>
      <c r="R76" s="150"/>
      <c r="S76" s="180"/>
      <c r="T76" s="181"/>
      <c r="U76" s="181"/>
      <c r="V76" s="181"/>
      <c r="W76" s="181"/>
    </row>
    <row r="77" spans="1:40" ht="39.950000000000003" customHeight="1" x14ac:dyDescent="0.25">
      <c r="A77" s="180"/>
      <c r="B77" s="387"/>
      <c r="C77" s="387"/>
      <c r="D77" s="387"/>
      <c r="E77" s="388" t="str">
        <f t="shared" si="7"/>
        <v>Select Supply Category in Column B</v>
      </c>
      <c r="F77" s="388"/>
      <c r="G77" s="388"/>
      <c r="H77" s="388"/>
      <c r="I77" s="388"/>
      <c r="J77" s="388"/>
      <c r="K77" s="388"/>
      <c r="L77" s="388"/>
      <c r="M77" s="388"/>
      <c r="N77" s="388"/>
      <c r="O77" s="388"/>
      <c r="P77" s="388"/>
      <c r="Q77" s="388"/>
      <c r="R77" s="150"/>
      <c r="S77" s="180"/>
      <c r="T77" s="181"/>
      <c r="U77" s="181"/>
      <c r="V77" s="181"/>
      <c r="W77" s="181"/>
    </row>
    <row r="78" spans="1:40" ht="39.950000000000003" customHeight="1" x14ac:dyDescent="0.25">
      <c r="A78" s="180"/>
      <c r="B78" s="387"/>
      <c r="C78" s="387"/>
      <c r="D78" s="387"/>
      <c r="E78" s="388" t="str">
        <f t="shared" si="7"/>
        <v>Select Supply Category in Column B</v>
      </c>
      <c r="F78" s="388"/>
      <c r="G78" s="388"/>
      <c r="H78" s="388"/>
      <c r="I78" s="388"/>
      <c r="J78" s="388"/>
      <c r="K78" s="388"/>
      <c r="L78" s="388"/>
      <c r="M78" s="388"/>
      <c r="N78" s="388"/>
      <c r="O78" s="388"/>
      <c r="P78" s="388"/>
      <c r="Q78" s="388"/>
      <c r="R78" s="150"/>
      <c r="S78" s="180"/>
      <c r="T78" s="181"/>
      <c r="U78" s="181"/>
      <c r="V78" s="181"/>
      <c r="W78" s="181"/>
    </row>
    <row r="79" spans="1:40" ht="39.950000000000003" customHeight="1" x14ac:dyDescent="0.25">
      <c r="A79" s="180"/>
      <c r="B79" s="387"/>
      <c r="C79" s="387"/>
      <c r="D79" s="387"/>
      <c r="E79" s="388" t="str">
        <f t="shared" si="7"/>
        <v>Select Supply Category in Column B</v>
      </c>
      <c r="F79" s="388"/>
      <c r="G79" s="388"/>
      <c r="H79" s="388"/>
      <c r="I79" s="388"/>
      <c r="J79" s="388"/>
      <c r="K79" s="388"/>
      <c r="L79" s="388"/>
      <c r="M79" s="388"/>
      <c r="N79" s="388"/>
      <c r="O79" s="388"/>
      <c r="P79" s="388"/>
      <c r="Q79" s="388"/>
      <c r="R79" s="150"/>
      <c r="S79" s="180"/>
      <c r="T79" s="181"/>
      <c r="U79" s="181"/>
      <c r="V79" s="181"/>
      <c r="W79" s="181"/>
    </row>
    <row r="80" spans="1:40" ht="39.950000000000003" customHeight="1" x14ac:dyDescent="0.25">
      <c r="A80" s="180"/>
      <c r="B80" s="387"/>
      <c r="C80" s="387"/>
      <c r="D80" s="387"/>
      <c r="E80" s="388" t="str">
        <f t="shared" si="7"/>
        <v>Select Supply Category in Column B</v>
      </c>
      <c r="F80" s="388"/>
      <c r="G80" s="388"/>
      <c r="H80" s="388"/>
      <c r="I80" s="388"/>
      <c r="J80" s="388"/>
      <c r="K80" s="388"/>
      <c r="L80" s="388"/>
      <c r="M80" s="388"/>
      <c r="N80" s="388"/>
      <c r="O80" s="388"/>
      <c r="P80" s="388"/>
      <c r="Q80" s="388"/>
      <c r="R80" s="150"/>
      <c r="S80" s="180"/>
      <c r="T80" s="181"/>
      <c r="U80" s="181"/>
      <c r="V80" s="181"/>
      <c r="W80" s="181"/>
    </row>
    <row r="81" spans="1:25" ht="39.950000000000003" customHeight="1" x14ac:dyDescent="0.25">
      <c r="A81" s="180"/>
      <c r="B81" s="387"/>
      <c r="C81" s="387"/>
      <c r="D81" s="387"/>
      <c r="E81" s="388" t="str">
        <f t="shared" si="7"/>
        <v>Select Supply Category in Column B</v>
      </c>
      <c r="F81" s="388"/>
      <c r="G81" s="388"/>
      <c r="H81" s="388"/>
      <c r="I81" s="388"/>
      <c r="J81" s="388"/>
      <c r="K81" s="388"/>
      <c r="L81" s="388"/>
      <c r="M81" s="388"/>
      <c r="N81" s="388"/>
      <c r="O81" s="388"/>
      <c r="P81" s="388"/>
      <c r="Q81" s="388"/>
      <c r="R81" s="150"/>
      <c r="S81" s="180"/>
      <c r="T81" s="181"/>
      <c r="U81" s="181"/>
      <c r="V81" s="181"/>
      <c r="W81" s="181"/>
    </row>
    <row r="82" spans="1:25" ht="18" customHeight="1" x14ac:dyDescent="0.25">
      <c r="A82" s="180"/>
      <c r="B82" s="411" t="s">
        <v>58</v>
      </c>
      <c r="C82" s="412"/>
      <c r="D82" s="412"/>
      <c r="E82" s="412"/>
      <c r="F82" s="412"/>
      <c r="G82" s="412"/>
      <c r="H82" s="412"/>
      <c r="I82" s="412"/>
      <c r="J82" s="412"/>
      <c r="K82" s="412"/>
      <c r="L82" s="412"/>
      <c r="M82" s="412"/>
      <c r="N82" s="412"/>
      <c r="O82" s="412"/>
      <c r="P82" s="412"/>
      <c r="Q82" s="413"/>
      <c r="R82" s="151">
        <f>ROUND(SUM(R76:R81),0)</f>
        <v>0</v>
      </c>
      <c r="S82" s="180"/>
      <c r="T82" s="181"/>
      <c r="U82" s="181"/>
      <c r="V82" s="181"/>
      <c r="W82" s="181"/>
      <c r="Y82" s="129">
        <f>R82</f>
        <v>0</v>
      </c>
    </row>
    <row r="83" spans="1:25" ht="15.75" customHeight="1" x14ac:dyDescent="0.25">
      <c r="A83" s="180"/>
      <c r="B83" s="384" t="s">
        <v>65</v>
      </c>
      <c r="C83" s="385"/>
      <c r="D83" s="385"/>
      <c r="E83" s="385"/>
      <c r="F83" s="385"/>
      <c r="G83" s="385"/>
      <c r="H83" s="385"/>
      <c r="I83" s="385"/>
      <c r="J83" s="385"/>
      <c r="K83" s="385"/>
      <c r="L83" s="385"/>
      <c r="M83" s="385"/>
      <c r="N83" s="385"/>
      <c r="O83" s="385"/>
      <c r="P83" s="385"/>
      <c r="Q83" s="385"/>
      <c r="R83" s="386"/>
      <c r="S83" s="180"/>
      <c r="T83" s="181"/>
      <c r="U83" s="181"/>
      <c r="V83" s="181"/>
      <c r="W83" s="181"/>
    </row>
    <row r="84" spans="1:25" s="83" customFormat="1" ht="39.950000000000003" customHeight="1" x14ac:dyDescent="0.25">
      <c r="A84" s="180"/>
      <c r="B84" s="392" t="s">
        <v>341</v>
      </c>
      <c r="C84" s="393"/>
      <c r="D84" s="394"/>
      <c r="E84" s="486" t="s">
        <v>226</v>
      </c>
      <c r="F84" s="486"/>
      <c r="G84" s="486"/>
      <c r="H84" s="486" t="s">
        <v>227</v>
      </c>
      <c r="I84" s="486"/>
      <c r="J84" s="486"/>
      <c r="K84" s="486"/>
      <c r="L84" s="486"/>
      <c r="M84" s="486"/>
      <c r="N84" s="486"/>
      <c r="O84" s="486"/>
      <c r="P84" s="179" t="s">
        <v>360</v>
      </c>
      <c r="Q84" s="179" t="s">
        <v>115</v>
      </c>
      <c r="R84" s="74" t="s">
        <v>52</v>
      </c>
      <c r="S84" s="180"/>
      <c r="T84" s="181"/>
      <c r="U84" s="181"/>
      <c r="V84" s="181"/>
      <c r="W84" s="181"/>
    </row>
    <row r="85" spans="1:25" s="83" customFormat="1" ht="39.950000000000003" customHeight="1" x14ac:dyDescent="0.25">
      <c r="A85" s="180"/>
      <c r="B85" s="417"/>
      <c r="C85" s="418"/>
      <c r="D85" s="419"/>
      <c r="E85" s="389" t="str">
        <f t="shared" ref="E85:E91" si="8">IF(B85="","Select Category in Column B",0)</f>
        <v>Select Category in Column B</v>
      </c>
      <c r="F85" s="390"/>
      <c r="G85" s="391"/>
      <c r="H85" s="389" t="str">
        <f t="shared" ref="H85:H91" si="9">IF(B85="","Select Category in Column B",0)</f>
        <v>Select Category in Column B</v>
      </c>
      <c r="I85" s="390"/>
      <c r="J85" s="390"/>
      <c r="K85" s="390"/>
      <c r="L85" s="390"/>
      <c r="M85" s="390"/>
      <c r="N85" s="390"/>
      <c r="O85" s="391"/>
      <c r="P85" s="186"/>
      <c r="Q85" s="190"/>
      <c r="R85" s="77">
        <f>ROUND(Q85*P85,2)</f>
        <v>0</v>
      </c>
      <c r="S85" s="180"/>
      <c r="T85" s="181"/>
      <c r="U85" s="182">
        <f>IF(OR(B85='DROP-DOWNS'!$S$18,B85='DROP-DOWNS'!$S$19,B85='DROP-DOWNS'!$S$20,B85='DROP-DOWNS'!$S$21),R85,0)</f>
        <v>0</v>
      </c>
      <c r="V85" s="177"/>
      <c r="W85" s="181"/>
    </row>
    <row r="86" spans="1:25" s="83" customFormat="1" ht="39.950000000000003" customHeight="1" x14ac:dyDescent="0.25">
      <c r="A86" s="180"/>
      <c r="B86" s="417"/>
      <c r="C86" s="418"/>
      <c r="D86" s="419"/>
      <c r="E86" s="389" t="str">
        <f t="shared" si="8"/>
        <v>Select Category in Column B</v>
      </c>
      <c r="F86" s="390"/>
      <c r="G86" s="391"/>
      <c r="H86" s="389" t="str">
        <f t="shared" si="9"/>
        <v>Select Category in Column B</v>
      </c>
      <c r="I86" s="390"/>
      <c r="J86" s="390"/>
      <c r="K86" s="390"/>
      <c r="L86" s="390"/>
      <c r="M86" s="390"/>
      <c r="N86" s="390"/>
      <c r="O86" s="391"/>
      <c r="P86" s="186"/>
      <c r="Q86" s="190"/>
      <c r="R86" s="77">
        <f t="shared" ref="R86:R88" si="10">ROUND(Q86*P86,2)</f>
        <v>0</v>
      </c>
      <c r="S86" s="180"/>
      <c r="T86" s="181"/>
      <c r="U86" s="182">
        <f>IF(OR(B86='DROP-DOWNS'!$S$18,B86='DROP-DOWNS'!$S$19,B86='DROP-DOWNS'!$S$20,B86='DROP-DOWNS'!$S$21),R86,0)</f>
        <v>0</v>
      </c>
      <c r="V86" s="177"/>
      <c r="W86" s="181"/>
    </row>
    <row r="87" spans="1:25" s="83" customFormat="1" ht="39.950000000000003" customHeight="1" x14ac:dyDescent="0.25">
      <c r="A87" s="180"/>
      <c r="B87" s="417"/>
      <c r="C87" s="418"/>
      <c r="D87" s="419"/>
      <c r="E87" s="389" t="str">
        <f t="shared" si="8"/>
        <v>Select Category in Column B</v>
      </c>
      <c r="F87" s="390"/>
      <c r="G87" s="391"/>
      <c r="H87" s="389" t="str">
        <f t="shared" si="9"/>
        <v>Select Category in Column B</v>
      </c>
      <c r="I87" s="390"/>
      <c r="J87" s="390"/>
      <c r="K87" s="390"/>
      <c r="L87" s="390"/>
      <c r="M87" s="390"/>
      <c r="N87" s="390"/>
      <c r="O87" s="391"/>
      <c r="P87" s="165"/>
      <c r="Q87" s="190"/>
      <c r="R87" s="77">
        <f t="shared" si="10"/>
        <v>0</v>
      </c>
      <c r="S87" s="180"/>
      <c r="T87" s="181"/>
      <c r="U87" s="182">
        <f>IF(OR(B87='DROP-DOWNS'!$S$18,B87='DROP-DOWNS'!$S$19,B87='DROP-DOWNS'!$S$20,B87='DROP-DOWNS'!$S$21),R87,0)</f>
        <v>0</v>
      </c>
      <c r="V87" s="177"/>
      <c r="W87" s="181"/>
    </row>
    <row r="88" spans="1:25" s="83" customFormat="1" ht="39.950000000000003" customHeight="1" x14ac:dyDescent="0.25">
      <c r="A88" s="180"/>
      <c r="B88" s="417"/>
      <c r="C88" s="418"/>
      <c r="D88" s="419"/>
      <c r="E88" s="389" t="str">
        <f t="shared" si="8"/>
        <v>Select Category in Column B</v>
      </c>
      <c r="F88" s="390"/>
      <c r="G88" s="391"/>
      <c r="H88" s="389" t="str">
        <f t="shared" si="9"/>
        <v>Select Category in Column B</v>
      </c>
      <c r="I88" s="390"/>
      <c r="J88" s="390"/>
      <c r="K88" s="390"/>
      <c r="L88" s="390"/>
      <c r="M88" s="390"/>
      <c r="N88" s="390"/>
      <c r="O88" s="391"/>
      <c r="P88" s="165"/>
      <c r="Q88" s="190"/>
      <c r="R88" s="77">
        <f t="shared" si="10"/>
        <v>0</v>
      </c>
      <c r="S88" s="180"/>
      <c r="T88" s="181"/>
      <c r="U88" s="182">
        <f>IF(OR(B88='DROP-DOWNS'!$S$18,B88='DROP-DOWNS'!$S$19,B88='DROP-DOWNS'!$S$20,B88='DROP-DOWNS'!$S$21),R88,0)</f>
        <v>0</v>
      </c>
      <c r="V88" s="177"/>
      <c r="W88" s="181"/>
    </row>
    <row r="89" spans="1:25" s="83" customFormat="1" ht="39.950000000000003" hidden="1" customHeight="1" x14ac:dyDescent="0.25">
      <c r="A89" s="180"/>
      <c r="B89" s="417"/>
      <c r="C89" s="418"/>
      <c r="D89" s="419"/>
      <c r="E89" s="389" t="str">
        <f t="shared" si="8"/>
        <v>Select Category in Column B</v>
      </c>
      <c r="F89" s="390"/>
      <c r="G89" s="391"/>
      <c r="H89" s="389" t="str">
        <f t="shared" si="9"/>
        <v>Select Category in Column B</v>
      </c>
      <c r="I89" s="390"/>
      <c r="J89" s="390"/>
      <c r="K89" s="390"/>
      <c r="L89" s="390"/>
      <c r="M89" s="390"/>
      <c r="N89" s="390"/>
      <c r="O89" s="391"/>
      <c r="P89" s="186"/>
      <c r="Q89" s="190"/>
      <c r="R89" s="77">
        <f t="shared" ref="R89:R91" si="11">ROUND(Q89*P89,0)</f>
        <v>0</v>
      </c>
      <c r="S89" s="180"/>
      <c r="T89" s="181"/>
      <c r="U89" s="182">
        <f>IF(OR(B89='DROP-DOWNS'!S18,B89='DROP-DOWNS'!S19,B89='DROP-DOWNS'!S20,B89='DROP-DOWNS'!S21),R89,0)</f>
        <v>0</v>
      </c>
      <c r="V89" s="177"/>
      <c r="W89" s="181"/>
    </row>
    <row r="90" spans="1:25" s="83" customFormat="1" ht="39.950000000000003" hidden="1" customHeight="1" x14ac:dyDescent="0.25">
      <c r="A90" s="180"/>
      <c r="B90" s="417"/>
      <c r="C90" s="418"/>
      <c r="D90" s="419"/>
      <c r="E90" s="389" t="str">
        <f t="shared" si="8"/>
        <v>Select Category in Column B</v>
      </c>
      <c r="F90" s="390"/>
      <c r="G90" s="391"/>
      <c r="H90" s="389" t="str">
        <f t="shared" si="9"/>
        <v>Select Category in Column B</v>
      </c>
      <c r="I90" s="390"/>
      <c r="J90" s="390"/>
      <c r="K90" s="390"/>
      <c r="L90" s="390"/>
      <c r="M90" s="390"/>
      <c r="N90" s="390"/>
      <c r="O90" s="391"/>
      <c r="P90" s="165"/>
      <c r="Q90" s="190"/>
      <c r="R90" s="77">
        <f t="shared" si="11"/>
        <v>0</v>
      </c>
      <c r="S90" s="180"/>
      <c r="T90" s="181"/>
      <c r="U90" s="182">
        <f>IF(OR(B90='DROP-DOWNS'!S18,B90='DROP-DOWNS'!S19,B90='DROP-DOWNS'!S20,B90='DROP-DOWNS'!S21),R90,0)</f>
        <v>0</v>
      </c>
      <c r="V90" s="177"/>
      <c r="W90" s="181"/>
    </row>
    <row r="91" spans="1:25" s="83" customFormat="1" ht="39.950000000000003" hidden="1" customHeight="1" x14ac:dyDescent="0.25">
      <c r="A91" s="180"/>
      <c r="B91" s="417"/>
      <c r="C91" s="418"/>
      <c r="D91" s="419" t="str">
        <f>IF(B91="","Select Travel Category in Column B.",0)</f>
        <v>Select Travel Category in Column B.</v>
      </c>
      <c r="E91" s="389" t="str">
        <f t="shared" si="8"/>
        <v>Select Category in Column B</v>
      </c>
      <c r="F91" s="390"/>
      <c r="G91" s="391"/>
      <c r="H91" s="389" t="str">
        <f t="shared" si="9"/>
        <v>Select Category in Column B</v>
      </c>
      <c r="I91" s="390"/>
      <c r="J91" s="390"/>
      <c r="K91" s="390"/>
      <c r="L91" s="390"/>
      <c r="M91" s="390"/>
      <c r="N91" s="390"/>
      <c r="O91" s="391"/>
      <c r="P91" s="165"/>
      <c r="Q91" s="190"/>
      <c r="R91" s="77">
        <f t="shared" si="11"/>
        <v>0</v>
      </c>
      <c r="S91" s="180"/>
      <c r="T91" s="181"/>
      <c r="U91" s="182">
        <f>IF(OR(B91='DROP-DOWNS'!S18,B91='DROP-DOWNS'!S19,B91='DROP-DOWNS'!S20,B91='DROP-DOWNS'!S21),R91,0)</f>
        <v>0</v>
      </c>
      <c r="V91" s="177"/>
      <c r="W91" s="181"/>
    </row>
    <row r="92" spans="1:25" ht="18" customHeight="1" x14ac:dyDescent="0.25">
      <c r="A92" s="180"/>
      <c r="B92" s="411" t="s">
        <v>59</v>
      </c>
      <c r="C92" s="412"/>
      <c r="D92" s="412"/>
      <c r="E92" s="412"/>
      <c r="F92" s="412"/>
      <c r="G92" s="412"/>
      <c r="H92" s="412"/>
      <c r="I92" s="412"/>
      <c r="J92" s="412"/>
      <c r="K92" s="412"/>
      <c r="L92" s="412"/>
      <c r="M92" s="412"/>
      <c r="N92" s="412"/>
      <c r="O92" s="412"/>
      <c r="P92" s="412"/>
      <c r="Q92" s="413"/>
      <c r="R92" s="151">
        <f>ROUND(SUM(R85:R91),0)</f>
        <v>0</v>
      </c>
      <c r="S92" s="180"/>
      <c r="T92" s="181"/>
      <c r="U92" s="152">
        <f>SUM(U85:U91)</f>
        <v>0</v>
      </c>
      <c r="V92" s="177"/>
      <c r="W92" s="181"/>
      <c r="Y92" s="129">
        <f>R92</f>
        <v>0</v>
      </c>
    </row>
    <row r="93" spans="1:25" ht="15.75" customHeight="1" x14ac:dyDescent="0.25">
      <c r="A93" s="180"/>
      <c r="B93" s="384" t="s">
        <v>66</v>
      </c>
      <c r="C93" s="385"/>
      <c r="D93" s="385"/>
      <c r="E93" s="385"/>
      <c r="F93" s="385"/>
      <c r="G93" s="385"/>
      <c r="H93" s="385"/>
      <c r="I93" s="385"/>
      <c r="J93" s="385"/>
      <c r="K93" s="385"/>
      <c r="L93" s="385"/>
      <c r="M93" s="385"/>
      <c r="N93" s="385"/>
      <c r="O93" s="385"/>
      <c r="P93" s="385"/>
      <c r="Q93" s="385"/>
      <c r="R93" s="386"/>
      <c r="S93" s="180"/>
      <c r="T93" s="181"/>
      <c r="U93" s="181"/>
      <c r="V93" s="178"/>
      <c r="W93" s="181"/>
    </row>
    <row r="94" spans="1:25" ht="39.950000000000003" customHeight="1" x14ac:dyDescent="0.25">
      <c r="A94" s="180"/>
      <c r="B94" s="437" t="s">
        <v>74</v>
      </c>
      <c r="C94" s="438"/>
      <c r="D94" s="439"/>
      <c r="E94" s="437" t="s">
        <v>361</v>
      </c>
      <c r="F94" s="438"/>
      <c r="G94" s="438"/>
      <c r="H94" s="438"/>
      <c r="I94" s="438"/>
      <c r="J94" s="438"/>
      <c r="K94" s="438"/>
      <c r="L94" s="438"/>
      <c r="M94" s="438"/>
      <c r="N94" s="438"/>
      <c r="O94" s="438"/>
      <c r="P94" s="438"/>
      <c r="Q94" s="438"/>
      <c r="R94" s="439"/>
      <c r="S94" s="180"/>
      <c r="T94" s="181"/>
      <c r="U94" s="181"/>
      <c r="V94" s="178"/>
      <c r="W94" s="181"/>
    </row>
    <row r="95" spans="1:25" ht="39.950000000000003" customHeight="1" x14ac:dyDescent="0.25">
      <c r="A95" s="180"/>
      <c r="B95" s="387"/>
      <c r="C95" s="387"/>
      <c r="D95" s="387"/>
      <c r="E95" s="388" t="str">
        <f t="shared" ref="E95:E100" si="12">IF(B95="","Select Category in Column B",0)</f>
        <v>Select Category in Column B</v>
      </c>
      <c r="F95" s="388"/>
      <c r="G95" s="388"/>
      <c r="H95" s="388"/>
      <c r="I95" s="388"/>
      <c r="J95" s="388"/>
      <c r="K95" s="388"/>
      <c r="L95" s="388"/>
      <c r="M95" s="388"/>
      <c r="N95" s="388"/>
      <c r="O95" s="388"/>
      <c r="P95" s="388"/>
      <c r="Q95" s="388"/>
      <c r="R95" s="150"/>
      <c r="S95" s="180"/>
      <c r="T95" s="181"/>
      <c r="U95" s="181"/>
      <c r="V95" s="177"/>
      <c r="W95" s="181"/>
    </row>
    <row r="96" spans="1:25" ht="39.950000000000003" customHeight="1" x14ac:dyDescent="0.25">
      <c r="A96" s="180"/>
      <c r="B96" s="387"/>
      <c r="C96" s="387"/>
      <c r="D96" s="387"/>
      <c r="E96" s="388" t="str">
        <f t="shared" si="12"/>
        <v>Select Category in Column B</v>
      </c>
      <c r="F96" s="388"/>
      <c r="G96" s="388"/>
      <c r="H96" s="388"/>
      <c r="I96" s="388"/>
      <c r="J96" s="388"/>
      <c r="K96" s="388"/>
      <c r="L96" s="388"/>
      <c r="M96" s="388"/>
      <c r="N96" s="388"/>
      <c r="O96" s="388"/>
      <c r="P96" s="388"/>
      <c r="Q96" s="388"/>
      <c r="R96" s="150"/>
      <c r="S96" s="180"/>
      <c r="T96" s="181"/>
      <c r="U96" s="181"/>
      <c r="V96" s="177"/>
      <c r="W96" s="181"/>
    </row>
    <row r="97" spans="1:25" ht="39.950000000000003" customHeight="1" x14ac:dyDescent="0.25">
      <c r="A97" s="180"/>
      <c r="B97" s="387"/>
      <c r="C97" s="387"/>
      <c r="D97" s="387"/>
      <c r="E97" s="388" t="str">
        <f t="shared" si="12"/>
        <v>Select Category in Column B</v>
      </c>
      <c r="F97" s="388"/>
      <c r="G97" s="388"/>
      <c r="H97" s="388"/>
      <c r="I97" s="388"/>
      <c r="J97" s="388"/>
      <c r="K97" s="388"/>
      <c r="L97" s="388"/>
      <c r="M97" s="388"/>
      <c r="N97" s="388"/>
      <c r="O97" s="388"/>
      <c r="P97" s="388"/>
      <c r="Q97" s="388"/>
      <c r="R97" s="150"/>
      <c r="S97" s="180"/>
      <c r="T97" s="181"/>
      <c r="U97" s="181"/>
      <c r="V97" s="178"/>
      <c r="W97" s="181"/>
    </row>
    <row r="98" spans="1:25" ht="39.950000000000003" customHeight="1" x14ac:dyDescent="0.25">
      <c r="A98" s="180"/>
      <c r="B98" s="387"/>
      <c r="C98" s="387"/>
      <c r="D98" s="387"/>
      <c r="E98" s="388" t="str">
        <f t="shared" si="12"/>
        <v>Select Category in Column B</v>
      </c>
      <c r="F98" s="388"/>
      <c r="G98" s="388"/>
      <c r="H98" s="388"/>
      <c r="I98" s="388"/>
      <c r="J98" s="388"/>
      <c r="K98" s="388"/>
      <c r="L98" s="388"/>
      <c r="M98" s="388"/>
      <c r="N98" s="388"/>
      <c r="O98" s="388"/>
      <c r="P98" s="388"/>
      <c r="Q98" s="388"/>
      <c r="R98" s="150"/>
      <c r="S98" s="180"/>
      <c r="T98" s="181"/>
      <c r="U98" s="181"/>
      <c r="V98" s="181"/>
      <c r="W98" s="181"/>
    </row>
    <row r="99" spans="1:25" ht="39.950000000000003" customHeight="1" x14ac:dyDescent="0.25">
      <c r="A99" s="180"/>
      <c r="B99" s="387"/>
      <c r="C99" s="387"/>
      <c r="D99" s="387"/>
      <c r="E99" s="388" t="str">
        <f t="shared" si="12"/>
        <v>Select Category in Column B</v>
      </c>
      <c r="F99" s="388"/>
      <c r="G99" s="388"/>
      <c r="H99" s="388"/>
      <c r="I99" s="388"/>
      <c r="J99" s="388"/>
      <c r="K99" s="388"/>
      <c r="L99" s="388"/>
      <c r="M99" s="388"/>
      <c r="N99" s="388"/>
      <c r="O99" s="388"/>
      <c r="P99" s="388"/>
      <c r="Q99" s="388"/>
      <c r="R99" s="150"/>
      <c r="S99" s="180"/>
      <c r="T99" s="181"/>
      <c r="U99" s="181"/>
      <c r="V99" s="181"/>
      <c r="W99" s="181"/>
    </row>
    <row r="100" spans="1:25" ht="39.950000000000003" customHeight="1" x14ac:dyDescent="0.25">
      <c r="A100" s="180"/>
      <c r="B100" s="387"/>
      <c r="C100" s="387"/>
      <c r="D100" s="387"/>
      <c r="E100" s="388" t="str">
        <f t="shared" si="12"/>
        <v>Select Category in Column B</v>
      </c>
      <c r="F100" s="388"/>
      <c r="G100" s="388"/>
      <c r="H100" s="388"/>
      <c r="I100" s="388"/>
      <c r="J100" s="388"/>
      <c r="K100" s="388"/>
      <c r="L100" s="388"/>
      <c r="M100" s="388"/>
      <c r="N100" s="388"/>
      <c r="O100" s="388"/>
      <c r="P100" s="388"/>
      <c r="Q100" s="388"/>
      <c r="R100" s="150"/>
      <c r="S100" s="180"/>
      <c r="T100" s="181"/>
      <c r="U100" s="181"/>
      <c r="V100" s="181"/>
      <c r="W100" s="181"/>
    </row>
    <row r="101" spans="1:25" ht="19.350000000000001" customHeight="1" x14ac:dyDescent="0.25">
      <c r="A101" s="180"/>
      <c r="B101" s="411" t="s">
        <v>75</v>
      </c>
      <c r="C101" s="412"/>
      <c r="D101" s="412"/>
      <c r="E101" s="412"/>
      <c r="F101" s="412"/>
      <c r="G101" s="412"/>
      <c r="H101" s="412"/>
      <c r="I101" s="412"/>
      <c r="J101" s="412"/>
      <c r="K101" s="412"/>
      <c r="L101" s="412"/>
      <c r="M101" s="412"/>
      <c r="N101" s="412"/>
      <c r="O101" s="412"/>
      <c r="P101" s="412"/>
      <c r="Q101" s="413"/>
      <c r="R101" s="151">
        <f>ROUND(SUM(R95:R100),0)</f>
        <v>0</v>
      </c>
      <c r="S101" s="180"/>
      <c r="T101" s="181"/>
      <c r="U101" s="181"/>
      <c r="V101" s="181"/>
      <c r="W101" s="181"/>
      <c r="Y101" s="129">
        <f>R101</f>
        <v>0</v>
      </c>
    </row>
    <row r="102" spans="1:25" ht="15.75" customHeight="1" x14ac:dyDescent="0.25">
      <c r="A102" s="180"/>
      <c r="B102" s="422" t="s">
        <v>67</v>
      </c>
      <c r="C102" s="423"/>
      <c r="D102" s="423"/>
      <c r="E102" s="423"/>
      <c r="F102" s="423"/>
      <c r="G102" s="423"/>
      <c r="H102" s="423"/>
      <c r="I102" s="423"/>
      <c r="J102" s="423"/>
      <c r="K102" s="423"/>
      <c r="L102" s="423"/>
      <c r="M102" s="423"/>
      <c r="N102" s="423"/>
      <c r="O102" s="423"/>
      <c r="P102" s="423"/>
      <c r="Q102" s="423"/>
      <c r="R102" s="386"/>
      <c r="S102" s="180"/>
      <c r="T102" s="181"/>
      <c r="U102" s="181"/>
      <c r="V102" s="181"/>
      <c r="W102" s="181"/>
      <c r="X102" s="181"/>
    </row>
    <row r="103" spans="1:25" ht="15.75" customHeight="1" x14ac:dyDescent="0.25">
      <c r="A103" s="180"/>
      <c r="B103" s="250"/>
      <c r="C103" s="251"/>
      <c r="D103" s="251"/>
      <c r="E103" s="251"/>
      <c r="F103" s="251"/>
      <c r="G103" s="251"/>
      <c r="H103" s="251"/>
      <c r="I103" s="251"/>
      <c r="J103" s="251"/>
      <c r="K103" s="251"/>
      <c r="L103" s="251"/>
      <c r="M103" s="251"/>
      <c r="N103" s="251"/>
      <c r="O103" s="251"/>
      <c r="P103" s="251"/>
      <c r="Q103" s="252"/>
      <c r="R103" s="253"/>
      <c r="S103" s="180"/>
      <c r="T103" s="181"/>
      <c r="U103" s="181"/>
      <c r="V103" s="181"/>
      <c r="W103" s="181"/>
      <c r="X103" s="181"/>
    </row>
    <row r="104" spans="1:25" ht="15.6" customHeight="1" x14ac:dyDescent="0.25">
      <c r="A104" s="180"/>
      <c r="B104" s="254"/>
      <c r="C104" s="450" t="s">
        <v>256</v>
      </c>
      <c r="D104" s="450"/>
      <c r="E104" s="450"/>
      <c r="F104" s="450"/>
      <c r="G104" s="450"/>
      <c r="H104" s="333"/>
      <c r="I104" s="451" t="s">
        <v>284</v>
      </c>
      <c r="J104" s="452"/>
      <c r="K104" s="452"/>
      <c r="L104" s="452"/>
      <c r="M104" s="452"/>
      <c r="N104" s="335"/>
      <c r="O104" s="453" t="str">
        <f>IF(E7="", "Enter IDC Rate Above",E7)</f>
        <v>Enter IDC Rate Above</v>
      </c>
      <c r="P104" s="454"/>
      <c r="Q104" s="255"/>
      <c r="R104" s="256"/>
      <c r="S104" s="180"/>
      <c r="T104" s="181"/>
      <c r="U104" s="184" t="str">
        <f>O104</f>
        <v>Enter IDC Rate Above</v>
      </c>
      <c r="V104" s="181"/>
      <c r="W104" s="181"/>
      <c r="X104" s="181"/>
    </row>
    <row r="105" spans="1:25" ht="14.1" hidden="1" customHeight="1" x14ac:dyDescent="0.25">
      <c r="A105" s="180"/>
      <c r="B105" s="254"/>
      <c r="C105" s="251"/>
      <c r="D105" s="251"/>
      <c r="E105" s="251"/>
      <c r="F105" s="251"/>
      <c r="G105" s="251"/>
      <c r="H105" s="333"/>
      <c r="I105" s="455" t="s">
        <v>112</v>
      </c>
      <c r="J105" s="435"/>
      <c r="K105" s="435"/>
      <c r="L105" s="435"/>
      <c r="M105" s="435"/>
      <c r="N105" s="332"/>
      <c r="O105" s="443">
        <f>(R101+R92+R82+R73+R66+R57+R52+R44+R16)-F129</f>
        <v>0</v>
      </c>
      <c r="P105" s="421"/>
      <c r="Q105" s="255"/>
      <c r="R105" s="256"/>
      <c r="S105" s="180"/>
      <c r="T105" s="181"/>
      <c r="U105" s="181"/>
      <c r="V105" s="181"/>
      <c r="W105" s="181"/>
      <c r="X105" s="181"/>
    </row>
    <row r="106" spans="1:25" ht="14.1" hidden="1" customHeight="1" x14ac:dyDescent="0.25">
      <c r="A106" s="180"/>
      <c r="B106" s="254" t="s">
        <v>113</v>
      </c>
      <c r="C106" s="257"/>
      <c r="D106" s="257"/>
      <c r="E106" s="257"/>
      <c r="F106" s="257"/>
      <c r="G106" s="258"/>
      <c r="H106" s="333"/>
      <c r="I106" s="336"/>
      <c r="J106" s="332"/>
      <c r="K106" s="332"/>
      <c r="L106" s="332"/>
      <c r="M106" s="332"/>
      <c r="N106" s="332"/>
      <c r="O106" s="420" t="e">
        <f>(O104+1)*O105</f>
        <v>#VALUE!</v>
      </c>
      <c r="P106" s="421"/>
      <c r="Q106" s="255"/>
      <c r="R106" s="256"/>
      <c r="S106" s="180"/>
      <c r="T106" s="181"/>
      <c r="U106" s="181"/>
      <c r="V106" s="181"/>
      <c r="W106" s="181"/>
      <c r="X106" s="181"/>
    </row>
    <row r="107" spans="1:25" ht="15.75" customHeight="1" x14ac:dyDescent="0.25">
      <c r="A107" s="180"/>
      <c r="B107" s="254"/>
      <c r="C107" s="450" t="s">
        <v>249</v>
      </c>
      <c r="D107" s="450"/>
      <c r="E107" s="450"/>
      <c r="F107" s="450"/>
      <c r="G107" s="259">
        <f>F123</f>
        <v>0</v>
      </c>
      <c r="H107" s="333"/>
      <c r="I107" s="251"/>
      <c r="J107" s="251"/>
      <c r="K107" s="251"/>
      <c r="L107" s="251"/>
      <c r="M107" s="251"/>
      <c r="N107" s="251"/>
      <c r="O107" s="251"/>
      <c r="P107" s="251"/>
      <c r="Q107" s="255"/>
      <c r="R107" s="256"/>
      <c r="S107" s="180"/>
      <c r="T107" s="181"/>
      <c r="U107" s="181"/>
      <c r="V107" s="181"/>
      <c r="W107" s="181"/>
      <c r="X107" s="181"/>
    </row>
    <row r="108" spans="1:25" ht="15.75" customHeight="1" x14ac:dyDescent="0.25">
      <c r="A108" s="180"/>
      <c r="B108" s="254"/>
      <c r="C108" s="450" t="s">
        <v>517</v>
      </c>
      <c r="D108" s="450"/>
      <c r="E108" s="450"/>
      <c r="F108" s="450"/>
      <c r="G108" s="259">
        <f>F124+F125+F126+F127</f>
        <v>0</v>
      </c>
      <c r="H108" s="333"/>
      <c r="I108" s="260"/>
      <c r="J108" s="260"/>
      <c r="K108" s="260"/>
      <c r="L108" s="260"/>
      <c r="M108" s="260"/>
      <c r="N108" s="260"/>
      <c r="O108" s="260"/>
      <c r="P108" s="260"/>
      <c r="Q108" s="255"/>
      <c r="R108" s="256"/>
      <c r="S108" s="180"/>
      <c r="T108" s="181"/>
      <c r="U108" s="181"/>
      <c r="V108" s="181"/>
      <c r="W108" s="181"/>
      <c r="X108" s="181"/>
    </row>
    <row r="109" spans="1:25" ht="15.75" customHeight="1" x14ac:dyDescent="0.25">
      <c r="A109" s="180"/>
      <c r="B109" s="254"/>
      <c r="C109" s="450" t="s">
        <v>250</v>
      </c>
      <c r="D109" s="450"/>
      <c r="E109" s="450"/>
      <c r="F109" s="450"/>
      <c r="G109" s="259">
        <f>R115</f>
        <v>0</v>
      </c>
      <c r="H109" s="333"/>
      <c r="I109" s="451" t="s">
        <v>111</v>
      </c>
      <c r="J109" s="452"/>
      <c r="K109" s="452"/>
      <c r="L109" s="452"/>
      <c r="M109" s="452"/>
      <c r="N109" s="335"/>
      <c r="O109" s="430">
        <f>'GRANT SUMMARY'!J100</f>
        <v>0</v>
      </c>
      <c r="P109" s="431"/>
      <c r="Q109" s="255"/>
      <c r="R109" s="256"/>
      <c r="S109" s="180"/>
      <c r="T109" s="181"/>
      <c r="U109" s="181"/>
      <c r="V109" s="181"/>
      <c r="W109" s="181"/>
      <c r="X109" s="181"/>
    </row>
    <row r="110" spans="1:25" ht="16.5" customHeight="1" x14ac:dyDescent="0.25">
      <c r="A110" s="180"/>
      <c r="B110" s="254"/>
      <c r="C110" s="333"/>
      <c r="D110" s="435"/>
      <c r="E110" s="435"/>
      <c r="F110" s="435"/>
      <c r="G110" s="333"/>
      <c r="H110" s="333"/>
      <c r="I110" s="333"/>
      <c r="J110" s="333"/>
      <c r="K110" s="333"/>
      <c r="L110" s="333"/>
      <c r="M110" s="436"/>
      <c r="N110" s="436"/>
      <c r="O110" s="436"/>
      <c r="P110" s="436"/>
      <c r="Q110" s="436"/>
      <c r="R110" s="261" t="s">
        <v>52</v>
      </c>
      <c r="S110" s="180"/>
      <c r="T110" s="181"/>
      <c r="U110" s="181"/>
      <c r="V110" s="181"/>
      <c r="W110" s="181"/>
      <c r="X110" s="181"/>
    </row>
    <row r="111" spans="1:25" x14ac:dyDescent="0.25">
      <c r="A111" s="180"/>
      <c r="B111" s="330"/>
      <c r="C111" s="412"/>
      <c r="D111" s="412"/>
      <c r="E111" s="412"/>
      <c r="F111" s="331"/>
      <c r="G111" s="331"/>
      <c r="H111" s="331"/>
      <c r="I111" s="412" t="s">
        <v>257</v>
      </c>
      <c r="J111" s="412"/>
      <c r="K111" s="412"/>
      <c r="L111" s="412"/>
      <c r="M111" s="412"/>
      <c r="N111" s="412"/>
      <c r="O111" s="412"/>
      <c r="P111" s="412"/>
      <c r="Q111" s="413"/>
      <c r="R111" s="153"/>
      <c r="S111" s="180"/>
      <c r="T111" s="181"/>
      <c r="U111" s="181"/>
      <c r="V111" s="181"/>
      <c r="W111" s="181"/>
      <c r="X111" s="181"/>
      <c r="Y111" s="129">
        <f>R111</f>
        <v>0</v>
      </c>
    </row>
    <row r="112" spans="1:25" ht="15.75" customHeight="1" x14ac:dyDescent="0.25">
      <c r="A112" s="180"/>
      <c r="B112" s="422" t="s">
        <v>68</v>
      </c>
      <c r="C112" s="423"/>
      <c r="D112" s="423"/>
      <c r="E112" s="423"/>
      <c r="F112" s="423"/>
      <c r="G112" s="423"/>
      <c r="H112" s="423"/>
      <c r="I112" s="423"/>
      <c r="J112" s="423"/>
      <c r="K112" s="423"/>
      <c r="L112" s="423"/>
      <c r="M112" s="423"/>
      <c r="N112" s="423"/>
      <c r="O112" s="423"/>
      <c r="P112" s="423"/>
      <c r="Q112" s="423"/>
      <c r="R112" s="327"/>
      <c r="S112" s="180"/>
      <c r="T112" s="181"/>
      <c r="U112" s="181"/>
      <c r="V112" s="181"/>
      <c r="W112" s="181"/>
    </row>
    <row r="113" spans="1:25" s="83" customFormat="1" ht="39.950000000000003" customHeight="1" x14ac:dyDescent="0.25">
      <c r="A113" s="180"/>
      <c r="B113" s="444" t="s">
        <v>76</v>
      </c>
      <c r="C113" s="445"/>
      <c r="D113" s="445"/>
      <c r="E113" s="445"/>
      <c r="F113" s="445"/>
      <c r="G113" s="445"/>
      <c r="H113" s="445"/>
      <c r="I113" s="445"/>
      <c r="J113" s="445"/>
      <c r="K113" s="445"/>
      <c r="L113" s="445"/>
      <c r="M113" s="445"/>
      <c r="N113" s="445"/>
      <c r="O113" s="445"/>
      <c r="P113" s="445"/>
      <c r="Q113" s="446"/>
      <c r="R113" s="334" t="s">
        <v>52</v>
      </c>
      <c r="S113" s="180"/>
      <c r="T113" s="181"/>
      <c r="U113" s="181"/>
      <c r="V113" s="181"/>
      <c r="W113" s="181"/>
    </row>
    <row r="114" spans="1:25" ht="30" customHeight="1" x14ac:dyDescent="0.25">
      <c r="A114" s="180"/>
      <c r="B114" s="447"/>
      <c r="C114" s="448"/>
      <c r="D114" s="448"/>
      <c r="E114" s="448"/>
      <c r="F114" s="448"/>
      <c r="G114" s="448"/>
      <c r="H114" s="448"/>
      <c r="I114" s="448"/>
      <c r="J114" s="448"/>
      <c r="K114" s="448"/>
      <c r="L114" s="448"/>
      <c r="M114" s="448"/>
      <c r="N114" s="448"/>
      <c r="O114" s="448"/>
      <c r="P114" s="448"/>
      <c r="Q114" s="449"/>
      <c r="R114" s="154"/>
      <c r="S114" s="180"/>
      <c r="T114" s="181"/>
      <c r="U114" s="181"/>
      <c r="V114" s="181"/>
      <c r="W114" s="181"/>
    </row>
    <row r="115" spans="1:25" ht="18.600000000000001" customHeight="1" x14ac:dyDescent="0.25">
      <c r="A115" s="180"/>
      <c r="B115" s="411" t="s">
        <v>77</v>
      </c>
      <c r="C115" s="412"/>
      <c r="D115" s="412"/>
      <c r="E115" s="412"/>
      <c r="F115" s="412"/>
      <c r="G115" s="412"/>
      <c r="H115" s="412"/>
      <c r="I115" s="412"/>
      <c r="J115" s="412"/>
      <c r="K115" s="412"/>
      <c r="L115" s="412"/>
      <c r="M115" s="412"/>
      <c r="N115" s="412"/>
      <c r="O115" s="412"/>
      <c r="P115" s="412"/>
      <c r="Q115" s="413"/>
      <c r="R115" s="151">
        <f>ROUND(R114,0)</f>
        <v>0</v>
      </c>
      <c r="S115" s="180"/>
      <c r="T115" s="181"/>
      <c r="U115" s="181"/>
      <c r="V115" s="181"/>
      <c r="W115" s="181"/>
      <c r="Y115" s="129">
        <f>R115</f>
        <v>0</v>
      </c>
    </row>
    <row r="116" spans="1:25" ht="18.600000000000001" customHeight="1" x14ac:dyDescent="0.25">
      <c r="A116" s="180"/>
      <c r="B116" s="422"/>
      <c r="C116" s="423"/>
      <c r="D116" s="423"/>
      <c r="E116" s="423"/>
      <c r="F116" s="423"/>
      <c r="G116" s="423"/>
      <c r="H116" s="423"/>
      <c r="I116" s="423"/>
      <c r="J116" s="423"/>
      <c r="K116" s="423"/>
      <c r="L116" s="423"/>
      <c r="M116" s="423"/>
      <c r="N116" s="423"/>
      <c r="O116" s="423"/>
      <c r="P116" s="423"/>
      <c r="Q116" s="423"/>
      <c r="R116" s="327"/>
      <c r="S116" s="180"/>
      <c r="T116" s="181"/>
      <c r="U116" s="181"/>
      <c r="V116" s="181"/>
      <c r="W116" s="181"/>
      <c r="Y116" s="129"/>
    </row>
    <row r="117" spans="1:25" ht="34.5" customHeight="1" x14ac:dyDescent="0.25">
      <c r="A117" s="180"/>
      <c r="B117" s="432" t="s">
        <v>60</v>
      </c>
      <c r="C117" s="433"/>
      <c r="D117" s="433"/>
      <c r="E117" s="433"/>
      <c r="F117" s="433"/>
      <c r="G117" s="433"/>
      <c r="H117" s="433"/>
      <c r="I117" s="433"/>
      <c r="J117" s="433"/>
      <c r="K117" s="433"/>
      <c r="L117" s="433"/>
      <c r="M117" s="433"/>
      <c r="N117" s="433"/>
      <c r="O117" s="433"/>
      <c r="P117" s="433"/>
      <c r="Q117" s="434"/>
      <c r="R117" s="146">
        <f>SUM(R115+R111+R101+R92+R82+R73+R66+R57+R52+R44+R16)</f>
        <v>0</v>
      </c>
      <c r="S117" s="180"/>
      <c r="T117" s="181"/>
      <c r="U117" s="155"/>
      <c r="V117" s="156"/>
      <c r="W117" s="181"/>
    </row>
    <row r="118" spans="1:25" ht="34.5" customHeight="1" x14ac:dyDescent="0.25">
      <c r="A118" s="180"/>
      <c r="B118" s="432" t="s">
        <v>241</v>
      </c>
      <c r="C118" s="433"/>
      <c r="D118" s="433"/>
      <c r="E118" s="433"/>
      <c r="F118" s="433"/>
      <c r="G118" s="433"/>
      <c r="H118" s="433"/>
      <c r="I118" s="433"/>
      <c r="J118" s="433"/>
      <c r="K118" s="433"/>
      <c r="L118" s="433"/>
      <c r="M118" s="433"/>
      <c r="N118" s="433"/>
      <c r="O118" s="433"/>
      <c r="P118" s="433"/>
      <c r="Q118" s="434"/>
      <c r="R118" s="146">
        <f>R117-E5</f>
        <v>0</v>
      </c>
      <c r="S118" s="180"/>
      <c r="T118" s="181"/>
      <c r="U118" s="155"/>
      <c r="V118" s="156"/>
      <c r="W118" s="181"/>
    </row>
    <row r="119" spans="1:25" ht="15" customHeight="1" x14ac:dyDescent="0.25">
      <c r="A119" s="180"/>
      <c r="B119" s="180"/>
      <c r="C119" s="180"/>
      <c r="D119" s="180"/>
      <c r="E119" s="180"/>
      <c r="F119" s="180"/>
      <c r="G119" s="180"/>
      <c r="H119" s="180"/>
      <c r="I119" s="180"/>
      <c r="J119" s="180"/>
      <c r="K119" s="180"/>
      <c r="L119" s="180"/>
      <c r="M119" s="180"/>
      <c r="N119" s="180"/>
      <c r="O119" s="180"/>
      <c r="P119" s="180"/>
      <c r="Q119" s="180"/>
      <c r="R119" s="180"/>
      <c r="S119" s="180"/>
      <c r="T119" s="181"/>
      <c r="U119" s="155" t="s">
        <v>114</v>
      </c>
      <c r="V119" s="156">
        <f>U92+R101+R60+R64+R52+R16</f>
        <v>0</v>
      </c>
      <c r="W119" s="181"/>
    </row>
    <row r="120" spans="1:25" x14ac:dyDescent="0.25">
      <c r="A120" s="181"/>
      <c r="B120" s="181"/>
      <c r="C120" s="181"/>
      <c r="D120" s="181"/>
      <c r="E120" s="181"/>
      <c r="F120" s="181"/>
      <c r="G120" s="181"/>
      <c r="H120" s="181"/>
      <c r="I120" s="181"/>
      <c r="J120" s="181"/>
      <c r="K120" s="181"/>
      <c r="L120" s="181"/>
      <c r="M120" s="181"/>
      <c r="N120" s="181"/>
      <c r="O120" s="181"/>
      <c r="P120" s="181"/>
      <c r="Q120" s="181"/>
      <c r="R120" s="181"/>
      <c r="S120" s="181"/>
      <c r="T120" s="181"/>
      <c r="U120" s="181"/>
      <c r="V120" s="181"/>
      <c r="W120" s="181"/>
    </row>
    <row r="121" spans="1:25" hidden="1" x14ac:dyDescent="0.25"/>
    <row r="122" spans="1:25" hidden="1" x14ac:dyDescent="0.25">
      <c r="C122" s="130" t="s">
        <v>255</v>
      </c>
      <c r="D122" s="130"/>
      <c r="E122" s="131"/>
      <c r="F122" s="132"/>
    </row>
    <row r="123" spans="1:25" hidden="1" x14ac:dyDescent="0.25">
      <c r="C123" s="130" t="s">
        <v>249</v>
      </c>
      <c r="D123" s="130"/>
      <c r="E123" s="131"/>
      <c r="F123" s="137">
        <f>R57</f>
        <v>0</v>
      </c>
    </row>
    <row r="124" spans="1:25" hidden="1" x14ac:dyDescent="0.25">
      <c r="C124" s="130" t="s">
        <v>251</v>
      </c>
      <c r="D124" s="130"/>
      <c r="E124" s="131">
        <f>W69</f>
        <v>0</v>
      </c>
      <c r="F124" s="132">
        <f>IF(E124&gt;25000,(E124-25000),0)</f>
        <v>0</v>
      </c>
    </row>
    <row r="125" spans="1:25" hidden="1" x14ac:dyDescent="0.25">
      <c r="C125" s="130" t="s">
        <v>252</v>
      </c>
      <c r="D125" s="130"/>
      <c r="E125" s="131">
        <f>W70</f>
        <v>0</v>
      </c>
      <c r="F125" s="132">
        <f>IF(E125&gt;25000,(E125-25000),0)</f>
        <v>0</v>
      </c>
    </row>
    <row r="126" spans="1:25" hidden="1" x14ac:dyDescent="0.25">
      <c r="C126" s="130" t="s">
        <v>253</v>
      </c>
      <c r="D126" s="130"/>
      <c r="E126" s="131">
        <f>W71</f>
        <v>0</v>
      </c>
      <c r="F126" s="132">
        <f>IF(E126&gt;25000,(E126-25000),0)</f>
        <v>0</v>
      </c>
    </row>
    <row r="127" spans="1:25" hidden="1" x14ac:dyDescent="0.25">
      <c r="C127" s="130" t="s">
        <v>254</v>
      </c>
      <c r="D127" s="130"/>
      <c r="E127" s="131">
        <f>W72</f>
        <v>0</v>
      </c>
      <c r="F127" s="132">
        <f>IF(E127&gt;25000,(E127-25000),0)</f>
        <v>0</v>
      </c>
    </row>
    <row r="128" spans="1:25" hidden="1" x14ac:dyDescent="0.25">
      <c r="C128" s="130" t="s">
        <v>250</v>
      </c>
      <c r="D128" s="130"/>
      <c r="E128" s="131"/>
      <c r="F128" s="137">
        <f>R115</f>
        <v>0</v>
      </c>
    </row>
    <row r="129" spans="6:6" hidden="1" x14ac:dyDescent="0.25">
      <c r="F129" s="81">
        <f>SUM(F123:F128)</f>
        <v>0</v>
      </c>
    </row>
  </sheetData>
  <sheetProtection algorithmName="SHA-512" hashValue="lIi0Mv9wJ0jDCjAAuJDTXrEkK2M2Gclq0LLZpzQLj8z5KDM5/0C+KYIa5Bme1Eg1J/nSHkaQ6NzTtrh61BZ1mQ==" saltValue="1OzaTtv6Zi+UmR+TMA89EQ==" spinCount="100000" sheet="1" formatCells="0" formatRows="0" insertRows="0" selectLockedCells="1"/>
  <mergeCells count="206">
    <mergeCell ref="B12:C12"/>
    <mergeCell ref="D12:K12"/>
    <mergeCell ref="B13:C13"/>
    <mergeCell ref="D13:K13"/>
    <mergeCell ref="B14:C14"/>
    <mergeCell ref="D14:K14"/>
    <mergeCell ref="B2:R2"/>
    <mergeCell ref="B3:R3"/>
    <mergeCell ref="B5:D5"/>
    <mergeCell ref="B7:D7"/>
    <mergeCell ref="B10:R10"/>
    <mergeCell ref="B11:C11"/>
    <mergeCell ref="D11:K11"/>
    <mergeCell ref="B19:C19"/>
    <mergeCell ref="D19:K19"/>
    <mergeCell ref="B20:C20"/>
    <mergeCell ref="D20:K20"/>
    <mergeCell ref="B21:C21"/>
    <mergeCell ref="D21:K21"/>
    <mergeCell ref="B15:C15"/>
    <mergeCell ref="D15:K15"/>
    <mergeCell ref="B16:O16"/>
    <mergeCell ref="B17:R17"/>
    <mergeCell ref="B18:C18"/>
    <mergeCell ref="D18:K18"/>
    <mergeCell ref="B25:C25"/>
    <mergeCell ref="D25:K25"/>
    <mergeCell ref="B26:C26"/>
    <mergeCell ref="D26:K26"/>
    <mergeCell ref="B27:C27"/>
    <mergeCell ref="D27:K27"/>
    <mergeCell ref="B22:C22"/>
    <mergeCell ref="D22:K22"/>
    <mergeCell ref="B23:C23"/>
    <mergeCell ref="D23:K23"/>
    <mergeCell ref="B24:C24"/>
    <mergeCell ref="D24:K24"/>
    <mergeCell ref="B31:C31"/>
    <mergeCell ref="D31:K31"/>
    <mergeCell ref="B32:C32"/>
    <mergeCell ref="D32:K32"/>
    <mergeCell ref="B33:C33"/>
    <mergeCell ref="D33:K33"/>
    <mergeCell ref="B28:C28"/>
    <mergeCell ref="D28:K28"/>
    <mergeCell ref="B29:C29"/>
    <mergeCell ref="D29:K29"/>
    <mergeCell ref="B30:C30"/>
    <mergeCell ref="D30:K30"/>
    <mergeCell ref="B37:C37"/>
    <mergeCell ref="D37:K37"/>
    <mergeCell ref="B38:C38"/>
    <mergeCell ref="D38:K38"/>
    <mergeCell ref="B39:C39"/>
    <mergeCell ref="D39:K39"/>
    <mergeCell ref="B34:C34"/>
    <mergeCell ref="D34:K34"/>
    <mergeCell ref="B35:C35"/>
    <mergeCell ref="D35:K35"/>
    <mergeCell ref="B36:C36"/>
    <mergeCell ref="D36:K36"/>
    <mergeCell ref="B43:C43"/>
    <mergeCell ref="D43:K43"/>
    <mergeCell ref="B44:O44"/>
    <mergeCell ref="B45:R45"/>
    <mergeCell ref="B46:C46"/>
    <mergeCell ref="D46:K46"/>
    <mergeCell ref="B40:C40"/>
    <mergeCell ref="D40:K40"/>
    <mergeCell ref="B41:C41"/>
    <mergeCell ref="D41:K41"/>
    <mergeCell ref="B42:C42"/>
    <mergeCell ref="D42:K42"/>
    <mergeCell ref="B50:C50"/>
    <mergeCell ref="D50:K50"/>
    <mergeCell ref="B51:C51"/>
    <mergeCell ref="D51:K51"/>
    <mergeCell ref="B52:O52"/>
    <mergeCell ref="B53:R53"/>
    <mergeCell ref="B47:C47"/>
    <mergeCell ref="D47:K47"/>
    <mergeCell ref="B48:C48"/>
    <mergeCell ref="D48:K48"/>
    <mergeCell ref="B49:C49"/>
    <mergeCell ref="D49:K49"/>
    <mergeCell ref="B57:Q57"/>
    <mergeCell ref="B58:R58"/>
    <mergeCell ref="B59:C59"/>
    <mergeCell ref="D59:Q59"/>
    <mergeCell ref="B60:C60"/>
    <mergeCell ref="D60:Q60"/>
    <mergeCell ref="B54:C54"/>
    <mergeCell ref="D54:P54"/>
    <mergeCell ref="B55:C55"/>
    <mergeCell ref="D55:P55"/>
    <mergeCell ref="B56:C56"/>
    <mergeCell ref="D56:P56"/>
    <mergeCell ref="B64:C64"/>
    <mergeCell ref="D64:Q64"/>
    <mergeCell ref="C65:E65"/>
    <mergeCell ref="F65:Q65"/>
    <mergeCell ref="B66:Q66"/>
    <mergeCell ref="B67:R67"/>
    <mergeCell ref="C61:E61"/>
    <mergeCell ref="F61:Q61"/>
    <mergeCell ref="B62:C62"/>
    <mergeCell ref="D62:Q62"/>
    <mergeCell ref="C63:E63"/>
    <mergeCell ref="F63:Q63"/>
    <mergeCell ref="B70:C70"/>
    <mergeCell ref="D70:G70"/>
    <mergeCell ref="H70:O70"/>
    <mergeCell ref="B71:C71"/>
    <mergeCell ref="D71:G71"/>
    <mergeCell ref="H71:O71"/>
    <mergeCell ref="B68:C68"/>
    <mergeCell ref="D68:G68"/>
    <mergeCell ref="H68:O68"/>
    <mergeCell ref="B69:C69"/>
    <mergeCell ref="D69:G69"/>
    <mergeCell ref="H69:O69"/>
    <mergeCell ref="B76:D76"/>
    <mergeCell ref="E76:Q76"/>
    <mergeCell ref="B77:D77"/>
    <mergeCell ref="E77:Q77"/>
    <mergeCell ref="B78:D78"/>
    <mergeCell ref="E78:Q78"/>
    <mergeCell ref="B72:C72"/>
    <mergeCell ref="D72:G72"/>
    <mergeCell ref="H72:O72"/>
    <mergeCell ref="B73:Q73"/>
    <mergeCell ref="B74:R74"/>
    <mergeCell ref="B75:D75"/>
    <mergeCell ref="E75:Q75"/>
    <mergeCell ref="B82:Q82"/>
    <mergeCell ref="B83:R83"/>
    <mergeCell ref="B84:D84"/>
    <mergeCell ref="E84:G84"/>
    <mergeCell ref="H84:O84"/>
    <mergeCell ref="B85:D85"/>
    <mergeCell ref="E85:G85"/>
    <mergeCell ref="H85:O85"/>
    <mergeCell ref="B79:D79"/>
    <mergeCell ref="E79:Q79"/>
    <mergeCell ref="B80:D80"/>
    <mergeCell ref="E80:Q80"/>
    <mergeCell ref="B81:D81"/>
    <mergeCell ref="E81:Q81"/>
    <mergeCell ref="B88:D88"/>
    <mergeCell ref="E88:G88"/>
    <mergeCell ref="H88:O88"/>
    <mergeCell ref="B89:D89"/>
    <mergeCell ref="E89:G89"/>
    <mergeCell ref="H89:O89"/>
    <mergeCell ref="B86:D86"/>
    <mergeCell ref="E86:G86"/>
    <mergeCell ref="H86:O86"/>
    <mergeCell ref="B87:D87"/>
    <mergeCell ref="E87:G87"/>
    <mergeCell ref="H87:O87"/>
    <mergeCell ref="B92:Q92"/>
    <mergeCell ref="B93:R93"/>
    <mergeCell ref="B94:D94"/>
    <mergeCell ref="E94:R94"/>
    <mergeCell ref="B95:D95"/>
    <mergeCell ref="E95:Q95"/>
    <mergeCell ref="B90:D90"/>
    <mergeCell ref="E90:G90"/>
    <mergeCell ref="H90:O90"/>
    <mergeCell ref="B91:D91"/>
    <mergeCell ref="E91:G91"/>
    <mergeCell ref="H91:O91"/>
    <mergeCell ref="B99:D99"/>
    <mergeCell ref="E99:Q99"/>
    <mergeCell ref="B100:D100"/>
    <mergeCell ref="E100:Q100"/>
    <mergeCell ref="B101:Q101"/>
    <mergeCell ref="B102:R102"/>
    <mergeCell ref="B96:D96"/>
    <mergeCell ref="E96:Q96"/>
    <mergeCell ref="B97:D97"/>
    <mergeCell ref="E97:Q97"/>
    <mergeCell ref="B98:D98"/>
    <mergeCell ref="E98:Q98"/>
    <mergeCell ref="C107:F107"/>
    <mergeCell ref="C108:F108"/>
    <mergeCell ref="C109:F109"/>
    <mergeCell ref="I109:M109"/>
    <mergeCell ref="O109:P109"/>
    <mergeCell ref="D110:F110"/>
    <mergeCell ref="M110:Q110"/>
    <mergeCell ref="C104:G104"/>
    <mergeCell ref="I104:M104"/>
    <mergeCell ref="O104:P104"/>
    <mergeCell ref="I105:M105"/>
    <mergeCell ref="O105:P105"/>
    <mergeCell ref="O106:P106"/>
    <mergeCell ref="B116:Q116"/>
    <mergeCell ref="B117:Q117"/>
    <mergeCell ref="B118:Q118"/>
    <mergeCell ref="C111:E111"/>
    <mergeCell ref="I111:Q111"/>
    <mergeCell ref="B112:Q112"/>
    <mergeCell ref="B113:Q113"/>
    <mergeCell ref="B114:Q114"/>
    <mergeCell ref="B115:Q115"/>
  </mergeCells>
  <conditionalFormatting sqref="R118">
    <cfRule type="cellIs" dxfId="46" priority="2" operator="notEqual">
      <formula>0</formula>
    </cfRule>
  </conditionalFormatting>
  <conditionalFormatting sqref="R117">
    <cfRule type="cellIs" dxfId="45" priority="3" operator="notEqual">
      <formula>$E$5</formula>
    </cfRule>
  </conditionalFormatting>
  <pageMargins left="0.25" right="0.25" top="0.75" bottom="0.75" header="0.3" footer="0.3"/>
  <pageSetup scale="76" fitToHeight="50" orientation="landscape" r:id="rId1"/>
  <headerFooter>
    <oddFoote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 id="{898B390C-85CC-4815-AEF5-4A5FBC3C1CAE}">
            <xm:f>'GRANT SUMMARY'!$J$100&lt;0</xm:f>
            <x14:dxf>
              <fill>
                <patternFill>
                  <bgColor rgb="FFFF0000"/>
                </patternFill>
              </fill>
            </x14:dxf>
          </x14:cfRule>
          <xm:sqref>R111</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r:uid="{6F085D72-1A88-472C-900B-A18C24A6E142}">
          <x14:formula1>
            <xm:f>Cover!$C$21:$C$25</xm:f>
          </x14:formula1>
          <xm:sqref>N47:N51 N12:N15 N19:N43</xm:sqref>
        </x14:dataValidation>
        <x14:dataValidation type="list" allowBlank="1" showInputMessage="1" showErrorMessage="1" xr:uid="{9CBD2744-7059-4C8B-9A95-1BE4213FD5A8}">
          <x14:formula1>
            <xm:f>'DROP-DOWNS'!$U$2:$U$8</xm:f>
          </x14:formula1>
          <xm:sqref>B95:D100</xm:sqref>
        </x14:dataValidation>
        <x14:dataValidation type="list" allowBlank="1" showInputMessage="1" showErrorMessage="1" xr:uid="{BDEEF500-4189-437E-8DE4-31D20EF35C52}">
          <x14:formula1>
            <xm:f>'DROP-DOWNS'!$S$2:$S$6</xm:f>
          </x14:formula1>
          <xm:sqref>B76:C81</xm:sqref>
        </x14:dataValidation>
        <x14:dataValidation type="list" allowBlank="1" showInputMessage="1" showErrorMessage="1" xr:uid="{717612D1-83DE-409B-8B38-6EF7245DCCA4}">
          <x14:formula1>
            <xm:f>'DROP-DOWNS'!$S$12:$S$21</xm:f>
          </x14:formula1>
          <xm:sqref>B85:C87 B89:C91 B88:D88</xm:sqref>
        </x14:dataValidation>
        <x14:dataValidation type="list" allowBlank="1" showInputMessage="1" showErrorMessage="1" xr:uid="{A03BCBB8-53F5-4B1D-AD72-6408DE8CE1D7}">
          <x14:formula1>
            <xm:f>'DROP-DOWNS'!$J$2:$J$3</xm:f>
          </x14:formula1>
          <xm:sqref>B69:C72</xm:sqref>
        </x14:dataValidation>
        <x14:dataValidation type="list" allowBlank="1" showInputMessage="1" showErrorMessage="1" xr:uid="{ED149025-9620-45F8-B598-2CB9182A423A}">
          <x14:formula1>
            <xm:f>' Budget'!$V$68:$V$73</xm:f>
          </x14:formula1>
          <xm:sqref>B2:R2</xm:sqref>
        </x14:dataValidation>
        <x14:dataValidation type="list" allowBlank="1" showInputMessage="1" showErrorMessage="1" xr:uid="{734B48FD-C4A0-4F1A-859B-A1F6C896CF0E}">
          <x14:formula1>
            <xm:f>' Budget'!$W$68:$W$73</xm:f>
          </x14:formula1>
          <xm:sqref>E5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Props1.xml><?xml version="1.0" encoding="utf-8"?>
<ds:datastoreItem xmlns:ds="http://schemas.openxmlformats.org/officeDocument/2006/customXml" ds:itemID="{4674003D-CA10-4307-851F-FF4E827E907C}">
  <ds:schemaRefs>
    <ds:schemaRef ds:uri="http://schemas.microsoft.com/sharepoint/v3/contenttype/forms"/>
  </ds:schemaRefs>
</ds:datastoreItem>
</file>

<file path=customXml/itemProps2.xml><?xml version="1.0" encoding="utf-8"?>
<ds:datastoreItem xmlns:ds="http://schemas.openxmlformats.org/officeDocument/2006/customXml" ds:itemID="{C3050AA6-BF53-4814-967E-153F8BDB7E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EB99DE-017A-4CA8-BE1D-4C5A6D23C9C2}">
  <ds:schemaRefs>
    <ds:schemaRef ds:uri="http://purl.org/dc/terms/"/>
    <ds:schemaRef ds:uri="0a4e05da-b9bc-4326-ad73-01ef31b95567"/>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733efe1c-5bbe-4968-87dc-d400e65c879f"/>
    <ds:schemaRef ds:uri="http://www.w3.org/XML/1998/namespace"/>
    <ds:schemaRef ds:uri="9324d023-3849-46fe-9182-6ce950756be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Cover</vt:lpstr>
      <vt:lpstr>ABE Class Plan</vt:lpstr>
      <vt:lpstr>ESOL Class Plan</vt:lpstr>
      <vt:lpstr> Budget</vt:lpstr>
      <vt:lpstr> Sub Budget</vt:lpstr>
      <vt:lpstr> Sub Budget 2</vt:lpstr>
      <vt:lpstr> Sub Budget 3</vt:lpstr>
      <vt:lpstr> Sub Budget 4</vt:lpstr>
      <vt:lpstr> Sub Budget 5</vt:lpstr>
      <vt:lpstr>MassSTEP Class Plan</vt:lpstr>
      <vt:lpstr>MassSTEP Budget</vt:lpstr>
      <vt:lpstr> MassSTEP Sub Budget</vt:lpstr>
      <vt:lpstr>MassSTEP Sub Budget 2</vt:lpstr>
      <vt:lpstr> MassSTEP Sub Budget 3</vt:lpstr>
      <vt:lpstr>MassSTEP II Class Plan</vt:lpstr>
      <vt:lpstr>MassSTEP II Budget</vt:lpstr>
      <vt:lpstr>MassSTEP II Sub Budget</vt:lpstr>
      <vt:lpstr> MassSTEP II Sub Budget 2</vt:lpstr>
      <vt:lpstr> MassSTEP II Sub Budget 3</vt:lpstr>
      <vt:lpstr>Match ABE Class Plan</vt:lpstr>
      <vt:lpstr>Match ESOL Class Plan</vt:lpstr>
      <vt:lpstr> Match Budget</vt:lpstr>
      <vt:lpstr> Match Sub Budget</vt:lpstr>
      <vt:lpstr>GRANT SUMMARY</vt:lpstr>
      <vt:lpstr>DROP-DOWNS</vt:lpstr>
      <vt:lpstr>Indirect Cost Calculator</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'ABE Class Plan'!Print_Titles</vt:lpstr>
      <vt:lpstr>'ESOL Class Plan'!Print_Titles</vt:lpstr>
      <vt:lpstr>'GRANT SUMMARY'!Print_Titles</vt:lpstr>
      <vt:lpstr>'MassSTEP Class Plan'!Print_Titles</vt:lpstr>
      <vt:lpstr>'MassSTEP II Class Plan'!Print_Titles</vt:lpstr>
      <vt:lpstr>'Match ABE Class Plan'!Print_Titles</vt:lpstr>
      <vt:lpstr>'Match ESOL Class Plan'!Print_Titles</vt:lpstr>
      <vt:lpstr>Select_Core</vt:lpstr>
      <vt:lpstr>veggies</vt:lpstr>
      <vt:lpstr>WTF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FCABE Part II Class Plan and Budget Workbook</dc:title>
  <dc:subject/>
  <dc:creator>DESE</dc:creator>
  <cp:keywords/>
  <dc:description>32 Excel worksheets. Start includes overview. Definitions. Worksheet instructions. ABE and ESOL class plan, Budget narrative and summary, match narrative and summary, IET budget and match, outstationing budget. Each budget has one Excel worksheet for each budget line item.</dc:description>
  <cp:lastModifiedBy>Zou, Dong (EOE)</cp:lastModifiedBy>
  <cp:lastPrinted>2022-03-23T17:00:41Z</cp:lastPrinted>
  <dcterms:created xsi:type="dcterms:W3CDTF">2015-09-27T21:20:20Z</dcterms:created>
  <dcterms:modified xsi:type="dcterms:W3CDTF">2022-05-11T17:07:36Z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11 2022</vt:lpwstr>
  </property>
</Properties>
</file>