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2.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3.xml" ContentType="application/vnd.openxmlformats-officedocument.drawingml.chartshapes+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4.xml" ContentType="application/vnd.openxmlformats-officedocument.drawingml.chartshapes+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drawings/drawing5.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6.xml" ContentType="application/vnd.openxmlformats-officedocument.drawingml.chartshapes+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drawings/drawing7.xml" ContentType="application/vnd.openxmlformats-officedocument.drawingml.chartshapes+xml"/>
  <Override PartName="/xl/charts/chart28.xml" ContentType="application/vnd.openxmlformats-officedocument.drawingml.chart+xml"/>
  <Override PartName="/xl/drawings/drawing8.xml" ContentType="application/vnd.openxmlformats-officedocument.drawingml.chartshapes+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drawings/drawing9.xml" ContentType="application/vnd.openxmlformats-officedocument.drawingml.chartshapes+xml"/>
  <Override PartName="/xl/charts/chart32.xml" ContentType="application/vnd.openxmlformats-officedocument.drawingml.chart+xml"/>
  <Override PartName="/xl/drawings/drawing10.xml" ContentType="application/vnd.openxmlformats-officedocument.drawingml.chartshapes+xml"/>
  <Override PartName="/xl/charts/chart33.xml" ContentType="application/vnd.openxmlformats-officedocument.drawingml.chart+xml"/>
  <Override PartName="/xl/drawings/drawing11.xml" ContentType="application/vnd.openxmlformats-officedocument.drawingml.chartshapes+xml"/>
  <Override PartName="/xl/charts/chart34.xml" ContentType="application/vnd.openxmlformats-officedocument.drawingml.chart+xml"/>
  <Override PartName="/xl/drawings/drawing12.xml" ContentType="application/vnd.openxmlformats-officedocument.drawingml.chartshapes+xml"/>
  <Override PartName="/xl/charts/chart35.xml" ContentType="application/vnd.openxmlformats-officedocument.drawingml.chart+xml"/>
  <Override PartName="/xl/drawings/drawing13.xml" ContentType="application/vnd.openxmlformats-officedocument.drawingml.chartshapes+xml"/>
  <Override PartName="/xl/charts/chart36.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drawings/drawing16.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drawings/drawing17.xml" ContentType="application/vnd.openxmlformats-officedocument.drawing+xml"/>
  <Override PartName="/xl/charts/chart54.xml" ContentType="application/vnd.openxmlformats-officedocument.drawingml.chart+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dzou\Desktop\11223\"/>
    </mc:Choice>
  </mc:AlternateContent>
  <bookViews>
    <workbookView xWindow="480" yWindow="660" windowWidth="24750" windowHeight="12240" firstSheet="1" activeTab="1"/>
  </bookViews>
  <sheets>
    <sheet name="Intro" sheetId="20" r:id="rId1"/>
    <sheet name="Enrollment" sheetId="4" r:id="rId2"/>
    <sheet name="Academics" sheetId="12" r:id="rId3"/>
    <sheet name="Indicators" sheetId="11" r:id="rId4"/>
    <sheet name="5yr Plus Grad Rate" sheetId="25" r:id="rId5"/>
    <sheet name="Phoenix Age" sheetId="26" r:id="rId6"/>
    <sheet name="Finance Dash - Phoenix Chelsea" sheetId="14" r:id="rId7"/>
    <sheet name="Finance Dash - Phoenix Springfi" sheetId="15" r:id="rId8"/>
    <sheet name="Finance Parameters&amp;Definitions" sheetId="7" r:id="rId9"/>
    <sheet name="Sheet1" sheetId="23" state="hidden" r:id="rId10"/>
  </sheets>
  <definedNames>
    <definedName name="_xlnm.Print_Area" localSheetId="2">Academics!$B$2:$W$269</definedName>
    <definedName name="_xlnm.Print_Area" localSheetId="1">Enrollment!$B$2:$T$67</definedName>
    <definedName name="_xlnm.Print_Area" localSheetId="6">'Finance Dash - Phoenix Chelsea'!$B$1:$N$42</definedName>
    <definedName name="_xlnm.Print_Area" localSheetId="7">'Finance Dash - Phoenix Springfi'!$B$1:$N$42</definedName>
    <definedName name="_xlnm.Print_Area" localSheetId="3">Indicators!$B$2:$X$184</definedName>
    <definedName name="_xlnm.Print_Area" localSheetId="0">Intro!$A$1:$P$63</definedName>
  </definedNames>
  <calcPr calcId="162913"/>
</workbook>
</file>

<file path=xl/calcChain.xml><?xml version="1.0" encoding="utf-8"?>
<calcChain xmlns="http://schemas.openxmlformats.org/spreadsheetml/2006/main">
  <c r="O28" i="25" l="1"/>
  <c r="N28" i="25"/>
  <c r="M28" i="25"/>
  <c r="L28" i="25"/>
  <c r="G28" i="25"/>
  <c r="F28" i="25"/>
  <c r="E28" i="25"/>
  <c r="D28" i="25"/>
  <c r="O27" i="25"/>
  <c r="N27" i="25"/>
  <c r="M27" i="25"/>
  <c r="L27" i="25"/>
  <c r="G27" i="25"/>
  <c r="F27" i="25"/>
  <c r="E27" i="25"/>
  <c r="D27" i="25"/>
  <c r="O25" i="25"/>
  <c r="N25" i="25"/>
  <c r="M25" i="25"/>
  <c r="G25" i="25"/>
  <c r="F25" i="25"/>
  <c r="E25" i="25"/>
  <c r="O24" i="25"/>
  <c r="G24" i="25"/>
  <c r="O23" i="25"/>
  <c r="N23" i="25"/>
  <c r="M23" i="25"/>
  <c r="L23" i="25"/>
  <c r="G23" i="25"/>
  <c r="F23" i="25"/>
  <c r="E23" i="25"/>
  <c r="D23" i="25"/>
</calcChain>
</file>

<file path=xl/sharedStrings.xml><?xml version="1.0" encoding="utf-8"?>
<sst xmlns="http://schemas.openxmlformats.org/spreadsheetml/2006/main" count="1190" uniqueCount="227">
  <si>
    <t>Cells highlighted red: Median student growth percentiles (SGP) are not calculated if the number of students included in the aggregated SGP is less than 20.</t>
  </si>
  <si>
    <t>Achievement Data for Proven Provider Analysis</t>
  </si>
  <si>
    <t>Achievement Data for Site Visit/Summary of Review</t>
  </si>
  <si>
    <t>All Students</t>
  </si>
  <si>
    <t xml:space="preserve"> - </t>
  </si>
  <si>
    <t>Grades</t>
  </si>
  <si>
    <t>Students with Disabilities</t>
  </si>
  <si>
    <t>MCAS - % Prof/Adv (2012-14)    &amp;    PARCC - % Level 4/5 (2015-16)</t>
  </si>
  <si>
    <t>Charter</t>
  </si>
  <si>
    <t>MCAS - SGP (2012-14     &amp;    PARCC - Trans SGP (2015-16)</t>
  </si>
  <si>
    <t>K-2</t>
  </si>
  <si>
    <t>K-3</t>
  </si>
  <si>
    <t>K-4</t>
  </si>
  <si>
    <t>K-5</t>
  </si>
  <si>
    <t>K-6</t>
  </si>
  <si>
    <t>Low Income</t>
  </si>
  <si>
    <t>Eco. Dis.</t>
  </si>
  <si>
    <t>Please note that missing values are due to unavailable data.</t>
  </si>
  <si>
    <r>
      <rPr>
        <b/>
        <sz val="18"/>
        <color theme="1"/>
        <rFont val="Times New Roman"/>
        <family val="1"/>
      </rPr>
      <t>Alma del Mar - New Bedford - Est. 2011 (Max Grade Span: K-08)</t>
    </r>
    <r>
      <rPr>
        <sz val="11"/>
        <color theme="1"/>
        <rFont val="Times New Roman"/>
        <family val="1"/>
      </rPr>
      <t xml:space="preserve">
</t>
    </r>
    <r>
      <rPr>
        <sz val="14"/>
        <color theme="1"/>
        <rFont val="Times New Roman"/>
        <family val="1"/>
      </rPr>
      <t>Mathematics</t>
    </r>
  </si>
  <si>
    <t>Statewide*</t>
  </si>
  <si>
    <t>Mathematics</t>
  </si>
  <si>
    <t>English Language Arts</t>
  </si>
  <si>
    <t>Please note that "Massachusetts uses the 100-point Composite Performance Index (CPI) to measure progress towards this goal of narrowing proficiency gaps. The CPI assigns 100, 75, 50, 25, or 0 points to each student participating in MCAS and MCAS-Alternate Assessment tests based how close they came to scoring Proficient or Advanced. (For example, all students scoring Proficient or Advanced are assigned 100 CPI points; students with very low MCAS scores are assigned 0 CPI points.) The CPI is calculated by dividing the total number of points by the number of students in the group. The result is a number between 0 and 100. A CPI of 100 means that all students in a group are proficient."</t>
  </si>
  <si>
    <t>*The statewide and comparison district are averages across the unique grade configuration for each year of the selected charter school.</t>
  </si>
  <si>
    <t>Cells highlighted in pink: Composite Performance Index scores are not calculated for groups with fewer than 10 students.</t>
  </si>
  <si>
    <t xml:space="preserve">Cells highlighted in pink: Achievement level percentages are not calculated for groups with fewer than 10 students and SGP and transitional SGP are not calculated if the number of students included in the aggregated SGP is less than 20. </t>
  </si>
  <si>
    <t>Percent Enrolled</t>
  </si>
  <si>
    <t>Statewide</t>
  </si>
  <si>
    <t>First Language Not English</t>
  </si>
  <si>
    <t>Attrition - All Students</t>
  </si>
  <si>
    <t>Attrition - High Needs Students</t>
  </si>
  <si>
    <t>In-School Suspensions</t>
  </si>
  <si>
    <t>Out-of-School Suspensions</t>
  </si>
  <si>
    <t>Attendance</t>
  </si>
  <si>
    <t>Retention</t>
  </si>
  <si>
    <t>New Bedford*</t>
  </si>
  <si>
    <t>Financial Metric</t>
  </si>
  <si>
    <t>FY09</t>
  </si>
  <si>
    <t>FY10</t>
  </si>
  <si>
    <t>FY12</t>
  </si>
  <si>
    <t>FY13</t>
  </si>
  <si>
    <t>FY14</t>
  </si>
  <si>
    <t>FY15</t>
  </si>
  <si>
    <r>
      <t>1. Current Ratio</t>
    </r>
    <r>
      <rPr>
        <sz val="6"/>
        <color theme="3"/>
        <rFont val="Arial"/>
        <family val="2"/>
      </rPr>
      <t xml:space="preserve">
is a measure of operational efficiency and short-term financial health. CR is calculated as current assets divided by current liabilities.</t>
    </r>
  </si>
  <si>
    <t>t</t>
  </si>
  <si>
    <t>p</t>
  </si>
  <si>
    <r>
      <t xml:space="preserve">2. Unrestricted Days Cash
</t>
    </r>
    <r>
      <rPr>
        <sz val="6"/>
        <color theme="3"/>
        <rFont val="Arial"/>
        <family val="2"/>
      </rPr>
      <t>indicates how many days a school can pay its expenses without another inflow of cash. Calculated as Cash and Cash Equivalents divided by ([Total Expenses-Depreciated Expenses]/365). *Important Note: This is based on the current quarterly tuition payment schedule.</t>
    </r>
  </si>
  <si>
    <t>q</t>
  </si>
  <si>
    <r>
      <t xml:space="preserve">3. Percentage of Program Paid by Tuition
</t>
    </r>
    <r>
      <rPr>
        <sz val="6"/>
        <color theme="3"/>
        <rFont val="Arial"/>
        <family val="2"/>
      </rPr>
      <t>measures the percentage of the school's total expenses that are funded entirely by tuition. Calculated as (Tuition + In-Kind Contributions) divided by Total Expenses.</t>
    </r>
  </si>
  <si>
    <r>
      <t xml:space="preserve">4. Percentage of Program Paid by Tuition &amp; Federal Grants
</t>
    </r>
    <r>
      <rPr>
        <sz val="6"/>
        <color theme="3"/>
        <rFont val="Arial"/>
        <family val="2"/>
      </rPr>
      <t>measures the percentage of the school's total expenses that are funded by tuition and federal grants. Calculated as (Tuition + In-Kind Contributions + Federal Grants) divided by Total Expenses.</t>
    </r>
  </si>
  <si>
    <r>
      <t xml:space="preserve">5. Percentage of Total Revenue Expended on Facilities
</t>
    </r>
    <r>
      <rPr>
        <sz val="6"/>
        <color theme="3"/>
        <rFont val="Arial"/>
        <family val="2"/>
      </rPr>
      <t>measures the percentage of Total Revenue spent on Operation &amp; Maintenance and Non-Operating Financing Expenses of Plant. Calculated as Operation &amp; Maintenance plus Non-Operating Financing Expenses of Plant divided by Total Revenues.</t>
    </r>
  </si>
  <si>
    <r>
      <t xml:space="preserve">6. Change in Net Assets Percentage
</t>
    </r>
    <r>
      <rPr>
        <sz val="6"/>
        <color theme="3"/>
        <rFont val="Arial"/>
        <family val="2"/>
      </rPr>
      <t>measures a school's cash management efficiency. Calculated as Change in Net Assets divided by Total Revenue.</t>
    </r>
  </si>
  <si>
    <r>
      <t xml:space="preserve">7. Debt to Asset Ratio
</t>
    </r>
    <r>
      <rPr>
        <sz val="6"/>
        <color theme="3"/>
        <rFont val="Arial"/>
        <family val="2"/>
      </rPr>
      <t>measures the extent to which the school relies on borrowed funds to finance its operations. Calculated as Total Liabilities divided by Total Assets.</t>
    </r>
  </si>
  <si>
    <t xml:space="preserve">    Enrollment</t>
  </si>
  <si>
    <t xml:space="preserve">    Total Revenues</t>
  </si>
  <si>
    <t xml:space="preserve">    Total Expenditures</t>
  </si>
  <si>
    <t xml:space="preserve">    Total Net Assets</t>
  </si>
  <si>
    <t>Audit Indicator</t>
  </si>
  <si>
    <t>A.      Did the audit include an unqualified opinion?</t>
  </si>
  <si>
    <t>Y</t>
  </si>
  <si>
    <t>""</t>
  </si>
  <si>
    <t>B.      Is the audit free of findings of Material Weakness?</t>
  </si>
  <si>
    <t>C.      Is the audit free of findings of Significant Deficiency?</t>
  </si>
  <si>
    <t>D.      Is the audit free of Instances of Noncompliance under GAAS?</t>
  </si>
  <si>
    <t>E.      Is the audit free of Questioned Costs?</t>
  </si>
  <si>
    <t>Note: 4th quarterly tuition payments to Commonwealth charter schools in FY14 were made after June 30, 2014, which resulted in lower-than-typical cash at fiscal year end, affecting the risk levels for the current ratio and unrestricted days cash indicators for FY14 on a one-time basis. Payments for FY15 and after are made on a monthly basis, and parameters for risk have been adjusted accordingly.</t>
  </si>
  <si>
    <t>Financial Metric Definitions</t>
  </si>
  <si>
    <t>Low Risk</t>
  </si>
  <si>
    <t>Moderate Risk</t>
  </si>
  <si>
    <t>Potentially High Risk</t>
  </si>
  <si>
    <t>1. Current Ratio</t>
  </si>
  <si>
    <t>Current Ratio is a measure of operational efficiency and short-term financial health. CR is calculated as current assets divided by current liabilities.</t>
  </si>
  <si>
    <t xml:space="preserve"> &gt;= 1.5</t>
  </si>
  <si>
    <t>Between 1.0 (inclusive) and 1.5</t>
  </si>
  <si>
    <t>&lt; 1.0</t>
  </si>
  <si>
    <t>The unrestricted days cash on hand ratio indicates how many days a school can pay its expenses without another inflow of cash. Calculated as Cash and Cash Equivalents divided by ([Total Expenses-Depreciated Expenses])/365). 
Note: This is based on quarterly tuition payment schedule.</t>
  </si>
  <si>
    <t>&gt;= 75 days</t>
  </si>
  <si>
    <t>Between 45 (inclusive) and 75 days</t>
  </si>
  <si>
    <t>&lt; 45 days</t>
  </si>
  <si>
    <t>2. Unrestricted Days Cash (FY14 forward)</t>
  </si>
  <si>
    <t>4th quarterly tuition payments to Commonwealth charter schools in FY14 were made after June 30, 2014, which resulted in lower-than-typical cash at fiscal year end, affecting the risk levels for the current ratio and unrestricted days cash indicators for FY14 on a one-time basis. Payments for FY15 and after are made on a monthly basis, and parameters for risk have been adjusted accordingly.</t>
  </si>
  <si>
    <t>&gt;= 60 days</t>
  </si>
  <si>
    <t>Between 30 (inclusive) and 60 days</t>
  </si>
  <si>
    <t>&lt; 30 days</t>
  </si>
  <si>
    <t>3. Percentage of Program Paid by Tuition</t>
  </si>
  <si>
    <t>This measures the percentage of the schools total expenses that are funded entirely by tuition. Calculated as (Tuition + In-Kind Contributions) divided by Total Expenses (expressed as a percentage). Note: In-Kind Contribution are added to the numerator in this ratio to balance out In-Kind Expenditures which will be captured in the Total Expenses in the denominator, and ratios over 100% are set to 100%.</t>
  </si>
  <si>
    <t>&gt;= 90%</t>
  </si>
  <si>
    <t>Between 75% (inclusive) and 90%</t>
  </si>
  <si>
    <t>&lt; 75%</t>
  </si>
  <si>
    <t>4. Percentage of Program Paid by Tuition &amp; Federal Grants</t>
  </si>
  <si>
    <t>This measures the percentage of the schools total expenses that are funded by tuition and federal grants. Calculated as (Tuition + In-Kind Contributions + Federal Grants) divided by Total Expenses (expressed as a percentage). Note: In-Kind Contribution are added to the numerator in this ratio to balance out In-Kind Expenditures which will be captured in the Total Expenses in the denominator, and ratios over 100% are set to 100%.</t>
  </si>
  <si>
    <t>5. Percentage of Total Revenue Expended on Facilities</t>
  </si>
  <si>
    <t>This measures the percentage of Total Revenue that is spent on Operation &amp; Maintenance and Non-Operating Financing Expenses of Plant. Calculated as Operation &amp; Maintenance plus Non-Operating Financing Expenses of Plant divided by Total Revenues (expressed as a percentage).</t>
  </si>
  <si>
    <t>&lt;= 15%</t>
  </si>
  <si>
    <t>Between 15% and 30% (inclusive)</t>
  </si>
  <si>
    <t>&gt; 30%</t>
  </si>
  <si>
    <t>6. Change in Net Assets Percentage</t>
  </si>
  <si>
    <t>This measures a school's cash management efficiency. Calculated as Change in Net Assets divided by Total Revenue (Expressed as a percentage).</t>
  </si>
  <si>
    <t>Positive %</t>
  </si>
  <si>
    <t>Between -2% (inclusive) and 0%</t>
  </si>
  <si>
    <t>&lt; -2%</t>
  </si>
  <si>
    <t>7. Debt to Asset Ratio</t>
  </si>
  <si>
    <t>Measures the extent to which the school relies on borrowed funds to finance its operations. Calculated as Total Liabilities divided by Total Assets.</t>
  </si>
  <si>
    <t>&lt;= .9</t>
  </si>
  <si>
    <t>Between .9 and 1 (inclusive)</t>
  </si>
  <si>
    <t>&gt; 1</t>
  </si>
  <si>
    <t>All financial metrics indicated in this column are a result of each ratio calculated using statewide totals. For Enrollment, Total Net Assets and Total Expenditures rows, these numbers are averages calculated using the statewide totals of all charter schools’ data.</t>
  </si>
  <si>
    <t>Student Enrollment Data</t>
  </si>
  <si>
    <t>Academic Performance Data</t>
  </si>
  <si>
    <t>Student Indicator Data</t>
  </si>
  <si>
    <r>
      <rPr>
        <b/>
        <sz val="18"/>
        <color theme="1"/>
        <rFont val="Times New Roman"/>
        <family val="1"/>
      </rPr>
      <t>Alma del Mar - New Bedford - Est. 2011 (Max Grade Span: K-08)</t>
    </r>
    <r>
      <rPr>
        <sz val="11"/>
        <color theme="1"/>
        <rFont val="Times New Roman"/>
        <family val="1"/>
      </rPr>
      <t xml:space="preserve">
</t>
    </r>
    <r>
      <rPr>
        <sz val="14"/>
        <color theme="1"/>
        <rFont val="Times New Roman"/>
        <family val="1"/>
      </rPr>
      <t>Composite Performance Index (CPI)</t>
    </r>
  </si>
  <si>
    <t>Table of Contents</t>
  </si>
  <si>
    <t>Achievement Levels</t>
  </si>
  <si>
    <r>
      <rPr>
        <vertAlign val="superscript"/>
        <sz val="10"/>
        <color theme="1"/>
        <rFont val="Calibri"/>
        <family val="2"/>
      </rPr>
      <t>†</t>
    </r>
    <r>
      <rPr>
        <sz val="10"/>
        <color theme="1"/>
        <rFont val="Times New Roman"/>
        <family val="1"/>
      </rPr>
      <t>The comparison index provides a comparison figure derived from data of students who reside within the charter school’s sending district(s). The comparison index is a statistically calculated value designed to produce a fairer and more realistic comparison measure that takes into account the charter school’s size and the actual prevalence of selected populations within only those grade levels in common with the charter school.</t>
    </r>
  </si>
  <si>
    <t>Student Indicator Rates</t>
  </si>
  <si>
    <r>
      <t xml:space="preserve">The Department has identified comparison schools as district schools and/or other charter schools in the charter school of interest's region that serve at least one grade level of students which overlaps with the grade levels served by the charter school. The median is the midpoint value of all comparison schools, which is derived using Microsoft Excel's </t>
    </r>
    <r>
      <rPr>
        <sz val="9"/>
        <color theme="1"/>
        <rFont val="Times New Roman"/>
        <family val="1"/>
      </rPr>
      <t xml:space="preserve">MEDIAN </t>
    </r>
    <r>
      <rPr>
        <sz val="10"/>
        <color theme="1"/>
        <rFont val="Times New Roman"/>
        <family val="1"/>
      </rPr>
      <t>formula.</t>
    </r>
  </si>
  <si>
    <t>4-Year Graduation Rate - All Students</t>
  </si>
  <si>
    <t>5-Year Graduation Rate - All Students</t>
  </si>
  <si>
    <t xml:space="preserve"> Annual Dropout Rate</t>
  </si>
  <si>
    <t>Five Year Financial Summary</t>
  </si>
  <si>
    <t>• Students Identified as Low Income/Economically Disadvantaged</t>
  </si>
  <si>
    <t>• Students with Disabilities</t>
  </si>
  <si>
    <t>• Students Identified as First Language Not English</t>
  </si>
  <si>
    <t>• Student Attrition Rates - All Students &amp; High Needs Students</t>
  </si>
  <si>
    <t>• In-School Suspension &amp; Out-of-School Suspension Rates</t>
  </si>
  <si>
    <t>• Student Attendance and Retention Rates</t>
  </si>
  <si>
    <t>9-12</t>
  </si>
  <si>
    <t>Repeat Finding from FY15</t>
  </si>
  <si>
    <t>N/A</t>
  </si>
  <si>
    <t>5 year AVG</t>
  </si>
  <si>
    <t>FY16 MA AVG</t>
  </si>
  <si>
    <t>FY16</t>
  </si>
  <si>
    <t>5-Year Financial Summary</t>
  </si>
  <si>
    <t>FY16 MA AVG Column</t>
  </si>
  <si>
    <t>Year</t>
  </si>
  <si>
    <t>2015</t>
  </si>
  <si>
    <t>2014</t>
  </si>
  <si>
    <t>2013</t>
  </si>
  <si>
    <t>2012</t>
  </si>
  <si>
    <t>2016</t>
  </si>
  <si>
    <t xml:space="preserve">Definitions:
• The names of each of these schools and additional subgroup detail can be found in the Charter Analysis and Review Tool (CHART), http://www.doe.mass.edu/charter/chart/. 
• 2014-2015 is the first year for which the category “Economically Disadvantaged” is being reported, replacing the “Low-income,” “Free Lunch” and “Reduced Lunch” categories used in 2013-2014 and earlier.  It is important for users of this data to understand that enrollment percentages and achievement data for "economically disadvantaged" students cannot be directly compared to "low-income" data in prior years.  Please see http://www.doe.mass.edu/infoservices/data/ed.html for important information about the new “Economically Disadvantaged” category.
• The comparison index provides a comparison figure derived from data of students who reside within the charter school’s sending district(s). The comparison index is a statistically calculated value designed to produce a fairer and more realistic comparison measure that takes into account the charter school’s size and the actual prevalence of student subgroups within only those grade levels in common with the charter school.
• The percentage of attrition, or rate at which enrolled students leave the school between the end of one school year and the beginning of the next.
• A student is high needs if he or she is designated as either low income, or ELL, or former ELL, or a student with disabilities. A former ELL student is a student not currently an ELL, but had been at some point in the two previous academic years.
</t>
  </si>
  <si>
    <t>Composite Performance Index (CPI)</t>
  </si>
  <si>
    <t>• All Students</t>
  </si>
  <si>
    <t>Median Students Growth Percentile (median SGP)</t>
  </si>
  <si>
    <t>• 4-Year and 5-Year Graduation Rates</t>
  </si>
  <si>
    <t>• Annual Dropout Rates</t>
  </si>
  <si>
    <t>4-Year Graduation Rate - Low Income</t>
  </si>
  <si>
    <t>5-Year Grad Rate - Low Income</t>
  </si>
  <si>
    <t>4-Year Graduation Rate - SWD</t>
  </si>
  <si>
    <t>5-Year Grad Rate - SWD</t>
  </si>
  <si>
    <t>5-Year Grad Rate - ELLs</t>
  </si>
  <si>
    <t>4-Year Graduation Rate - ELLs</t>
  </si>
  <si>
    <t>Phoenix Chelsea</t>
  </si>
  <si>
    <t>Phoenix Springfield</t>
  </si>
  <si>
    <r>
      <t>Phoenix Chelsea C. I.</t>
    </r>
    <r>
      <rPr>
        <vertAlign val="superscript"/>
        <sz val="10"/>
        <color theme="1"/>
        <rFont val="Times New Roman"/>
        <family val="1"/>
      </rPr>
      <t>†</t>
    </r>
  </si>
  <si>
    <r>
      <t>Phoenix Springfield C. I.</t>
    </r>
    <r>
      <rPr>
        <vertAlign val="superscript"/>
        <sz val="10"/>
        <color theme="1"/>
        <rFont val="Times New Roman"/>
        <family val="1"/>
      </rPr>
      <t>†</t>
    </r>
  </si>
  <si>
    <r>
      <t>Phoenix Lawrence C. I.</t>
    </r>
    <r>
      <rPr>
        <vertAlign val="superscript"/>
        <sz val="10"/>
        <color theme="1"/>
        <rFont val="Times New Roman"/>
        <family val="1"/>
      </rPr>
      <t>†</t>
    </r>
  </si>
  <si>
    <t>Lawrence</t>
  </si>
  <si>
    <t>Phoenix Lawrence*</t>
  </si>
  <si>
    <t>Phoenix Academy Charter Public High School, Chelsea - Chelsea - Est. 2006</t>
  </si>
  <si>
    <t>FY15 Comment - Phoenix Charter Academy financial statements include the Phoenix Charter Academy Network's Charter Management Organization (CMO) operations that serve all three Phoenix Network schools. The CMO receives significant funding from other Phoenix Network schools and from donations, which go beyond the tuition and federal grants that directly support the Phoenix Charter Academy school in Chelsea. Therefore, Phoenix Charter Academy had lower than average Unrestricted Days Cash in FY15 because it had corresponding higher amounts Due from Related (Network) Parties. Also, the Percentage of Program Paid by Tuition and Percentage of Program Paid by Tuition &amp; Federal Grants were lower than average, because the CMO's non-tuition revenues mean the Phoenix Charter Academy financial entity's revenues rely more on non-tuition sources than it would (and did in its earlier days) as a single  charter school not tied financially to the Phoenix CMO.</t>
  </si>
  <si>
    <t>Financial Metrics Comments from School (optional):</t>
  </si>
  <si>
    <t>Audit Comments from School (optional):</t>
  </si>
  <si>
    <t>2 year AVG</t>
  </si>
  <si>
    <t>2-Year Financial Summary</t>
  </si>
  <si>
    <t>FY15 Comment - As a result of financing requirements for leasehold improvement work, Phoenix Springfield has a large negative "Due from Related Parties" current asset that is tied to a similarly sized Restricted Noncurrent Asset. The presence of this negative current asset leads the school to have a negative Current Ratio in FY15.</t>
  </si>
  <si>
    <r>
      <rPr>
        <b/>
        <sz val="18"/>
        <color theme="1"/>
        <rFont val="Times New Roman"/>
        <family val="1"/>
      </rPr>
      <t xml:space="preserve">Phoenix Academies:
</t>
    </r>
    <r>
      <rPr>
        <b/>
        <sz val="14"/>
        <color theme="1"/>
        <rFont val="Times New Roman"/>
        <family val="1"/>
      </rPr>
      <t>Phoenix Charter Academy Chelsea - Est. 2006; Phoenix Charter Academy Springfield - Est. 2014;  and Phoenix Academy Lawrence - Est. 2012</t>
    </r>
    <r>
      <rPr>
        <sz val="11"/>
        <color theme="1"/>
        <rFont val="Times New Roman"/>
        <family val="1"/>
      </rPr>
      <t xml:space="preserve">
 </t>
    </r>
    <r>
      <rPr>
        <sz val="14"/>
        <color theme="1"/>
        <rFont val="Times New Roman"/>
        <family val="1"/>
      </rPr>
      <t>Enrollment of Selected Populations</t>
    </r>
  </si>
  <si>
    <t>Phoenix Academy Public Charter High School, Springfield - Springfield - Est. 2014</t>
  </si>
  <si>
    <r>
      <rPr>
        <b/>
        <sz val="18"/>
        <color theme="1"/>
        <rFont val="Times New Roman"/>
        <family val="1"/>
      </rPr>
      <t xml:space="preserve">Phoenix Academies:
</t>
    </r>
    <r>
      <rPr>
        <b/>
        <sz val="14"/>
        <color theme="1"/>
        <rFont val="Times New Roman"/>
        <family val="1"/>
      </rPr>
      <t>Phoenix Charter Academy Chelsea - Est. 2006; Phoenix Charter Academy Springfield - Est. 2014;  and Phoenix Academy Lawrence - Est. 2012</t>
    </r>
    <r>
      <rPr>
        <sz val="11"/>
        <color theme="1"/>
        <rFont val="Times New Roman"/>
        <family val="1"/>
      </rPr>
      <t xml:space="preserve">
</t>
    </r>
    <r>
      <rPr>
        <sz val="14"/>
        <color theme="1"/>
        <rFont val="Times New Roman"/>
        <family val="1"/>
      </rPr>
      <t>Student Indicators</t>
    </r>
  </si>
  <si>
    <t>Lawrence*</t>
  </si>
  <si>
    <t>sprp_id</t>
  </si>
  <si>
    <t>Studgrp</t>
  </si>
  <si>
    <t>ecpi</t>
  </si>
  <si>
    <t>eabvprofper</t>
  </si>
  <si>
    <t>esgp</t>
  </si>
  <si>
    <t>mcpi</t>
  </si>
  <si>
    <t>mabvprofper</t>
  </si>
  <si>
    <t>msgp</t>
  </si>
  <si>
    <t>01490000</t>
  </si>
  <si>
    <t>10</t>
  </si>
  <si>
    <t>All</t>
  </si>
  <si>
    <t>04930000</t>
  </si>
  <si>
    <t>#NULL!</t>
  </si>
  <si>
    <t>ELL</t>
  </si>
  <si>
    <t>LowInc</t>
  </si>
  <si>
    <t>SPED</t>
  </si>
  <si>
    <t>01490540</t>
  </si>
  <si>
    <t>35080000</t>
  </si>
  <si>
    <t>EcoDis</t>
  </si>
  <si>
    <r>
      <rPr>
        <b/>
        <sz val="18"/>
        <color theme="1"/>
        <rFont val="Times New Roman"/>
        <family val="1"/>
      </rPr>
      <t xml:space="preserve">Phoenix Academies:
</t>
    </r>
    <r>
      <rPr>
        <b/>
        <sz val="14"/>
        <color theme="1"/>
        <rFont val="Times New Roman"/>
        <family val="1"/>
      </rPr>
      <t>Phoenix Charter Academy Chelsea - Est. 2006; Phoenix Charter Academy Springfield - Est. 2014;  and Phoenix Academy Lawrence - Est. 2012</t>
    </r>
    <r>
      <rPr>
        <sz val="11"/>
        <color theme="1"/>
        <rFont val="Times New Roman"/>
        <family val="1"/>
      </rPr>
      <t xml:space="preserve">
</t>
    </r>
    <r>
      <rPr>
        <sz val="14"/>
        <color theme="1"/>
        <rFont val="Times New Roman"/>
        <family val="1"/>
      </rPr>
      <t>Student Indicators - All Students</t>
    </r>
  </si>
  <si>
    <r>
      <rPr>
        <b/>
        <sz val="18"/>
        <color theme="1"/>
        <rFont val="Times New Roman"/>
        <family val="1"/>
      </rPr>
      <t xml:space="preserve">Phoenix Academies:
</t>
    </r>
    <r>
      <rPr>
        <b/>
        <sz val="14"/>
        <color theme="1"/>
        <rFont val="Times New Roman"/>
        <family val="1"/>
      </rPr>
      <t>Phoenix Charter Academy Chelsea - Est. 2006; Phoenix Charter Academy Springfield - Est. 2014;  and Phoenix Academy Lawrence - Est. 2012</t>
    </r>
    <r>
      <rPr>
        <sz val="11"/>
        <color theme="1"/>
        <rFont val="Times New Roman"/>
        <family val="1"/>
      </rPr>
      <t xml:space="preserve">
</t>
    </r>
    <r>
      <rPr>
        <sz val="14"/>
        <color theme="1"/>
        <rFont val="Times New Roman"/>
        <family val="1"/>
      </rPr>
      <t>Student Indicators - Selected Student Populations</t>
    </r>
  </si>
  <si>
    <t>Phoenix Chelsea Median</t>
  </si>
  <si>
    <t>Phoenix Lawrence Median</t>
  </si>
  <si>
    <r>
      <t xml:space="preserve">2. Unrestricted Days Cash (Prior to FY14)
     </t>
    </r>
    <r>
      <rPr>
        <sz val="8"/>
        <color theme="3"/>
        <rFont val="Times New Roman"/>
        <family val="1"/>
      </rPr>
      <t>Applies to 5-year average</t>
    </r>
  </si>
  <si>
    <r>
      <rPr>
        <b/>
        <sz val="18"/>
        <color theme="1"/>
        <rFont val="Times New Roman"/>
        <family val="1"/>
      </rPr>
      <t xml:space="preserve">Phoenix Academies:
</t>
    </r>
    <r>
      <rPr>
        <b/>
        <sz val="14"/>
        <color theme="1"/>
        <rFont val="Times New Roman"/>
        <family val="1"/>
      </rPr>
      <t>Phoenix Charter Academy Chelsea - Est. 2006; Phoenix Charter Academy Springfield - Est. 2014;  and Phoenix Academy Lawrence - Est. 2012</t>
    </r>
    <r>
      <rPr>
        <sz val="11"/>
        <color theme="1"/>
        <rFont val="Times New Roman"/>
        <family val="1"/>
      </rPr>
      <t xml:space="preserve">
</t>
    </r>
    <r>
      <rPr>
        <sz val="14"/>
        <color theme="1"/>
        <rFont val="Times New Roman"/>
        <family val="1"/>
      </rPr>
      <t>All Students - MCAS</t>
    </r>
  </si>
  <si>
    <r>
      <rPr>
        <b/>
        <sz val="18"/>
        <color theme="1"/>
        <rFont val="Times New Roman"/>
        <family val="1"/>
      </rPr>
      <t xml:space="preserve">Phoenix Academies:
</t>
    </r>
    <r>
      <rPr>
        <b/>
        <sz val="14"/>
        <color theme="1"/>
        <rFont val="Times New Roman"/>
        <family val="1"/>
      </rPr>
      <t>Phoenix Charter Academy Chelsea - Est. 2006; Phoenix Charter Academy Springfield - Est. 2014;  and Phoenix Academy Lawrence - Est. 2012</t>
    </r>
    <r>
      <rPr>
        <sz val="11"/>
        <color theme="1"/>
        <rFont val="Times New Roman"/>
        <family val="1"/>
      </rPr>
      <t xml:space="preserve">
</t>
    </r>
    <r>
      <rPr>
        <sz val="14"/>
        <color theme="1"/>
        <rFont val="Times New Roman"/>
        <family val="1"/>
      </rPr>
      <t>Students Identified as Low Income (2012-14) &amp; Economically Disadvantaged (2015-16) - MCAS</t>
    </r>
  </si>
  <si>
    <r>
      <rPr>
        <b/>
        <sz val="18"/>
        <color theme="1"/>
        <rFont val="Times New Roman"/>
        <family val="1"/>
      </rPr>
      <t xml:space="preserve">Phoenix Academies:
</t>
    </r>
    <r>
      <rPr>
        <b/>
        <sz val="14"/>
        <color theme="1"/>
        <rFont val="Times New Roman"/>
        <family val="1"/>
      </rPr>
      <t>Phoenix Charter Academy Chelsea - Est. 2006; Phoenix Charter Academy Springfield - Est. 2014;  and Phoenix Academy Lawrence - Est. 2012</t>
    </r>
    <r>
      <rPr>
        <sz val="11"/>
        <color theme="1"/>
        <rFont val="Times New Roman"/>
        <family val="1"/>
      </rPr>
      <t xml:space="preserve">
</t>
    </r>
    <r>
      <rPr>
        <sz val="14"/>
        <color theme="1"/>
        <rFont val="Times New Roman"/>
        <family val="1"/>
      </rPr>
      <t>Students with Disabilities - MCAS</t>
    </r>
  </si>
  <si>
    <t>• Financial Dashboard - Phoenix Chelsea</t>
  </si>
  <si>
    <t>• Financial Dashboard - Phoenix Springfield</t>
  </si>
  <si>
    <r>
      <t xml:space="preserve">Student Enrollment Data, Academic Performance Data, Student Indicator Data, and Financial Summary for
</t>
    </r>
    <r>
      <rPr>
        <b/>
        <sz val="14"/>
        <color theme="1"/>
        <rFont val="Times New Roman"/>
        <family val="1"/>
      </rPr>
      <t>Phoenix Academies:
Phoenix Charter Academy, Chelsea; Phoenix Charter Academy, Springfield; and Phoenix Academy Lawrence</t>
    </r>
  </si>
  <si>
    <t>Cells highlighted in pink: Achievement level percentages are not calculated for groups with fewer than 10 students. Median SGP are not calculated if the number of students included in the aggregated SGP is less than 20. Composite Performance Index scores are not calculated for groups with fewer than 10 students.</t>
  </si>
  <si>
    <r>
      <t>Phoenix Lawrence</t>
    </r>
    <r>
      <rPr>
        <vertAlign val="superscript"/>
        <sz val="10"/>
        <color theme="1"/>
        <rFont val="Calibri"/>
        <family val="2"/>
      </rPr>
      <t>†</t>
    </r>
  </si>
  <si>
    <t>Phoenix Springfield Median</t>
  </si>
  <si>
    <t>Alt. Ed. Schools</t>
  </si>
  <si>
    <t>Alt. Ed. Schools*</t>
  </si>
  <si>
    <t>*The Alternative Education schools, statewide, and comparison district are averages across the unique grade configuration for each year of the selected charter school.</t>
  </si>
  <si>
    <t>The Department of Elementary and Secondary Education (Department) defines alternative education as “an initiative within a public school district, charter school, or educational collaborative established to serve at-risk students whose needs are not being met in the traditional school setting.” Alternative education schools may serve some students with disabilities, but are not designed exclusively for students with disabilities. The Department identified and aggregated the data of 38 alternative education schools which operate as self-contained public schools. For the purposes of these data displays, the aggregated data of the 38 alternative education schools is referred to as ‘Alternative Education.’</t>
  </si>
  <si>
    <t xml:space="preserve">The Department of Elementary and Secondary Education (Department) defines alternative education as “an initiative within a public school district, charter school, or educational collaborative established to serve at-risk students whose needs are not being met in the traditional school setting.” Alternative education schools may serve some students with disabilities, but are not designed exclusively for students with disabilities. The Department identified and aggregated the data of 38 alternative education schools which operate as self-contained public schools. For the purposes of these data displays, the aggregated data of the 38 alternative education schools is referred to as ‘Alternative Education.’ </t>
  </si>
  <si>
    <t>CPI</t>
  </si>
  <si>
    <t>median SGP</t>
  </si>
  <si>
    <r>
      <rPr>
        <i/>
        <u/>
        <sz val="11"/>
        <color theme="1"/>
        <rFont val="Times New Roman"/>
        <family val="1"/>
      </rPr>
      <t>Proven Provider Analysis Graphs:</t>
    </r>
    <r>
      <rPr>
        <sz val="11"/>
        <color theme="1"/>
        <rFont val="Times New Roman"/>
        <family val="1"/>
      </rPr>
      <t xml:space="preserve">
The graphs of student achievement data provide comparison performance percentages for all students and three different subgroups of students: students identified as low income/economically disadvantaged, students with disabilities, and English language learners. Each line on the graph represents the school’s progress towards narrowing proficiency gaps, the student achievement levels, and growth measure levels on the MCAS English Language Arts and mathematics tests for a given school or set of schools during the most recent five years. The state and district averages in the following graphs do not represent the overall average of the state or relevant district. OCSSR calculates state and district averages for comparable grades by identifying and averaging the specific grades implemented by the charter school of interest during each relevant year. If available, data listed is displayed longitudinally across multiple years in line graph form with:
     • solid and patterned </t>
    </r>
    <r>
      <rPr>
        <b/>
        <sz val="11"/>
        <color theme="1"/>
        <rFont val="Times New Roman"/>
        <family val="1"/>
      </rPr>
      <t xml:space="preserve">bold black </t>
    </r>
    <r>
      <rPr>
        <sz val="11"/>
        <color theme="1"/>
        <rFont val="Times New Roman"/>
        <family val="1"/>
      </rPr>
      <t xml:space="preserve">lines representing the charter schools of interest;
     • a solid </t>
    </r>
    <r>
      <rPr>
        <b/>
        <sz val="11"/>
        <color theme="9"/>
        <rFont val="Times New Roman"/>
        <family val="1"/>
      </rPr>
      <t>orange</t>
    </r>
    <r>
      <rPr>
        <sz val="11"/>
        <color theme="1"/>
        <rFont val="Times New Roman"/>
        <family val="1"/>
      </rPr>
      <t xml:space="preserve"> line representing the aggregate of the alternative school comparisons for comparable grades;
     • a solid </t>
    </r>
    <r>
      <rPr>
        <b/>
        <sz val="11"/>
        <color rgb="FF92D050"/>
        <rFont val="Times New Roman"/>
        <family val="1"/>
      </rPr>
      <t>green</t>
    </r>
    <r>
      <rPr>
        <sz val="11"/>
        <color theme="1"/>
        <rFont val="Times New Roman"/>
        <family val="1"/>
      </rPr>
      <t xml:space="preserve"> line representing the statewide average for comparable grades; and
     • a solid </t>
    </r>
    <r>
      <rPr>
        <b/>
        <sz val="11"/>
        <color theme="0" tint="-0.499984740745262"/>
        <rFont val="Times New Roman"/>
        <family val="1"/>
      </rPr>
      <t>grey</t>
    </r>
    <r>
      <rPr>
        <sz val="11"/>
        <color theme="1"/>
        <rFont val="Times New Roman"/>
        <family val="1"/>
      </rPr>
      <t xml:space="preserve"> line representing the comparison district average for comparable grades.
The graphs of student indicator data summarize the in-school suspension rates, out-of-school suspension rates, attendance, and retention rates for all students during the most recent five years of published data. Student attrition rates are provided for all students and for students identified as high needs. If applicable, the 4-year and 5-year graduation and dropout data for all students, as well as the 4-year and 5-year graduation rates for students identified as low income, students with disabilities, and English language learners, during the most recent five years of published data. If available, data listed is displayed longitudinally across multiple years in line graph form, with:
     • solid and patterned </t>
    </r>
    <r>
      <rPr>
        <b/>
        <sz val="11"/>
        <color theme="1"/>
        <rFont val="Times New Roman"/>
        <family val="1"/>
      </rPr>
      <t>bold black</t>
    </r>
    <r>
      <rPr>
        <sz val="11"/>
        <color theme="1"/>
        <rFont val="Times New Roman"/>
        <family val="1"/>
      </rPr>
      <t xml:space="preserve"> lines representing subgroup enrollment in the charter school of interest;
     • solid and patterned </t>
    </r>
    <r>
      <rPr>
        <b/>
        <sz val="11"/>
        <color theme="4"/>
        <rFont val="Times New Roman"/>
        <family val="1"/>
      </rPr>
      <t>blue</t>
    </r>
    <r>
      <rPr>
        <sz val="11"/>
        <color theme="1"/>
        <rFont val="Times New Roman"/>
        <family val="1"/>
      </rPr>
      <t xml:space="preserve"> lines representing the median value of the charter school of interest's comparison school set; 
     • a solid </t>
    </r>
    <r>
      <rPr>
        <b/>
        <sz val="11"/>
        <color theme="9"/>
        <rFont val="Times New Roman"/>
        <family val="1"/>
      </rPr>
      <t>orange</t>
    </r>
    <r>
      <rPr>
        <sz val="11"/>
        <color theme="1"/>
        <rFont val="Times New Roman"/>
        <family val="1"/>
      </rPr>
      <t xml:space="preserve"> line representing the aggregate of alternative school comparisons for comparable grades; and
     • a solid </t>
    </r>
    <r>
      <rPr>
        <b/>
        <sz val="11"/>
        <color rgb="FF92D050"/>
        <rFont val="Times New Roman"/>
        <family val="1"/>
      </rPr>
      <t>green</t>
    </r>
    <r>
      <rPr>
        <sz val="11"/>
        <color theme="1"/>
        <rFont val="Times New Roman"/>
        <family val="1"/>
      </rPr>
      <t xml:space="preserve"> line representing the statewide average.
The 5-year financial summary is intended to provide financial context for the charter school’s organizational viability. The definitions of the financial metrics displayed are provided with the summary.</t>
    </r>
  </si>
  <si>
    <t>English Learners</t>
  </si>
  <si>
    <r>
      <rPr>
        <b/>
        <sz val="18"/>
        <color theme="1"/>
        <rFont val="Times New Roman"/>
        <family val="1"/>
      </rPr>
      <t xml:space="preserve">Phoenix Academies:
</t>
    </r>
    <r>
      <rPr>
        <b/>
        <sz val="14"/>
        <color theme="1"/>
        <rFont val="Times New Roman"/>
        <family val="1"/>
      </rPr>
      <t>Phoenix Charter Academy Chelsea - Est. 2006; Phoenix Charter Academy Springfield - Est. 2014;  and Phoenix Academy Lawrence - Est. 2012</t>
    </r>
    <r>
      <rPr>
        <sz val="11"/>
        <color theme="1"/>
        <rFont val="Times New Roman"/>
        <family val="1"/>
      </rPr>
      <t xml:space="preserve">
</t>
    </r>
    <r>
      <rPr>
        <sz val="14"/>
        <color theme="1"/>
        <rFont val="Times New Roman"/>
        <family val="1"/>
      </rPr>
      <t>English Learners - MCAS</t>
    </r>
  </si>
  <si>
    <t>• English Learners</t>
  </si>
  <si>
    <r>
      <rPr>
        <b/>
        <sz val="18"/>
        <color theme="1"/>
        <rFont val="Times New Roman"/>
        <family val="1"/>
      </rPr>
      <t xml:space="preserve">Phoenix Academies:
</t>
    </r>
    <r>
      <rPr>
        <b/>
        <sz val="12"/>
        <color theme="1"/>
        <rFont val="Times New Roman"/>
        <family val="1"/>
      </rPr>
      <t>Phoenix Charter Academy Chelsea - Est. 2006; Phoenix Charter Academy Springfield - Est. 2014;  and Phoenix Academy Lawrence - Est. 2012</t>
    </r>
    <r>
      <rPr>
        <sz val="11"/>
        <color theme="1"/>
        <rFont val="Times New Roman"/>
        <family val="1"/>
      </rPr>
      <t xml:space="preserve">
</t>
    </r>
    <r>
      <rPr>
        <sz val="12"/>
        <color theme="1"/>
        <rFont val="Times New Roman"/>
        <family val="1"/>
      </rPr>
      <t>Student Indicators - All Students</t>
    </r>
  </si>
  <si>
    <r>
      <t>5-Year Plus</t>
    </r>
    <r>
      <rPr>
        <b/>
        <vertAlign val="superscript"/>
        <sz val="12"/>
        <color theme="1"/>
        <rFont val="Calibri"/>
        <family val="2"/>
      </rPr>
      <t>†</t>
    </r>
    <r>
      <rPr>
        <b/>
        <sz val="12"/>
        <color theme="1"/>
        <rFont val="Times New Roman"/>
        <family val="1"/>
      </rPr>
      <t xml:space="preserve"> Graduation Rate</t>
    </r>
  </si>
  <si>
    <r>
      <t>5-Year Super Plus</t>
    </r>
    <r>
      <rPr>
        <b/>
        <vertAlign val="superscript"/>
        <sz val="12"/>
        <color theme="1"/>
        <rFont val="Calibri"/>
        <family val="2"/>
      </rPr>
      <t>‡</t>
    </r>
    <r>
      <rPr>
        <b/>
        <sz val="12"/>
        <color theme="1"/>
        <rFont val="Times New Roman"/>
        <family val="1"/>
      </rPr>
      <t xml:space="preserve"> Graduation Rate</t>
    </r>
  </si>
  <si>
    <r>
      <t>Phoenix Lawrence</t>
    </r>
    <r>
      <rPr>
        <sz val="10"/>
        <color theme="1"/>
        <rFont val="Calibri"/>
        <family val="2"/>
      </rPr>
      <t>*</t>
    </r>
  </si>
  <si>
    <t>†5-Year Plus Graduation Rate is comprised of students who graduate with a regular high school diploma within 5 years, in addition to the students who were identified as still enrolled at the school.</t>
  </si>
  <si>
    <t>†5-Year Super Plus Graduation Rate is comprised of students who graduate with a regular high school diploma within 5 years, in addition to the students who were identified as still being enrolled at the school, Non-Grade Completers, students who earn a GED, as well as students who earn a certificate of attainment. The Department defines Non-Grade Completers as 1) students who a certificate of attainment, 2) students who met local graduation requirements, but the district does not offer certificates of attainment, and 3) students with special needs who reached the maximum age (22) but did not graduate.</t>
  </si>
  <si>
    <r>
      <rPr>
        <b/>
        <sz val="18"/>
        <color theme="1"/>
        <rFont val="Times New Roman"/>
        <family val="1"/>
      </rPr>
      <t xml:space="preserve">Phoenix Academies:
</t>
    </r>
    <r>
      <rPr>
        <b/>
        <sz val="12"/>
        <color theme="1"/>
        <rFont val="Times New Roman"/>
        <family val="1"/>
      </rPr>
      <t>Phoenix Charter Academy Chelsea - Est. 2006; Phoenix Charter Academy Springfield - Est. 2014;  and Phoenix Academy Lawrence - Est. 2012</t>
    </r>
    <r>
      <rPr>
        <sz val="11"/>
        <color theme="1"/>
        <rFont val="Times New Roman"/>
        <family val="1"/>
      </rPr>
      <t xml:space="preserve">
</t>
    </r>
    <r>
      <rPr>
        <sz val="12"/>
        <color theme="1"/>
        <rFont val="Times New Roman"/>
        <family val="1"/>
      </rPr>
      <t>Age of Students as of September 1st Reported in Oct 1 SIMS</t>
    </r>
  </si>
  <si>
    <t>Student Age</t>
  </si>
  <si>
    <t>For example, for 2017, each student age was calculated referencing September 1, 2016; the start of the 2016-2017 school year.</t>
  </si>
  <si>
    <r>
      <t xml:space="preserve">The information provided in the following tables and graphs provide an overview of the student enrollment demographics, academic performance, student indicator rates, and financial history of the charter school of interest. All data displayed in these graphs is derived from ESE District and School Profiles (http://profiles.doe.mass.edu/) or calculated by the Office of Charter Schools and School Redesign.
The longitudinal demographic comparison data presented in the graphs of student enrollment is intended to provide context for the charter school’s recruitment and retention efforts. The set of displayed data includes the charter school of interest, the charter school of interest’s comparison index, and the charter school of interest’s sending district(s) averages. The graphs provide comparison enrollment percentages for four different subgroups of students: students identified as low income/economically disadvantaged, students with disabilities, English language learners, and students identified as first language not English. Though comparisons of subgroup enrollment data between a charter school and other public schools in a geographic area can provide some information regarding comparability of student populations, subgroup enrollment is presented for reference only and primarily to determine trends within the charter school itself and to guide further inquiry. The subgroup composition of a charter school is not required to be a mirror image of the schools in its sending districts and region. The Department urges caution in drawing any conclusions regarding comparability of subgroup populations between schools and districts based on aggregate statistics alone. For more information please refer to the report, “Review of Special Education in the Commonwealth of Massachusetts: A Synthesis Report (August 2014), which can be found at: http://www.doe.mass.edu/sped/hehir/2014-09synthesis.pdf.
Each line on the graph represents the percentage of total school enrollment for the charter school of interest, the comparison index derived from schools of the charter school of interest’s sending district(s), and the charter school of interest’s sending district(s) average. If available, data listed is displayed longitudinally across multiple years in line graph form, with: 
     • solid and patterned </t>
    </r>
    <r>
      <rPr>
        <b/>
        <sz val="11"/>
        <color theme="1"/>
        <rFont val="Times New Roman"/>
        <family val="1"/>
      </rPr>
      <t>bold black</t>
    </r>
    <r>
      <rPr>
        <sz val="11"/>
        <color theme="1"/>
        <rFont val="Times New Roman"/>
        <family val="1"/>
      </rPr>
      <t xml:space="preserve"> lines representing subgroup enrollment in the charter schools of interest;
     • solid and patterned </t>
    </r>
    <r>
      <rPr>
        <b/>
        <sz val="11"/>
        <color rgb="FFC00000"/>
        <rFont val="Times New Roman"/>
        <family val="1"/>
      </rPr>
      <t>red</t>
    </r>
    <r>
      <rPr>
        <sz val="11"/>
        <color theme="1"/>
        <rFont val="Times New Roman"/>
        <family val="1"/>
      </rPr>
      <t xml:space="preserve"> lines representing the charter schools of interest's comparison index; and
     • a solid </t>
    </r>
    <r>
      <rPr>
        <b/>
        <sz val="11"/>
        <color theme="0" tint="-0.499984740745262"/>
        <rFont val="Times New Roman"/>
        <family val="1"/>
      </rPr>
      <t>grey</t>
    </r>
    <r>
      <rPr>
        <sz val="11"/>
        <color theme="1"/>
        <rFont val="Times New Roman"/>
        <family val="1"/>
      </rPr>
      <t xml:space="preserve"> line representing the district average.
Proven Provider Context:
Charter school boards of trustees must be granted Proven Provider status when requesting to increase the maximum enrollment of an existing Commonwealth charter school if the sending region includes district(s) that have performed in the lowest 10 percent statewide for two consecutive previous years on the statewide assessment (MCAS or PARCC) and where the 9 percent net school spending cap has been, or would be exceeded.
In order to determine if a current board of trustees qualifies for Proven Provider status, the Commissioner will consider affirmative, credible evidence of the existing school's success in each of the three accountability areas: academic program success, organizational viability, and faithfulness to the terms of its charter. Pursuant to 603 CMR 1.04(4)(b), applicants for Proven Provider status must demonstrate success in student academic performance and evidence of overall academic program success, including, but not limited to proficiency levels and growth measures on the MCAS or equivalent assessments for all students and for one or more targeted subgroups as defined in M.G.L. c. 71, § 89(i)(3), which are similar to statewide averages in English Language Arts and mathematics for all students in Massachusetts in comparable grades, over no less than a three-year period for cohorts of students.
</t>
    </r>
  </si>
  <si>
    <r>
      <rPr>
        <vertAlign val="superscript"/>
        <sz val="10"/>
        <color theme="1"/>
        <rFont val="Calibri"/>
        <family val="2"/>
      </rPr>
      <t>†</t>
    </r>
    <r>
      <rPr>
        <sz val="10"/>
        <color theme="1"/>
        <rFont val="Times New Roman"/>
        <family val="1"/>
      </rPr>
      <t>Phoenix Academy Lawrence is an in-district high school that is managed by the Phoenix Foundation through a contract with Lawrence Public Schools.</t>
    </r>
  </si>
  <si>
    <t>*Phoenix Academy Lawrence is an in-district high school that is managed by the Phoenix Foundation through a contract with Lawrence Public Schools.</t>
  </si>
  <si>
    <t>†Phoenix Academy Lawrence is an in-district high school that is managed by the Phoenix Foundation through a contract with Lawrence Public Schools.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</si>
</sst>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_(&quot;$&quot;* \(#,##0.00\);_(&quot;$&quot;* &quot;-&quot;??_);_(@_)"/>
    <numFmt numFmtId="43" formatCode="_(* #,##0.00_);_(* \(#,##0.00\);_(* &quot;-&quot;??_);_(@_)"/>
    <numFmt numFmtId="164" formatCode="0.0"/>
    <numFmt numFmtId="165" formatCode="#0.0\x"/>
    <numFmt numFmtId="166" formatCode="0.0%"/>
    <numFmt numFmtId="167" formatCode="#0.00\x"/>
    <numFmt numFmtId="168" formatCode="_(&quot;$&quot;* #,##0_);_(&quot;$&quot;* \(#,##0\);_(&quot;$&quot;* &quot;-&quot;??_);_(@_)"/>
    <numFmt numFmtId="169" formatCode="\-"/>
  </numFmts>
  <fonts count="10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sz val="9"/>
      <color theme="1"/>
      <name val="Calibri"/>
      <family val="2"/>
      <scheme val="minor"/>
    </font>
    <font>
      <sz val="8"/>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sz val="12"/>
      <name val="Times New Roman"/>
      <family val="1"/>
    </font>
    <font>
      <sz val="9"/>
      <color indexed="9"/>
      <name val="Geneva"/>
    </font>
    <font>
      <sz val="9"/>
      <color indexed="9"/>
      <name val="Geneva"/>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9"/>
      <color indexed="12"/>
      <name val="Calibri"/>
      <family val="2"/>
    </font>
    <font>
      <u/>
      <sz val="10"/>
      <color indexed="12"/>
      <name val="Arial"/>
      <family val="2"/>
    </font>
    <font>
      <u/>
      <sz val="12"/>
      <color indexed="12"/>
      <name val="Arial"/>
      <family val="2"/>
    </font>
    <font>
      <sz val="11"/>
      <color indexed="62"/>
      <name val="Calibri"/>
      <family val="2"/>
    </font>
    <font>
      <sz val="11"/>
      <color indexed="52"/>
      <name val="Calibri"/>
      <family val="2"/>
    </font>
    <font>
      <sz val="11"/>
      <color indexed="60"/>
      <name val="Calibri"/>
      <family val="2"/>
    </font>
    <font>
      <sz val="9"/>
      <name val="Calibri"/>
      <family val="2"/>
    </font>
    <font>
      <sz val="12"/>
      <name val="Arial"/>
      <family val="2"/>
    </font>
    <font>
      <sz val="11"/>
      <color theme="1"/>
      <name val="Times New Roman"/>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theme="1"/>
      <name val="Times New Roman"/>
      <family val="1"/>
    </font>
    <font>
      <b/>
      <sz val="11"/>
      <color theme="1"/>
      <name val="Times New Roman"/>
      <family val="1"/>
    </font>
    <font>
      <sz val="11"/>
      <color theme="1"/>
      <name val="Times New Roman"/>
      <family val="1"/>
    </font>
    <font>
      <sz val="14"/>
      <color theme="1"/>
      <name val="Times New Roman"/>
      <family val="1"/>
    </font>
    <font>
      <b/>
      <sz val="18"/>
      <color theme="1"/>
      <name val="Times New Roman"/>
      <family val="1"/>
    </font>
    <font>
      <b/>
      <sz val="14"/>
      <color theme="1"/>
      <name val="Times New Roman"/>
      <family val="1"/>
    </font>
    <font>
      <sz val="20"/>
      <color theme="1"/>
      <name val="Times New Roman"/>
      <family val="1"/>
    </font>
    <font>
      <sz val="9"/>
      <color theme="1"/>
      <name val="Times New Roman"/>
      <family val="1"/>
    </font>
    <font>
      <sz val="10"/>
      <color theme="1"/>
      <name val="Times New Roman"/>
      <family val="1"/>
    </font>
    <font>
      <sz val="11"/>
      <color theme="0"/>
      <name val="Times New Roman"/>
      <family val="1"/>
    </font>
    <font>
      <sz val="11"/>
      <color theme="0" tint="-0.34998626667073579"/>
      <name val="Times New Roman"/>
      <family val="1"/>
    </font>
    <font>
      <sz val="11"/>
      <name val="Times New Roman"/>
      <family val="1"/>
    </font>
    <font>
      <vertAlign val="superscript"/>
      <sz val="10"/>
      <color theme="1"/>
      <name val="Calibri"/>
      <family val="2"/>
    </font>
    <font>
      <sz val="10"/>
      <color theme="1"/>
      <name val="Calibri"/>
      <family val="2"/>
      <scheme val="minor"/>
    </font>
    <font>
      <b/>
      <sz val="12"/>
      <color theme="1"/>
      <name val="Arial"/>
      <family val="2"/>
    </font>
    <font>
      <b/>
      <i/>
      <sz val="10"/>
      <color indexed="8"/>
      <name val="Arial"/>
      <family val="2"/>
    </font>
    <font>
      <b/>
      <sz val="12"/>
      <color indexed="8"/>
      <name val="Arial"/>
      <family val="2"/>
    </font>
    <font>
      <b/>
      <sz val="16"/>
      <color indexed="17"/>
      <name val="Wingdings 3"/>
      <family val="1"/>
      <charset val="2"/>
    </font>
    <font>
      <b/>
      <sz val="11"/>
      <color theme="3"/>
      <name val="Arial"/>
      <family val="2"/>
    </font>
    <font>
      <b/>
      <sz val="11"/>
      <color indexed="30"/>
      <name val="Arial"/>
      <family val="2"/>
    </font>
    <font>
      <b/>
      <sz val="16"/>
      <color indexed="51"/>
      <name val="Wingdings 3"/>
      <family val="1"/>
      <charset val="2"/>
    </font>
    <font>
      <sz val="11"/>
      <color indexed="8"/>
      <name val="Arial"/>
      <family val="2"/>
    </font>
    <font>
      <b/>
      <sz val="11"/>
      <color theme="0"/>
      <name val="Arial"/>
      <family val="2"/>
    </font>
    <font>
      <sz val="11"/>
      <color theme="0"/>
      <name val="Arial"/>
      <family val="2"/>
    </font>
    <font>
      <b/>
      <sz val="8"/>
      <color theme="0"/>
      <name val="Arial"/>
      <family val="2"/>
    </font>
    <font>
      <sz val="6"/>
      <color theme="3"/>
      <name val="Arial"/>
      <family val="2"/>
    </font>
    <font>
      <sz val="16"/>
      <color rgb="FFFF0000"/>
      <name val="Wingdings 3"/>
      <family val="1"/>
      <charset val="2"/>
    </font>
    <font>
      <sz val="16"/>
      <color theme="1"/>
      <name val="Wingdings 3"/>
      <family val="1"/>
      <charset val="2"/>
    </font>
    <font>
      <b/>
      <sz val="16"/>
      <color indexed="17"/>
      <name val="Arial"/>
      <family val="2"/>
    </font>
    <font>
      <sz val="9"/>
      <color indexed="8"/>
      <name val="Arial"/>
      <family val="2"/>
    </font>
    <font>
      <i/>
      <sz val="9"/>
      <name val="Arial"/>
      <family val="2"/>
    </font>
    <font>
      <i/>
      <sz val="9"/>
      <color indexed="8"/>
      <name val="Arial"/>
      <family val="2"/>
    </font>
    <font>
      <i/>
      <sz val="9"/>
      <color theme="1"/>
      <name val="Arial"/>
      <family val="2"/>
    </font>
    <font>
      <b/>
      <sz val="9"/>
      <color theme="3"/>
      <name val="Arial"/>
      <family val="2"/>
    </font>
    <font>
      <sz val="8"/>
      <name val="Arial"/>
      <family val="2"/>
    </font>
    <font>
      <i/>
      <sz val="8"/>
      <name val="Arial"/>
      <family val="2"/>
    </font>
    <font>
      <sz val="8"/>
      <color indexed="8"/>
      <name val="Arial"/>
      <family val="2"/>
    </font>
    <font>
      <sz val="9"/>
      <name val="Arial"/>
      <family val="2"/>
    </font>
    <font>
      <sz val="9"/>
      <color theme="3"/>
      <name val="Arial"/>
      <family val="2"/>
    </font>
    <font>
      <sz val="11"/>
      <color theme="1"/>
      <name val="Arial"/>
      <family val="2"/>
    </font>
    <font>
      <sz val="11"/>
      <color theme="0" tint="-0.34998626667073579"/>
      <name val="Calibri"/>
      <family val="2"/>
      <scheme val="minor"/>
    </font>
    <font>
      <sz val="6"/>
      <name val="Arial"/>
      <family val="2"/>
    </font>
    <font>
      <i/>
      <sz val="8"/>
      <color theme="1"/>
      <name val="Arial"/>
      <family val="2"/>
    </font>
    <font>
      <sz val="9"/>
      <color theme="1"/>
      <name val="Arial"/>
      <family val="2"/>
    </font>
    <font>
      <u/>
      <sz val="11"/>
      <color theme="10"/>
      <name val="Calibri"/>
      <family val="2"/>
    </font>
    <font>
      <vertAlign val="superscript"/>
      <sz val="10"/>
      <color theme="1"/>
      <name val="Times New Roman"/>
      <family val="1"/>
    </font>
    <font>
      <b/>
      <sz val="9"/>
      <color theme="0"/>
      <name val="Arial"/>
      <family val="2"/>
    </font>
    <font>
      <sz val="9"/>
      <color rgb="FF006100"/>
      <name val="Arial"/>
      <family val="2"/>
    </font>
    <font>
      <b/>
      <sz val="11"/>
      <color rgb="FFC00000"/>
      <name val="Times New Roman"/>
      <family val="1"/>
    </font>
    <font>
      <b/>
      <sz val="11"/>
      <color theme="0" tint="-0.499984740745262"/>
      <name val="Times New Roman"/>
      <family val="1"/>
    </font>
    <font>
      <i/>
      <u/>
      <sz val="11"/>
      <color theme="1"/>
      <name val="Times New Roman"/>
      <family val="1"/>
    </font>
    <font>
      <b/>
      <sz val="11"/>
      <color rgb="FF92D050"/>
      <name val="Times New Roman"/>
      <family val="1"/>
    </font>
    <font>
      <b/>
      <sz val="11"/>
      <color theme="4"/>
      <name val="Times New Roman"/>
      <family val="1"/>
    </font>
    <font>
      <b/>
      <sz val="12"/>
      <color theme="9"/>
      <name val="Times New Roman"/>
      <family val="1"/>
    </font>
    <font>
      <sz val="11"/>
      <color theme="9"/>
      <name val="Times New Roman"/>
      <family val="1"/>
    </font>
    <font>
      <u/>
      <sz val="11"/>
      <color theme="10"/>
      <name val="Times New Roman"/>
      <family val="1"/>
    </font>
    <font>
      <b/>
      <sz val="12"/>
      <color theme="7"/>
      <name val="Times New Roman"/>
      <family val="1"/>
    </font>
    <font>
      <b/>
      <sz val="12"/>
      <color theme="4" tint="-0.249977111117893"/>
      <name val="Times New Roman"/>
      <family val="1"/>
    </font>
    <font>
      <b/>
      <sz val="12"/>
      <color theme="6" tint="-0.249977111117893"/>
      <name val="Times New Roman"/>
      <family val="1"/>
    </font>
    <font>
      <b/>
      <sz val="11"/>
      <color theme="0"/>
      <name val="Times New Roman"/>
      <family val="1"/>
    </font>
    <font>
      <b/>
      <sz val="11"/>
      <color theme="3"/>
      <name val="Times New Roman"/>
      <family val="1"/>
    </font>
    <font>
      <i/>
      <sz val="11"/>
      <color theme="1"/>
      <name val="Times New Roman"/>
      <family val="1"/>
    </font>
    <font>
      <sz val="8"/>
      <color theme="3"/>
      <name val="Times New Roman"/>
      <family val="1"/>
    </font>
    <font>
      <u/>
      <sz val="11"/>
      <color rgb="FF0000FF"/>
      <name val="Times New Roman"/>
      <family val="1"/>
    </font>
    <font>
      <b/>
      <sz val="11"/>
      <color theme="9"/>
      <name val="Times New Roman"/>
      <family val="1"/>
    </font>
    <font>
      <sz val="12"/>
      <color theme="1"/>
      <name val="Times New Roman"/>
      <family val="1"/>
    </font>
    <font>
      <b/>
      <vertAlign val="superscript"/>
      <sz val="12"/>
      <color theme="1"/>
      <name val="Calibri"/>
      <family val="2"/>
    </font>
    <font>
      <sz val="10"/>
      <color theme="1"/>
      <name val="Calibri"/>
      <family val="2"/>
    </font>
  </fonts>
  <fills count="36">
    <fill>
      <patternFill patternType="none"/>
    </fill>
    <fill>
      <patternFill patternType="gray125"/>
    </fill>
    <fill>
      <patternFill patternType="solid">
        <fgColor theme="5"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theme="0"/>
        <bgColor indexed="64"/>
      </patternFill>
    </fill>
    <fill>
      <patternFill patternType="solid">
        <fgColor theme="0" tint="-0.34998626667073579"/>
        <bgColor indexed="64"/>
      </patternFill>
    </fill>
    <fill>
      <patternFill patternType="solid">
        <fgColor theme="3"/>
        <bgColor indexed="64"/>
      </patternFill>
    </fill>
    <fill>
      <patternFill patternType="solid">
        <fgColor theme="4" tint="0.79998168889431442"/>
        <bgColor indexed="64"/>
      </patternFill>
    </fill>
    <fill>
      <patternFill patternType="solid">
        <fgColor theme="0" tint="-4.9989318521683403E-2"/>
        <bgColor indexed="64"/>
      </patternFill>
    </fill>
    <fill>
      <patternFill patternType="lightGray">
        <bgColor theme="0"/>
      </patternFill>
    </fill>
    <fill>
      <patternFill patternType="solid">
        <fgColor theme="9"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C6EFCE"/>
        <bgColor indexed="64"/>
      </patternFill>
    </fill>
  </fills>
  <borders count="93">
    <border>
      <left/>
      <right/>
      <top/>
      <bottom/>
      <diagonal/>
    </border>
    <border>
      <left/>
      <right/>
      <top/>
      <bottom style="medium">
        <color indexed="64"/>
      </bottom>
      <diagonal/>
    </border>
    <border>
      <left style="thin">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top/>
      <bottom style="thin">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diagonal/>
    </border>
    <border>
      <left/>
      <right/>
      <top style="thin">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theme="0" tint="-0.14996795556505021"/>
      </right>
      <top/>
      <bottom/>
      <diagonal/>
    </border>
    <border>
      <left style="thin">
        <color theme="0" tint="-0.14996795556505021"/>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theme="0" tint="-0.24994659260841701"/>
      </left>
      <right/>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tint="-0.24994659260841701"/>
      </left>
      <right/>
      <top/>
      <bottom style="thin">
        <color indexed="64"/>
      </bottom>
      <diagonal/>
    </border>
    <border>
      <left style="thin">
        <color indexed="64"/>
      </left>
      <right/>
      <top style="medium">
        <color indexed="64"/>
      </top>
      <bottom/>
      <diagonal/>
    </border>
    <border>
      <left style="thin">
        <color indexed="64"/>
      </left>
      <right/>
      <top style="thin">
        <color indexed="64"/>
      </top>
      <bottom/>
      <diagonal/>
    </border>
    <border>
      <left/>
      <right style="thin">
        <color theme="0" tint="-0.2499465926084170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right/>
      <top/>
      <bottom style="thin">
        <color theme="0" tint="-0.24994659260841701"/>
      </bottom>
      <diagonal/>
    </border>
    <border>
      <left/>
      <right/>
      <top style="thin">
        <color auto="1"/>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bottom/>
      <diagonal/>
    </border>
    <border>
      <left style="thin">
        <color indexed="64"/>
      </left>
      <right/>
      <top/>
      <bottom style="medium">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style="thin">
        <color theme="0"/>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style="thin">
        <color theme="0" tint="-0.24994659260841701"/>
      </right>
      <top/>
      <bottom style="thin">
        <color indexed="64"/>
      </bottom>
      <diagonal/>
    </border>
    <border>
      <left style="medium">
        <color indexed="64"/>
      </left>
      <right/>
      <top/>
      <bottom style="medium">
        <color indexed="64"/>
      </bottom>
      <diagonal/>
    </border>
  </borders>
  <cellStyleXfs count="272">
    <xf numFmtId="0" fontId="0" fillId="0" borderId="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6" borderId="0" applyNumberFormat="0" applyBorder="0" applyAlignment="0" applyProtection="0"/>
    <xf numFmtId="0" fontId="6" fillId="9" borderId="0" applyNumberFormat="0" applyBorder="0" applyAlignment="0" applyProtection="0"/>
    <xf numFmtId="0" fontId="6" fillId="12" borderId="0" applyNumberFormat="0" applyBorder="0" applyAlignment="0" applyProtection="0"/>
    <xf numFmtId="0" fontId="7" fillId="13"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20" borderId="0" applyNumberFormat="0" applyBorder="0" applyAlignment="0" applyProtection="0"/>
    <xf numFmtId="0" fontId="8" fillId="4" borderId="0" applyNumberFormat="0" applyBorder="0" applyAlignment="0" applyProtection="0"/>
    <xf numFmtId="0" fontId="9" fillId="21" borderId="10" applyNumberFormat="0" applyAlignment="0" applyProtection="0"/>
    <xf numFmtId="0" fontId="9" fillId="21" borderId="10" applyNumberFormat="0" applyAlignment="0" applyProtection="0"/>
    <xf numFmtId="0" fontId="9" fillId="21" borderId="10" applyNumberFormat="0" applyAlignment="0" applyProtection="0"/>
    <xf numFmtId="0" fontId="9" fillId="21" borderId="10" applyNumberFormat="0" applyAlignment="0" applyProtection="0"/>
    <xf numFmtId="0" fontId="9" fillId="21" borderId="10" applyNumberFormat="0" applyAlignment="0" applyProtection="0"/>
    <xf numFmtId="0" fontId="9" fillId="21" borderId="10" applyNumberFormat="0" applyAlignment="0" applyProtection="0"/>
    <xf numFmtId="0" fontId="9" fillId="21" borderId="10" applyNumberFormat="0" applyAlignment="0" applyProtection="0"/>
    <xf numFmtId="0" fontId="10" fillId="22" borderId="11" applyNumberFormat="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2"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applyNumberFormat="0" applyFill="0" applyBorder="0" applyAlignment="0" applyProtection="0"/>
    <xf numFmtId="44" fontId="11" fillId="0" borderId="0" applyFont="0" applyFill="0" applyBorder="0" applyAlignment="0" applyProtection="0"/>
    <xf numFmtId="44" fontId="11" fillId="0" borderId="0" applyFont="0" applyFill="0" applyBorder="0" applyAlignment="0" applyProtection="0"/>
    <xf numFmtId="0" fontId="13" fillId="0" borderId="0">
      <protection locked="0"/>
    </xf>
    <xf numFmtId="0" fontId="14" fillId="0" borderId="0">
      <protection locked="0"/>
    </xf>
    <xf numFmtId="0" fontId="13" fillId="0" borderId="0">
      <protection locked="0"/>
    </xf>
    <xf numFmtId="0" fontId="15" fillId="0" borderId="0" applyNumberFormat="0" applyFill="0" applyBorder="0" applyAlignment="0" applyProtection="0"/>
    <xf numFmtId="0" fontId="16" fillId="5" borderId="0" applyNumberFormat="0" applyBorder="0" applyAlignment="0" applyProtection="0"/>
    <xf numFmtId="0" fontId="17" fillId="0" borderId="12" applyNumberFormat="0" applyFill="0" applyAlignment="0" applyProtection="0"/>
    <xf numFmtId="0" fontId="18" fillId="0" borderId="13" applyNumberFormat="0" applyFill="0" applyAlignment="0" applyProtection="0"/>
    <xf numFmtId="0" fontId="19" fillId="0" borderId="14" applyNumberFormat="0" applyFill="0" applyAlignment="0" applyProtection="0"/>
    <xf numFmtId="0" fontId="19" fillId="0" borderId="14"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3" fillId="8" borderId="10" applyNumberFormat="0" applyAlignment="0" applyProtection="0"/>
    <xf numFmtId="0" fontId="23" fillId="8" borderId="10" applyNumberFormat="0" applyAlignment="0" applyProtection="0"/>
    <xf numFmtId="0" fontId="23" fillId="8" borderId="10" applyNumberFormat="0" applyAlignment="0" applyProtection="0"/>
    <xf numFmtId="0" fontId="23" fillId="8" borderId="10" applyNumberFormat="0" applyAlignment="0" applyProtection="0"/>
    <xf numFmtId="0" fontId="23" fillId="8" borderId="10" applyNumberFormat="0" applyAlignment="0" applyProtection="0"/>
    <xf numFmtId="0" fontId="23" fillId="8" borderId="10" applyNumberFormat="0" applyAlignment="0" applyProtection="0"/>
    <xf numFmtId="0" fontId="23" fillId="8" borderId="10" applyNumberFormat="0" applyAlignment="0" applyProtection="0"/>
    <xf numFmtId="0" fontId="24" fillId="0" borderId="15" applyNumberFormat="0" applyFill="0" applyAlignment="0" applyProtection="0"/>
    <xf numFmtId="0" fontId="25" fillId="23" borderId="0" applyNumberFormat="0" applyBorder="0" applyAlignment="0" applyProtection="0"/>
    <xf numFmtId="0" fontId="26" fillId="0" borderId="0"/>
    <xf numFmtId="0" fontId="26" fillId="0" borderId="0"/>
    <xf numFmtId="0" fontId="27" fillId="0" borderId="0"/>
    <xf numFmtId="0" fontId="11" fillId="0" borderId="0"/>
    <xf numFmtId="0" fontId="11" fillId="0" borderId="0"/>
    <xf numFmtId="0" fontId="27" fillId="0" borderId="0"/>
    <xf numFmtId="0" fontId="11" fillId="0" borderId="0" applyNumberFormat="0" applyFill="0" applyBorder="0" applyAlignment="0" applyProtection="0"/>
    <xf numFmtId="0" fontId="1" fillId="0" borderId="0"/>
    <xf numFmtId="0" fontId="11" fillId="0" borderId="0"/>
    <xf numFmtId="0" fontId="1" fillId="0" borderId="0"/>
    <xf numFmtId="0" fontId="1" fillId="0" borderId="0"/>
    <xf numFmtId="0" fontId="1" fillId="0" borderId="0"/>
    <xf numFmtId="0" fontId="26" fillId="0" borderId="0"/>
    <xf numFmtId="0" fontId="26" fillId="0" borderId="0"/>
    <xf numFmtId="0" fontId="11" fillId="0" borderId="0"/>
    <xf numFmtId="0" fontId="26" fillId="0" borderId="0"/>
    <xf numFmtId="0" fontId="1" fillId="0" borderId="0"/>
    <xf numFmtId="0" fontId="1" fillId="0" borderId="0"/>
    <xf numFmtId="0" fontId="11" fillId="0" borderId="0"/>
    <xf numFmtId="0" fontId="28" fillId="0" borderId="0"/>
    <xf numFmtId="0" fontId="11" fillId="24" borderId="16" applyNumberFormat="0" applyFont="0" applyAlignment="0" applyProtection="0"/>
    <xf numFmtId="0" fontId="11" fillId="24" borderId="16" applyNumberFormat="0" applyFont="0" applyAlignment="0" applyProtection="0"/>
    <xf numFmtId="0" fontId="11" fillId="24" borderId="16" applyNumberFormat="0" applyFont="0" applyAlignment="0" applyProtection="0"/>
    <xf numFmtId="0" fontId="11" fillId="24" borderId="16" applyNumberFormat="0" applyFont="0" applyAlignment="0" applyProtection="0"/>
    <xf numFmtId="0" fontId="11" fillId="24" borderId="16" applyNumberFormat="0" applyFont="0" applyAlignment="0" applyProtection="0"/>
    <xf numFmtId="0" fontId="11" fillId="24" borderId="16" applyNumberFormat="0" applyFont="0" applyAlignment="0" applyProtection="0"/>
    <xf numFmtId="0" fontId="11" fillId="24" borderId="16" applyNumberFormat="0" applyFont="0" applyAlignment="0" applyProtection="0"/>
    <xf numFmtId="0" fontId="29" fillId="21" borderId="17" applyNumberFormat="0" applyAlignment="0" applyProtection="0"/>
    <xf numFmtId="0" fontId="29" fillId="21" borderId="17" applyNumberFormat="0" applyAlignment="0" applyProtection="0"/>
    <xf numFmtId="0" fontId="29" fillId="21" borderId="17" applyNumberFormat="0" applyAlignment="0" applyProtection="0"/>
    <xf numFmtId="0" fontId="29" fillId="21" borderId="17" applyNumberFormat="0" applyAlignment="0" applyProtection="0"/>
    <xf numFmtId="0" fontId="29" fillId="21" borderId="17" applyNumberFormat="0" applyAlignment="0" applyProtection="0"/>
    <xf numFmtId="0" fontId="29" fillId="21" borderId="17" applyNumberFormat="0" applyAlignment="0" applyProtection="0"/>
    <xf numFmtId="0" fontId="29" fillId="21" borderId="17" applyNumberFormat="0" applyAlignment="0" applyProtection="0"/>
    <xf numFmtId="9" fontId="26" fillId="0" borderId="0" applyFont="0" applyFill="0" applyBorder="0" applyAlignment="0" applyProtection="0"/>
    <xf numFmtId="9" fontId="2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6"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30" fillId="0" borderId="0" applyNumberFormat="0" applyFill="0" applyBorder="0" applyAlignment="0" applyProtection="0"/>
    <xf numFmtId="0" fontId="31" fillId="0" borderId="18" applyNumberFormat="0" applyFill="0" applyAlignment="0" applyProtection="0"/>
    <xf numFmtId="0" fontId="31" fillId="0" borderId="18" applyNumberFormat="0" applyFill="0" applyAlignment="0" applyProtection="0"/>
    <xf numFmtId="0" fontId="31" fillId="0" borderId="18" applyNumberFormat="0" applyFill="0" applyAlignment="0" applyProtection="0"/>
    <xf numFmtId="0" fontId="31" fillId="0" borderId="18" applyNumberFormat="0" applyFill="0" applyAlignment="0" applyProtection="0"/>
    <xf numFmtId="0" fontId="31" fillId="0" borderId="18" applyNumberFormat="0" applyFill="0" applyAlignment="0" applyProtection="0"/>
    <xf numFmtId="0" fontId="31" fillId="0" borderId="18" applyNumberFormat="0" applyFill="0" applyAlignment="0" applyProtection="0"/>
    <xf numFmtId="0" fontId="31" fillId="0" borderId="18" applyNumberFormat="0" applyFill="0" applyAlignment="0" applyProtection="0"/>
    <xf numFmtId="0" fontId="11" fillId="0" borderId="0"/>
    <xf numFmtId="0" fontId="32" fillId="0" borderId="0" applyNumberFormat="0" applyFill="0" applyBorder="0" applyAlignment="0" applyProtection="0"/>
    <xf numFmtId="0" fontId="9" fillId="21" borderId="30" applyNumberFormat="0" applyAlignment="0" applyProtection="0"/>
    <xf numFmtId="0" fontId="9" fillId="21" borderId="30" applyNumberFormat="0" applyAlignment="0" applyProtection="0"/>
    <xf numFmtId="0" fontId="9" fillId="21" borderId="30" applyNumberFormat="0" applyAlignment="0" applyProtection="0"/>
    <xf numFmtId="0" fontId="9" fillId="21" borderId="30" applyNumberFormat="0" applyAlignment="0" applyProtection="0"/>
    <xf numFmtId="0" fontId="9" fillId="21" borderId="30" applyNumberFormat="0" applyAlignment="0" applyProtection="0"/>
    <xf numFmtId="0" fontId="9" fillId="21" borderId="30" applyNumberFormat="0" applyAlignment="0" applyProtection="0"/>
    <xf numFmtId="0" fontId="23" fillId="8" borderId="30" applyNumberFormat="0" applyAlignment="0" applyProtection="0"/>
    <xf numFmtId="0" fontId="23" fillId="8" borderId="30" applyNumberFormat="0" applyAlignment="0" applyProtection="0"/>
    <xf numFmtId="0" fontId="23" fillId="8" borderId="30" applyNumberFormat="0" applyAlignment="0" applyProtection="0"/>
    <xf numFmtId="0" fontId="23" fillId="8" borderId="30" applyNumberFormat="0" applyAlignment="0" applyProtection="0"/>
    <xf numFmtId="0" fontId="23" fillId="8" borderId="30" applyNumberFormat="0" applyAlignment="0" applyProtection="0"/>
    <xf numFmtId="0" fontId="23" fillId="8" borderId="30" applyNumberFormat="0" applyAlignment="0" applyProtection="0"/>
    <xf numFmtId="0" fontId="11" fillId="24" borderId="31" applyNumberFormat="0" applyFont="0" applyAlignment="0" applyProtection="0"/>
    <xf numFmtId="0" fontId="11" fillId="24" borderId="31" applyNumberFormat="0" applyFont="0" applyAlignment="0" applyProtection="0"/>
    <xf numFmtId="0" fontId="11" fillId="24" borderId="31" applyNumberFormat="0" applyFont="0" applyAlignment="0" applyProtection="0"/>
    <xf numFmtId="0" fontId="11" fillId="24" borderId="31" applyNumberFormat="0" applyFont="0" applyAlignment="0" applyProtection="0"/>
    <xf numFmtId="0" fontId="11" fillId="24" borderId="31" applyNumberFormat="0" applyFont="0" applyAlignment="0" applyProtection="0"/>
    <xf numFmtId="0" fontId="11" fillId="24" borderId="31" applyNumberFormat="0" applyFont="0" applyAlignment="0" applyProtection="0"/>
    <xf numFmtId="0" fontId="29" fillId="21" borderId="32" applyNumberFormat="0" applyAlignment="0" applyProtection="0"/>
    <xf numFmtId="0" fontId="29" fillId="21" borderId="32" applyNumberFormat="0" applyAlignment="0" applyProtection="0"/>
    <xf numFmtId="0" fontId="29" fillId="21" borderId="32" applyNumberFormat="0" applyAlignment="0" applyProtection="0"/>
    <xf numFmtId="0" fontId="29" fillId="21" borderId="32" applyNumberFormat="0" applyAlignment="0" applyProtection="0"/>
    <xf numFmtId="0" fontId="29" fillId="21" borderId="32" applyNumberFormat="0" applyAlignment="0" applyProtection="0"/>
    <xf numFmtId="0" fontId="29" fillId="21" borderId="32" applyNumberFormat="0" applyAlignment="0" applyProtection="0"/>
    <xf numFmtId="0" fontId="31" fillId="0" borderId="33" applyNumberFormat="0" applyFill="0" applyAlignment="0" applyProtection="0"/>
    <xf numFmtId="0" fontId="31" fillId="0" borderId="33" applyNumberFormat="0" applyFill="0" applyAlignment="0" applyProtection="0"/>
    <xf numFmtId="0" fontId="31" fillId="0" borderId="33" applyNumberFormat="0" applyFill="0" applyAlignment="0" applyProtection="0"/>
    <xf numFmtId="0" fontId="31" fillId="0" borderId="33" applyNumberFormat="0" applyFill="0" applyAlignment="0" applyProtection="0"/>
    <xf numFmtId="0" fontId="31" fillId="0" borderId="33" applyNumberFormat="0" applyFill="0" applyAlignment="0" applyProtection="0"/>
    <xf numFmtId="0" fontId="31" fillId="0" borderId="33" applyNumberFormat="0" applyFill="0" applyAlignment="0" applyProtection="0"/>
    <xf numFmtId="44" fontId="1" fillId="0" borderId="0" applyFont="0" applyFill="0" applyBorder="0" applyAlignment="0" applyProtection="0"/>
    <xf numFmtId="9" fontId="1" fillId="0" borderId="0" applyFont="0" applyFill="0" applyBorder="0" applyAlignment="0" applyProtection="0"/>
    <xf numFmtId="0" fontId="9" fillId="21" borderId="30" applyNumberFormat="0" applyAlignment="0" applyProtection="0"/>
    <xf numFmtId="0" fontId="23" fillId="8" borderId="30" applyNumberFormat="0" applyAlignment="0" applyProtection="0"/>
    <xf numFmtId="0" fontId="11" fillId="24" borderId="31" applyNumberFormat="0" applyFont="0" applyAlignment="0" applyProtection="0"/>
    <xf numFmtId="0" fontId="29" fillId="21" borderId="32" applyNumberFormat="0" applyAlignment="0" applyProtection="0"/>
    <xf numFmtId="0" fontId="31" fillId="0" borderId="33" applyNumberFormat="0" applyFill="0" applyAlignment="0" applyProtection="0"/>
    <xf numFmtId="0" fontId="77" fillId="0" borderId="0" applyNumberFormat="0" applyFill="0" applyBorder="0" applyAlignment="0" applyProtection="0">
      <alignment vertical="top"/>
      <protection locked="0"/>
    </xf>
    <xf numFmtId="0" fontId="23" fillId="8" borderId="65" applyNumberFormat="0" applyAlignment="0" applyProtection="0"/>
    <xf numFmtId="0" fontId="29" fillId="21" borderId="66" applyNumberFormat="0" applyAlignment="0" applyProtection="0"/>
    <xf numFmtId="0" fontId="11" fillId="24" borderId="64" applyNumberFormat="0" applyFont="0" applyAlignment="0" applyProtection="0"/>
    <xf numFmtId="0" fontId="9" fillId="21" borderId="51" applyNumberFormat="0" applyAlignment="0" applyProtection="0"/>
    <xf numFmtId="0" fontId="23" fillId="8" borderId="51" applyNumberFormat="0" applyAlignment="0" applyProtection="0"/>
    <xf numFmtId="0" fontId="11" fillId="24" borderId="50" applyNumberFormat="0" applyFont="0" applyAlignment="0" applyProtection="0"/>
    <xf numFmtId="0" fontId="29" fillId="21" borderId="52" applyNumberFormat="0" applyAlignment="0" applyProtection="0"/>
    <xf numFmtId="0" fontId="31" fillId="0" borderId="53" applyNumberFormat="0" applyFill="0" applyAlignment="0" applyProtection="0"/>
    <xf numFmtId="0" fontId="31" fillId="0" borderId="67" applyNumberFormat="0" applyFill="0" applyAlignment="0" applyProtection="0"/>
    <xf numFmtId="43" fontId="1" fillId="0" borderId="0" applyFont="0" applyFill="0" applyBorder="0" applyAlignment="0" applyProtection="0"/>
    <xf numFmtId="43" fontId="1" fillId="0" borderId="0" applyFont="0" applyFill="0" applyBorder="0" applyAlignment="0" applyProtection="0"/>
    <xf numFmtId="43" fontId="1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9" fillId="21" borderId="65" applyNumberFormat="0" applyAlignment="0" applyProtection="0"/>
    <xf numFmtId="0" fontId="9" fillId="21" borderId="61" applyNumberFormat="0" applyAlignment="0" applyProtection="0"/>
    <xf numFmtId="0" fontId="23" fillId="8" borderId="61" applyNumberFormat="0" applyAlignment="0" applyProtection="0"/>
    <xf numFmtId="0" fontId="11" fillId="24" borderId="60" applyNumberFormat="0" applyFont="0" applyAlignment="0" applyProtection="0"/>
    <xf numFmtId="0" fontId="29" fillId="21" borderId="62" applyNumberFormat="0" applyAlignment="0" applyProtection="0"/>
    <xf numFmtId="0" fontId="31" fillId="0" borderId="63" applyNumberFormat="0" applyFill="0" applyAlignment="0" applyProtection="0"/>
    <xf numFmtId="0" fontId="31" fillId="0" borderId="83" applyNumberFormat="0" applyFill="0" applyAlignment="0" applyProtection="0"/>
    <xf numFmtId="0" fontId="31" fillId="0" borderId="79" applyNumberFormat="0" applyFill="0" applyAlignment="0" applyProtection="0"/>
    <xf numFmtId="0" fontId="29" fillId="21" borderId="78" applyNumberFormat="0" applyAlignment="0" applyProtection="0"/>
    <xf numFmtId="0" fontId="11" fillId="24" borderId="76" applyNumberFormat="0" applyFont="0" applyAlignment="0" applyProtection="0"/>
    <xf numFmtId="0" fontId="23" fillId="8" borderId="77" applyNumberFormat="0" applyAlignment="0" applyProtection="0"/>
    <xf numFmtId="0" fontId="23" fillId="8" borderId="81" applyNumberFormat="0" applyAlignment="0" applyProtection="0"/>
    <xf numFmtId="0" fontId="9" fillId="21" borderId="77" applyNumberFormat="0" applyAlignment="0" applyProtection="0"/>
    <xf numFmtId="0" fontId="9" fillId="21" borderId="73" applyNumberFormat="0" applyAlignment="0" applyProtection="0"/>
    <xf numFmtId="0" fontId="9" fillId="21" borderId="81" applyNumberFormat="0" applyAlignment="0" applyProtection="0"/>
    <xf numFmtId="0" fontId="23" fillId="8" borderId="73" applyNumberFormat="0" applyAlignment="0" applyProtection="0"/>
    <xf numFmtId="0" fontId="11" fillId="24" borderId="72" applyNumberFormat="0" applyFont="0" applyAlignment="0" applyProtection="0"/>
    <xf numFmtId="0" fontId="29" fillId="21" borderId="74" applyNumberFormat="0" applyAlignment="0" applyProtection="0"/>
    <xf numFmtId="0" fontId="31" fillId="0" borderId="75" applyNumberFormat="0" applyFill="0" applyAlignment="0" applyProtection="0"/>
    <xf numFmtId="0" fontId="11" fillId="24" borderId="80" applyNumberFormat="0" applyFont="0" applyAlignment="0" applyProtection="0"/>
    <xf numFmtId="0" fontId="29" fillId="21" borderId="82" applyNumberFormat="0" applyAlignment="0" applyProtection="0"/>
    <xf numFmtId="0" fontId="9" fillId="21" borderId="81" applyNumberFormat="0" applyAlignment="0" applyProtection="0"/>
    <xf numFmtId="0" fontId="9" fillId="21" borderId="81" applyNumberFormat="0" applyAlignment="0" applyProtection="0"/>
    <xf numFmtId="0" fontId="9" fillId="21" borderId="81" applyNumberFormat="0" applyAlignment="0" applyProtection="0"/>
    <xf numFmtId="0" fontId="9" fillId="21" borderId="81" applyNumberFormat="0" applyAlignment="0" applyProtection="0"/>
    <xf numFmtId="0" fontId="9" fillId="21" borderId="81" applyNumberFormat="0" applyAlignment="0" applyProtection="0"/>
    <xf numFmtId="0" fontId="9" fillId="21" borderId="81" applyNumberFormat="0" applyAlignment="0" applyProtection="0"/>
    <xf numFmtId="0" fontId="9" fillId="21" borderId="81" applyNumberFormat="0" applyAlignment="0" applyProtection="0"/>
    <xf numFmtId="0" fontId="9" fillId="21" borderId="81" applyNumberFormat="0" applyAlignment="0" applyProtection="0"/>
    <xf numFmtId="0" fontId="9" fillId="21" borderId="81" applyNumberFormat="0" applyAlignment="0" applyProtection="0"/>
    <xf numFmtId="0" fontId="9" fillId="21" borderId="81" applyNumberFormat="0" applyAlignment="0" applyProtection="0"/>
    <xf numFmtId="0" fontId="9" fillId="21" borderId="81" applyNumberFormat="0" applyAlignment="0" applyProtection="0"/>
    <xf numFmtId="0" fontId="9" fillId="21" borderId="81" applyNumberFormat="0" applyAlignment="0" applyProtection="0"/>
    <xf numFmtId="0" fontId="9" fillId="21" borderId="81" applyNumberFormat="0" applyAlignment="0" applyProtection="0"/>
    <xf numFmtId="0" fontId="20" fillId="0" borderId="0" applyNumberFormat="0" applyFill="0" applyBorder="0" applyAlignment="0" applyProtection="0">
      <alignment vertical="top"/>
      <protection locked="0"/>
    </xf>
    <xf numFmtId="0" fontId="23" fillId="8" borderId="81" applyNumberFormat="0" applyAlignment="0" applyProtection="0"/>
    <xf numFmtId="0" fontId="23" fillId="8" borderId="81" applyNumberFormat="0" applyAlignment="0" applyProtection="0"/>
    <xf numFmtId="0" fontId="23" fillId="8" borderId="81" applyNumberFormat="0" applyAlignment="0" applyProtection="0"/>
    <xf numFmtId="0" fontId="23" fillId="8" borderId="81" applyNumberFormat="0" applyAlignment="0" applyProtection="0"/>
    <xf numFmtId="0" fontId="23" fillId="8" borderId="81" applyNumberFormat="0" applyAlignment="0" applyProtection="0"/>
    <xf numFmtId="0" fontId="23" fillId="8" borderId="81" applyNumberFormat="0" applyAlignment="0" applyProtection="0"/>
    <xf numFmtId="0" fontId="23" fillId="8" borderId="81" applyNumberFormat="0" applyAlignment="0" applyProtection="0"/>
    <xf numFmtId="0" fontId="23" fillId="8" borderId="81" applyNumberFormat="0" applyAlignment="0" applyProtection="0"/>
    <xf numFmtId="0" fontId="23" fillId="8" borderId="81" applyNumberFormat="0" applyAlignment="0" applyProtection="0"/>
    <xf numFmtId="0" fontId="23" fillId="8" borderId="81" applyNumberFormat="0" applyAlignment="0" applyProtection="0"/>
    <xf numFmtId="0" fontId="23" fillId="8" borderId="81" applyNumberFormat="0" applyAlignment="0" applyProtection="0"/>
    <xf numFmtId="0" fontId="23" fillId="8" borderId="81" applyNumberFormat="0" applyAlignment="0" applyProtection="0"/>
    <xf numFmtId="0" fontId="23" fillId="8" borderId="81" applyNumberFormat="0" applyAlignment="0" applyProtection="0"/>
    <xf numFmtId="0" fontId="11" fillId="24" borderId="80" applyNumberFormat="0" applyFont="0" applyAlignment="0" applyProtection="0"/>
    <xf numFmtId="0" fontId="11" fillId="24" borderId="80" applyNumberFormat="0" applyFont="0" applyAlignment="0" applyProtection="0"/>
    <xf numFmtId="0" fontId="11" fillId="24" borderId="80" applyNumberFormat="0" applyFont="0" applyAlignment="0" applyProtection="0"/>
    <xf numFmtId="0" fontId="11" fillId="24" borderId="80" applyNumberFormat="0" applyFont="0" applyAlignment="0" applyProtection="0"/>
    <xf numFmtId="0" fontId="11" fillId="24" borderId="80" applyNumberFormat="0" applyFont="0" applyAlignment="0" applyProtection="0"/>
    <xf numFmtId="0" fontId="11" fillId="24" borderId="80" applyNumberFormat="0" applyFont="0" applyAlignment="0" applyProtection="0"/>
    <xf numFmtId="0" fontId="11" fillId="24" borderId="80" applyNumberFormat="0" applyFont="0" applyAlignment="0" applyProtection="0"/>
    <xf numFmtId="0" fontId="11" fillId="24" borderId="80" applyNumberFormat="0" applyFont="0" applyAlignment="0" applyProtection="0"/>
    <xf numFmtId="0" fontId="11" fillId="24" borderId="80" applyNumberFormat="0" applyFont="0" applyAlignment="0" applyProtection="0"/>
    <xf numFmtId="0" fontId="11" fillId="24" borderId="80" applyNumberFormat="0" applyFont="0" applyAlignment="0" applyProtection="0"/>
    <xf numFmtId="0" fontId="11" fillId="24" borderId="80" applyNumberFormat="0" applyFont="0" applyAlignment="0" applyProtection="0"/>
    <xf numFmtId="0" fontId="11" fillId="24" borderId="80" applyNumberFormat="0" applyFont="0" applyAlignment="0" applyProtection="0"/>
    <xf numFmtId="0" fontId="11" fillId="24" borderId="80" applyNumberFormat="0" applyFont="0" applyAlignment="0" applyProtection="0"/>
    <xf numFmtId="0" fontId="29" fillId="21" borderId="82" applyNumberFormat="0" applyAlignment="0" applyProtection="0"/>
    <xf numFmtId="0" fontId="29" fillId="21" borderId="82" applyNumberFormat="0" applyAlignment="0" applyProtection="0"/>
    <xf numFmtId="0" fontId="29" fillId="21" borderId="82" applyNumberFormat="0" applyAlignment="0" applyProtection="0"/>
    <xf numFmtId="0" fontId="29" fillId="21" borderId="82" applyNumberFormat="0" applyAlignment="0" applyProtection="0"/>
    <xf numFmtId="0" fontId="29" fillId="21" borderId="82" applyNumberFormat="0" applyAlignment="0" applyProtection="0"/>
    <xf numFmtId="0" fontId="29" fillId="21" borderId="82" applyNumberFormat="0" applyAlignment="0" applyProtection="0"/>
    <xf numFmtId="0" fontId="29" fillId="21" borderId="82" applyNumberFormat="0" applyAlignment="0" applyProtection="0"/>
    <xf numFmtId="0" fontId="29" fillId="21" borderId="82" applyNumberFormat="0" applyAlignment="0" applyProtection="0"/>
    <xf numFmtId="0" fontId="29" fillId="21" borderId="82" applyNumberFormat="0" applyAlignment="0" applyProtection="0"/>
    <xf numFmtId="0" fontId="29" fillId="21" borderId="82" applyNumberFormat="0" applyAlignment="0" applyProtection="0"/>
    <xf numFmtId="0" fontId="29" fillId="21" borderId="82" applyNumberFormat="0" applyAlignment="0" applyProtection="0"/>
    <xf numFmtId="0" fontId="29" fillId="21" borderId="82" applyNumberFormat="0" applyAlignment="0" applyProtection="0"/>
    <xf numFmtId="0" fontId="29" fillId="21" borderId="82" applyNumberFormat="0" applyAlignment="0" applyProtection="0"/>
    <xf numFmtId="0" fontId="31" fillId="0" borderId="83" applyNumberFormat="0" applyFill="0" applyAlignment="0" applyProtection="0"/>
    <xf numFmtId="0" fontId="31" fillId="0" borderId="83" applyNumberFormat="0" applyFill="0" applyAlignment="0" applyProtection="0"/>
    <xf numFmtId="0" fontId="31" fillId="0" borderId="83" applyNumberFormat="0" applyFill="0" applyAlignment="0" applyProtection="0"/>
    <xf numFmtId="0" fontId="31" fillId="0" borderId="83" applyNumberFormat="0" applyFill="0" applyAlignment="0" applyProtection="0"/>
    <xf numFmtId="0" fontId="31" fillId="0" borderId="83" applyNumberFormat="0" applyFill="0" applyAlignment="0" applyProtection="0"/>
    <xf numFmtId="0" fontId="31" fillId="0" borderId="83" applyNumberFormat="0" applyFill="0" applyAlignment="0" applyProtection="0"/>
    <xf numFmtId="0" fontId="31" fillId="0" borderId="83" applyNumberFormat="0" applyFill="0" applyAlignment="0" applyProtection="0"/>
    <xf numFmtId="0" fontId="31" fillId="0" borderId="83" applyNumberFormat="0" applyFill="0" applyAlignment="0" applyProtection="0"/>
    <xf numFmtId="0" fontId="31" fillId="0" borderId="83" applyNumberFormat="0" applyFill="0" applyAlignment="0" applyProtection="0"/>
    <xf numFmtId="0" fontId="31" fillId="0" borderId="83" applyNumberFormat="0" applyFill="0" applyAlignment="0" applyProtection="0"/>
    <xf numFmtId="0" fontId="31" fillId="0" borderId="83" applyNumberFormat="0" applyFill="0" applyAlignment="0" applyProtection="0"/>
    <xf numFmtId="0" fontId="31" fillId="0" borderId="83" applyNumberFormat="0" applyFill="0" applyAlignment="0" applyProtection="0"/>
    <xf numFmtId="0" fontId="31" fillId="0" borderId="83" applyNumberFormat="0" applyFill="0" applyAlignment="0" applyProtection="0"/>
    <xf numFmtId="0" fontId="11" fillId="24" borderId="90" applyNumberFormat="0" applyFont="0" applyAlignment="0" applyProtection="0"/>
    <xf numFmtId="0" fontId="9" fillId="21" borderId="87" applyNumberFormat="0" applyAlignment="0" applyProtection="0"/>
    <xf numFmtId="0" fontId="23" fillId="8" borderId="87" applyNumberFormat="0" applyAlignment="0" applyProtection="0"/>
    <xf numFmtId="0" fontId="11" fillId="24" borderId="86" applyNumberFormat="0" applyFont="0" applyAlignment="0" applyProtection="0"/>
    <xf numFmtId="0" fontId="29" fillId="21" borderId="88" applyNumberFormat="0" applyAlignment="0" applyProtection="0"/>
    <xf numFmtId="0" fontId="31" fillId="0" borderId="89" applyNumberFormat="0" applyFill="0" applyAlignment="0" applyProtection="0"/>
    <xf numFmtId="0" fontId="9" fillId="21" borderId="85" applyNumberFormat="0" applyAlignment="0" applyProtection="0"/>
    <xf numFmtId="0" fontId="23" fillId="8" borderId="85" applyNumberFormat="0" applyAlignment="0" applyProtection="0"/>
    <xf numFmtId="0" fontId="11" fillId="24" borderId="84" applyNumberFormat="0" applyFont="0" applyAlignment="0" applyProtection="0"/>
  </cellStyleXfs>
  <cellXfs count="573">
    <xf numFmtId="0" fontId="0" fillId="0" borderId="0" xfId="0"/>
    <xf numFmtId="0" fontId="0" fillId="0" borderId="2" xfId="0" applyBorder="1"/>
    <xf numFmtId="0" fontId="0" fillId="0" borderId="0" xfId="0" applyBorder="1"/>
    <xf numFmtId="0" fontId="0" fillId="0" borderId="0" xfId="0" applyFont="1" applyFill="1" applyBorder="1" applyAlignment="1"/>
    <xf numFmtId="0" fontId="0" fillId="0" borderId="0" xfId="0" applyFill="1" applyBorder="1" applyAlignment="1"/>
    <xf numFmtId="0" fontId="4" fillId="0" borderId="0" xfId="0" applyFont="1" applyFill="1" applyBorder="1" applyAlignment="1">
      <alignment horizontal="left"/>
    </xf>
    <xf numFmtId="0" fontId="4" fillId="0" borderId="0" xfId="0" applyNumberFormat="1" applyFont="1" applyFill="1" applyBorder="1" applyAlignment="1">
      <alignment horizontal="center"/>
    </xf>
    <xf numFmtId="14" fontId="0" fillId="0" borderId="2" xfId="0" applyNumberFormat="1" applyBorder="1"/>
    <xf numFmtId="0" fontId="2" fillId="0" borderId="0" xfId="0" applyFont="1" applyFill="1" applyBorder="1" applyAlignment="1">
      <alignment horizontal="center"/>
    </xf>
    <xf numFmtId="0" fontId="0" fillId="0" borderId="19" xfId="0" applyBorder="1"/>
    <xf numFmtId="164" fontId="0" fillId="0" borderId="0" xfId="0" applyNumberFormat="1" applyFont="1" applyBorder="1" applyAlignment="1">
      <alignment horizontal="center"/>
    </xf>
    <xf numFmtId="164" fontId="0" fillId="0" borderId="0" xfId="0" applyNumberFormat="1" applyBorder="1" applyAlignment="1">
      <alignment horizontal="center"/>
    </xf>
    <xf numFmtId="164" fontId="0" fillId="0" borderId="0" xfId="0" applyNumberFormat="1" applyFill="1" applyBorder="1" applyAlignment="1">
      <alignment horizontal="center"/>
    </xf>
    <xf numFmtId="164" fontId="0" fillId="0" borderId="0" xfId="0" applyNumberFormat="1" applyBorder="1" applyAlignment="1">
      <alignment horizontal="center" vertical="center"/>
    </xf>
    <xf numFmtId="0" fontId="35" fillId="0" borderId="9" xfId="0" applyFont="1" applyFill="1" applyBorder="1" applyAlignment="1"/>
    <xf numFmtId="0" fontId="38" fillId="0" borderId="0" xfId="0" applyFont="1" applyFill="1" applyBorder="1" applyAlignment="1">
      <alignment horizontal="center" vertical="top"/>
    </xf>
    <xf numFmtId="0" fontId="38" fillId="0" borderId="23" xfId="0" applyFont="1" applyFill="1" applyBorder="1" applyAlignment="1">
      <alignment horizontal="center" vertical="top"/>
    </xf>
    <xf numFmtId="0" fontId="38" fillId="0" borderId="24" xfId="0" applyFont="1" applyFill="1" applyBorder="1" applyAlignment="1">
      <alignment horizontal="center" vertical="top"/>
    </xf>
    <xf numFmtId="0" fontId="35" fillId="0" borderId="5" xfId="0" applyFont="1" applyFill="1" applyBorder="1" applyAlignment="1"/>
    <xf numFmtId="0" fontId="33" fillId="0" borderId="0" xfId="0" applyFont="1" applyFill="1" applyBorder="1" applyAlignment="1">
      <alignment vertical="center" textRotation="90"/>
    </xf>
    <xf numFmtId="0" fontId="35" fillId="0" borderId="0" xfId="0" applyFont="1" applyFill="1" applyBorder="1"/>
    <xf numFmtId="0" fontId="35" fillId="0" borderId="23" xfId="0" applyFont="1" applyFill="1" applyBorder="1"/>
    <xf numFmtId="0" fontId="35" fillId="0" borderId="24" xfId="0" applyFont="1" applyFill="1" applyBorder="1"/>
    <xf numFmtId="0" fontId="35" fillId="0" borderId="5" xfId="0" applyFont="1" applyFill="1" applyBorder="1"/>
    <xf numFmtId="0" fontId="34" fillId="0" borderId="0" xfId="0" applyFont="1" applyFill="1" applyBorder="1" applyAlignment="1">
      <alignment horizontal="center"/>
    </xf>
    <xf numFmtId="164" fontId="35" fillId="0" borderId="0" xfId="0" applyNumberFormat="1" applyFont="1" applyFill="1" applyBorder="1" applyAlignment="1">
      <alignment horizontal="center"/>
    </xf>
    <xf numFmtId="0" fontId="40" fillId="0" borderId="0" xfId="0" applyNumberFormat="1" applyFont="1" applyFill="1" applyBorder="1" applyAlignment="1">
      <alignment horizontal="center"/>
    </xf>
    <xf numFmtId="0" fontId="35" fillId="0" borderId="23" xfId="0" applyFont="1" applyFill="1" applyBorder="1" applyAlignment="1">
      <alignment horizontal="center"/>
    </xf>
    <xf numFmtId="0" fontId="35" fillId="0" borderId="0" xfId="0" applyFont="1" applyFill="1" applyBorder="1" applyAlignment="1">
      <alignment horizontal="center"/>
    </xf>
    <xf numFmtId="0" fontId="34" fillId="0" borderId="23" xfId="0" applyFont="1" applyFill="1" applyBorder="1" applyAlignment="1">
      <alignment horizontal="center"/>
    </xf>
    <xf numFmtId="0" fontId="34" fillId="0" borderId="6" xfId="0" applyFont="1" applyFill="1" applyBorder="1" applyAlignment="1">
      <alignment horizontal="center"/>
    </xf>
    <xf numFmtId="0" fontId="41" fillId="0" borderId="0" xfId="0" applyFont="1" applyFill="1" applyBorder="1"/>
    <xf numFmtId="0" fontId="42" fillId="0" borderId="23" xfId="0" applyFont="1" applyFill="1" applyBorder="1"/>
    <xf numFmtId="0" fontId="42" fillId="0" borderId="24" xfId="0" applyFont="1" applyFill="1" applyBorder="1"/>
    <xf numFmtId="164" fontId="35" fillId="0" borderId="6" xfId="0" applyNumberFormat="1" applyFont="1" applyFill="1" applyBorder="1" applyAlignment="1">
      <alignment horizontal="center"/>
    </xf>
    <xf numFmtId="0" fontId="33" fillId="0" borderId="1" xfId="0" applyFont="1" applyFill="1" applyBorder="1" applyAlignment="1">
      <alignment vertical="center" textRotation="90"/>
    </xf>
    <xf numFmtId="0" fontId="35" fillId="0" borderId="1" xfId="0" applyFont="1" applyFill="1" applyBorder="1"/>
    <xf numFmtId="0" fontId="40" fillId="0" borderId="1" xfId="0" applyNumberFormat="1" applyFont="1" applyFill="1" applyBorder="1" applyAlignment="1">
      <alignment horizontal="center"/>
    </xf>
    <xf numFmtId="0" fontId="42" fillId="0" borderId="1" xfId="0" applyFont="1" applyFill="1" applyBorder="1"/>
    <xf numFmtId="0" fontId="35" fillId="0" borderId="7" xfId="0" applyFont="1" applyFill="1" applyBorder="1"/>
    <xf numFmtId="0" fontId="35" fillId="0" borderId="21" xfId="0" applyFont="1" applyBorder="1" applyAlignment="1"/>
    <xf numFmtId="0" fontId="38" fillId="0" borderId="0" xfId="0" applyFont="1" applyBorder="1" applyAlignment="1">
      <alignment horizontal="center" vertical="top"/>
    </xf>
    <xf numFmtId="0" fontId="38" fillId="0" borderId="23" xfId="0" applyFont="1" applyBorder="1" applyAlignment="1">
      <alignment horizontal="center" vertical="top"/>
    </xf>
    <xf numFmtId="0" fontId="38" fillId="0" borderId="24" xfId="0" applyFont="1" applyBorder="1" applyAlignment="1">
      <alignment horizontal="center" vertical="top"/>
    </xf>
    <xf numFmtId="0" fontId="35" fillId="0" borderId="5" xfId="0" applyFont="1" applyBorder="1" applyAlignment="1"/>
    <xf numFmtId="0" fontId="35" fillId="0" borderId="0" xfId="0" applyFont="1" applyBorder="1"/>
    <xf numFmtId="0" fontId="35" fillId="0" borderId="23" xfId="0" applyFont="1" applyBorder="1"/>
    <xf numFmtId="0" fontId="35" fillId="0" borderId="24" xfId="0" applyFont="1" applyBorder="1"/>
    <xf numFmtId="0" fontId="35" fillId="0" borderId="5" xfId="0" applyFont="1" applyBorder="1"/>
    <xf numFmtId="164" fontId="35" fillId="0" borderId="0" xfId="0" applyNumberFormat="1" applyFont="1" applyBorder="1" applyAlignment="1">
      <alignment horizontal="center"/>
    </xf>
    <xf numFmtId="0" fontId="35" fillId="0" borderId="23" xfId="0" applyFont="1" applyBorder="1" applyAlignment="1">
      <alignment horizontal="center"/>
    </xf>
    <xf numFmtId="0" fontId="35" fillId="0" borderId="0" xfId="0" applyFont="1" applyBorder="1" applyAlignment="1">
      <alignment horizontal="center"/>
    </xf>
    <xf numFmtId="0" fontId="42" fillId="0" borderId="23" xfId="0" applyFont="1" applyBorder="1"/>
    <xf numFmtId="0" fontId="42" fillId="0" borderId="24" xfId="0" applyFont="1" applyBorder="1"/>
    <xf numFmtId="164" fontId="35" fillId="0" borderId="6" xfId="0" applyNumberFormat="1" applyFont="1" applyBorder="1" applyAlignment="1">
      <alignment horizontal="center"/>
    </xf>
    <xf numFmtId="0" fontId="35" fillId="0" borderId="1" xfId="0" applyFont="1" applyBorder="1"/>
    <xf numFmtId="0" fontId="35" fillId="0" borderId="7" xfId="0" applyFont="1" applyBorder="1"/>
    <xf numFmtId="164" fontId="43" fillId="0" borderId="0" xfId="0" applyNumberFormat="1" applyFont="1" applyBorder="1" applyAlignment="1">
      <alignment horizontal="center"/>
    </xf>
    <xf numFmtId="164" fontId="35" fillId="0" borderId="34" xfId="0" applyNumberFormat="1" applyFont="1" applyBorder="1" applyAlignment="1">
      <alignment horizontal="center"/>
    </xf>
    <xf numFmtId="164" fontId="35" fillId="0" borderId="34" xfId="0" applyNumberFormat="1" applyFont="1" applyFill="1" applyBorder="1" applyAlignment="1">
      <alignment horizontal="center"/>
    </xf>
    <xf numFmtId="0" fontId="35" fillId="0" borderId="29" xfId="0" applyFont="1" applyFill="1" applyBorder="1" applyAlignment="1">
      <alignment horizontal="center"/>
    </xf>
    <xf numFmtId="0" fontId="0" fillId="0" borderId="3" xfId="0" applyBorder="1"/>
    <xf numFmtId="164" fontId="35" fillId="0" borderId="29" xfId="0" applyNumberFormat="1" applyFont="1" applyBorder="1" applyAlignment="1">
      <alignment horizontal="center"/>
    </xf>
    <xf numFmtId="0" fontId="40" fillId="0" borderId="29" xfId="0" applyNumberFormat="1" applyFont="1" applyFill="1" applyBorder="1" applyAlignment="1">
      <alignment horizontal="center"/>
    </xf>
    <xf numFmtId="164" fontId="35" fillId="0" borderId="29" xfId="0" applyNumberFormat="1" applyFont="1" applyFill="1" applyBorder="1" applyAlignment="1">
      <alignment horizontal="center"/>
    </xf>
    <xf numFmtId="0" fontId="34" fillId="0" borderId="29" xfId="0" applyFont="1" applyFill="1" applyBorder="1" applyAlignment="1">
      <alignment horizontal="center"/>
    </xf>
    <xf numFmtId="0" fontId="34" fillId="0" borderId="34" xfId="0" applyFont="1" applyFill="1" applyBorder="1" applyAlignment="1">
      <alignment horizontal="center"/>
    </xf>
    <xf numFmtId="0" fontId="0" fillId="0" borderId="8" xfId="0" applyBorder="1"/>
    <xf numFmtId="0" fontId="35" fillId="0" borderId="0" xfId="0" applyFont="1" applyFill="1" applyBorder="1" applyAlignment="1">
      <alignment wrapText="1"/>
    </xf>
    <xf numFmtId="0" fontId="35" fillId="0" borderId="0" xfId="0" applyFont="1" applyFill="1" applyBorder="1" applyAlignment="1"/>
    <xf numFmtId="0" fontId="0" fillId="0" borderId="0" xfId="0"/>
    <xf numFmtId="164" fontId="44" fillId="0" borderId="0" xfId="0" applyNumberFormat="1" applyFont="1" applyBorder="1" applyAlignment="1">
      <alignment horizontal="center"/>
    </xf>
    <xf numFmtId="0" fontId="42" fillId="0" borderId="0" xfId="0" applyFont="1" applyFill="1" applyBorder="1"/>
    <xf numFmtId="0" fontId="42" fillId="0" borderId="0" xfId="0" applyFont="1" applyBorder="1"/>
    <xf numFmtId="0" fontId="38" fillId="0" borderId="36" xfId="0" applyFont="1" applyFill="1" applyBorder="1" applyAlignment="1">
      <alignment vertical="top"/>
    </xf>
    <xf numFmtId="0" fontId="38" fillId="0" borderId="20" xfId="0" applyFont="1" applyFill="1" applyBorder="1" applyAlignment="1">
      <alignment vertical="top"/>
    </xf>
    <xf numFmtId="0" fontId="38" fillId="0" borderId="35" xfId="0" applyFont="1" applyBorder="1" applyAlignment="1">
      <alignment vertical="top"/>
    </xf>
    <xf numFmtId="0" fontId="38" fillId="0" borderId="8" xfId="0" applyFont="1" applyBorder="1" applyAlignment="1">
      <alignment vertical="top"/>
    </xf>
    <xf numFmtId="0" fontId="46" fillId="0" borderId="0" xfId="0" applyFont="1" applyBorder="1"/>
    <xf numFmtId="0" fontId="46" fillId="0" borderId="0" xfId="0" applyFont="1"/>
    <xf numFmtId="0" fontId="46" fillId="0" borderId="2" xfId="0" applyFont="1" applyBorder="1"/>
    <xf numFmtId="0" fontId="41" fillId="0" borderId="0" xfId="0" applyFont="1" applyFill="1" applyBorder="1" applyAlignment="1">
      <alignment horizontal="right" indent="1"/>
    </xf>
    <xf numFmtId="0" fontId="41" fillId="0" borderId="0" xfId="0" applyFont="1" applyFill="1" applyBorder="1" applyAlignment="1">
      <alignment horizontal="right" indent="4"/>
    </xf>
    <xf numFmtId="0" fontId="41" fillId="0" borderId="0" xfId="0" applyFont="1" applyFill="1" applyBorder="1" applyAlignment="1">
      <alignment horizontal="left" indent="4"/>
    </xf>
    <xf numFmtId="0" fontId="0" fillId="0" borderId="0" xfId="0"/>
    <xf numFmtId="0" fontId="0" fillId="0" borderId="2" xfId="0" applyBorder="1"/>
    <xf numFmtId="0" fontId="0" fillId="0" borderId="0" xfId="0" applyBorder="1"/>
    <xf numFmtId="0" fontId="0" fillId="0" borderId="0" xfId="0" applyFill="1" applyBorder="1" applyAlignment="1"/>
    <xf numFmtId="0" fontId="0" fillId="0" borderId="19" xfId="0" applyBorder="1"/>
    <xf numFmtId="164" fontId="0" fillId="0" borderId="0" xfId="0" applyNumberFormat="1" applyFont="1" applyBorder="1" applyAlignment="1">
      <alignment horizontal="center"/>
    </xf>
    <xf numFmtId="164" fontId="0" fillId="0" borderId="0" xfId="0" applyNumberFormat="1" applyBorder="1" applyAlignment="1">
      <alignment horizontal="center" vertical="center"/>
    </xf>
    <xf numFmtId="0" fontId="35" fillId="0" borderId="9" xfId="0" applyFont="1" applyFill="1" applyBorder="1" applyAlignment="1"/>
    <xf numFmtId="0" fontId="38" fillId="0" borderId="0" xfId="0" applyFont="1" applyFill="1" applyBorder="1" applyAlignment="1">
      <alignment horizontal="center" vertical="top"/>
    </xf>
    <xf numFmtId="0" fontId="38" fillId="0" borderId="23" xfId="0" applyFont="1" applyFill="1" applyBorder="1" applyAlignment="1">
      <alignment horizontal="center" vertical="top"/>
    </xf>
    <xf numFmtId="0" fontId="38" fillId="0" borderId="24" xfId="0" applyFont="1" applyFill="1" applyBorder="1" applyAlignment="1">
      <alignment horizontal="center" vertical="top"/>
    </xf>
    <xf numFmtId="0" fontId="35" fillId="0" borderId="5" xfId="0" applyFont="1" applyFill="1" applyBorder="1" applyAlignment="1"/>
    <xf numFmtId="0" fontId="35" fillId="0" borderId="0" xfId="0" applyFont="1" applyFill="1" applyBorder="1"/>
    <xf numFmtId="0" fontId="35" fillId="0" borderId="23" xfId="0" applyFont="1" applyFill="1" applyBorder="1"/>
    <xf numFmtId="0" fontId="35" fillId="0" borderId="24" xfId="0" applyFont="1" applyFill="1" applyBorder="1"/>
    <xf numFmtId="0" fontId="39" fillId="0" borderId="0" xfId="0" applyFont="1" applyFill="1" applyBorder="1" applyAlignment="1">
      <alignment vertical="center" wrapText="1"/>
    </xf>
    <xf numFmtId="0" fontId="35" fillId="0" borderId="5" xfId="0" applyFont="1" applyFill="1" applyBorder="1"/>
    <xf numFmtId="0" fontId="34" fillId="0" borderId="0" xfId="0" applyFont="1" applyFill="1" applyBorder="1" applyAlignment="1">
      <alignment horizontal="center"/>
    </xf>
    <xf numFmtId="164" fontId="35" fillId="0" borderId="0" xfId="0" applyNumberFormat="1" applyFont="1" applyFill="1" applyBorder="1" applyAlignment="1">
      <alignment horizontal="center"/>
    </xf>
    <xf numFmtId="0" fontId="40" fillId="0" borderId="0" xfId="0" applyNumberFormat="1" applyFont="1" applyFill="1" applyBorder="1" applyAlignment="1">
      <alignment horizontal="center"/>
    </xf>
    <xf numFmtId="0" fontId="35" fillId="0" borderId="23" xfId="0" applyFont="1" applyFill="1" applyBorder="1" applyAlignment="1">
      <alignment horizontal="center"/>
    </xf>
    <xf numFmtId="0" fontId="35" fillId="0" borderId="24" xfId="0" applyFont="1" applyFill="1" applyBorder="1" applyAlignment="1">
      <alignment horizontal="center"/>
    </xf>
    <xf numFmtId="0" fontId="35" fillId="0" borderId="0" xfId="0" applyFont="1" applyFill="1" applyBorder="1" applyAlignment="1">
      <alignment horizontal="center"/>
    </xf>
    <xf numFmtId="0" fontId="34" fillId="0" borderId="23" xfId="0" applyFont="1" applyFill="1" applyBorder="1" applyAlignment="1">
      <alignment horizontal="center"/>
    </xf>
    <xf numFmtId="0" fontId="34" fillId="0" borderId="24" xfId="0" applyFont="1" applyFill="1" applyBorder="1" applyAlignment="1">
      <alignment horizontal="center"/>
    </xf>
    <xf numFmtId="0" fontId="34" fillId="0" borderId="6" xfId="0" applyFont="1" applyFill="1" applyBorder="1" applyAlignment="1">
      <alignment horizontal="center"/>
    </xf>
    <xf numFmtId="0" fontId="42" fillId="0" borderId="23" xfId="0" applyFont="1" applyFill="1" applyBorder="1"/>
    <xf numFmtId="0" fontId="42" fillId="0" borderId="24" xfId="0" applyFont="1" applyFill="1" applyBorder="1"/>
    <xf numFmtId="164" fontId="35" fillId="2" borderId="0" xfId="0" applyNumberFormat="1" applyFont="1" applyFill="1" applyBorder="1" applyAlignment="1">
      <alignment horizontal="center"/>
    </xf>
    <xf numFmtId="164" fontId="35" fillId="0" borderId="6" xfId="0" applyNumberFormat="1" applyFont="1" applyFill="1" applyBorder="1" applyAlignment="1">
      <alignment horizontal="center"/>
    </xf>
    <xf numFmtId="0" fontId="35" fillId="0" borderId="1" xfId="0" applyFont="1" applyFill="1" applyBorder="1"/>
    <xf numFmtId="0" fontId="40" fillId="0" borderId="1" xfId="0" applyNumberFormat="1" applyFont="1" applyFill="1" applyBorder="1" applyAlignment="1">
      <alignment horizontal="center"/>
    </xf>
    <xf numFmtId="0" fontId="42" fillId="0" borderId="1" xfId="0" applyFont="1" applyFill="1" applyBorder="1"/>
    <xf numFmtId="0" fontId="35" fillId="0" borderId="7" xfId="0" applyFont="1" applyFill="1" applyBorder="1"/>
    <xf numFmtId="0" fontId="35" fillId="0" borderId="21" xfId="0" applyFont="1" applyBorder="1" applyAlignment="1"/>
    <xf numFmtId="0" fontId="38" fillId="0" borderId="0" xfId="0" applyFont="1" applyBorder="1" applyAlignment="1">
      <alignment horizontal="center" vertical="top"/>
    </xf>
    <xf numFmtId="0" fontId="38" fillId="0" borderId="23" xfId="0" applyFont="1" applyBorder="1" applyAlignment="1">
      <alignment horizontal="center" vertical="top"/>
    </xf>
    <xf numFmtId="0" fontId="38" fillId="0" borderId="24" xfId="0" applyFont="1" applyBorder="1" applyAlignment="1">
      <alignment horizontal="center" vertical="top"/>
    </xf>
    <xf numFmtId="0" fontId="35" fillId="0" borderId="5" xfId="0" applyFont="1" applyBorder="1" applyAlignment="1"/>
    <xf numFmtId="0" fontId="35" fillId="0" borderId="0" xfId="0" applyFont="1" applyBorder="1"/>
    <xf numFmtId="0" fontId="35" fillId="0" borderId="23" xfId="0" applyFont="1" applyBorder="1"/>
    <xf numFmtId="0" fontId="35" fillId="0" borderId="24" xfId="0" applyFont="1" applyBorder="1"/>
    <xf numFmtId="0" fontId="39" fillId="0" borderId="0" xfId="0" applyFont="1" applyBorder="1" applyAlignment="1">
      <alignment vertical="center" wrapText="1"/>
    </xf>
    <xf numFmtId="0" fontId="35" fillId="0" borderId="5" xfId="0" applyFont="1" applyBorder="1"/>
    <xf numFmtId="164" fontId="35" fillId="0" borderId="0" xfId="0" applyNumberFormat="1" applyFont="1" applyBorder="1" applyAlignment="1">
      <alignment horizontal="center"/>
    </xf>
    <xf numFmtId="0" fontId="35" fillId="0" borderId="23" xfId="0" applyFont="1" applyBorder="1" applyAlignment="1">
      <alignment horizontal="center"/>
    </xf>
    <xf numFmtId="0" fontId="35" fillId="0" borderId="24" xfId="0" applyFont="1" applyBorder="1" applyAlignment="1">
      <alignment horizontal="center"/>
    </xf>
    <xf numFmtId="0" fontId="35" fillId="0" borderId="0" xfId="0" applyFont="1" applyBorder="1" applyAlignment="1">
      <alignment horizontal="center"/>
    </xf>
    <xf numFmtId="0" fontId="42" fillId="0" borderId="23" xfId="0" applyFont="1" applyBorder="1"/>
    <xf numFmtId="0" fontId="42" fillId="0" borderId="24" xfId="0" applyFont="1" applyBorder="1"/>
    <xf numFmtId="164" fontId="35" fillId="0" borderId="6" xfId="0" applyNumberFormat="1" applyFont="1" applyBorder="1" applyAlignment="1">
      <alignment horizontal="center"/>
    </xf>
    <xf numFmtId="0" fontId="35" fillId="0" borderId="1" xfId="0" applyFont="1" applyBorder="1"/>
    <xf numFmtId="0" fontId="35" fillId="0" borderId="7" xfId="0" applyFont="1" applyBorder="1"/>
    <xf numFmtId="0" fontId="35" fillId="0" borderId="29" xfId="0" applyFont="1" applyFill="1" applyBorder="1" applyAlignment="1">
      <alignment horizontal="center"/>
    </xf>
    <xf numFmtId="0" fontId="0" fillId="0" borderId="3" xfId="0" applyBorder="1"/>
    <xf numFmtId="0" fontId="34" fillId="0" borderId="29" xfId="0" applyFont="1" applyFill="1" applyBorder="1" applyAlignment="1">
      <alignment horizontal="center"/>
    </xf>
    <xf numFmtId="0" fontId="34" fillId="0" borderId="34" xfId="0" applyFont="1" applyFill="1" applyBorder="1" applyAlignment="1">
      <alignment horizontal="center"/>
    </xf>
    <xf numFmtId="0" fontId="0" fillId="0" borderId="8" xfId="0" applyBorder="1"/>
    <xf numFmtId="0" fontId="35" fillId="0" borderId="0" xfId="0" applyFont="1" applyFill="1" applyBorder="1" applyAlignment="1">
      <alignment wrapText="1"/>
    </xf>
    <xf numFmtId="0" fontId="35" fillId="0" borderId="0" xfId="0" applyFont="1" applyFill="1" applyBorder="1" applyAlignment="1"/>
    <xf numFmtId="0" fontId="0" fillId="27" borderId="0" xfId="0" applyFill="1"/>
    <xf numFmtId="0" fontId="49" fillId="26" borderId="0" xfId="0" applyFont="1" applyFill="1" applyBorder="1" applyAlignment="1">
      <alignment horizontal="center" vertical="center" wrapText="1"/>
    </xf>
    <xf numFmtId="0" fontId="50" fillId="26" borderId="0" xfId="0" applyFont="1" applyFill="1" applyBorder="1" applyAlignment="1">
      <alignment horizontal="center" vertical="center"/>
    </xf>
    <xf numFmtId="0" fontId="51" fillId="26" borderId="0" xfId="0" applyFont="1" applyFill="1" applyBorder="1" applyAlignment="1">
      <alignment vertical="center"/>
    </xf>
    <xf numFmtId="0" fontId="52" fillId="26" borderId="0" xfId="0" applyFont="1" applyFill="1" applyBorder="1" applyAlignment="1">
      <alignment vertical="center"/>
    </xf>
    <xf numFmtId="0" fontId="52" fillId="26" borderId="0" xfId="0" applyFont="1" applyFill="1" applyBorder="1" applyAlignment="1">
      <alignment horizontal="left" vertical="center"/>
    </xf>
    <xf numFmtId="0" fontId="53" fillId="26" borderId="0" xfId="0" applyFont="1" applyFill="1" applyBorder="1" applyAlignment="1">
      <alignment horizontal="center" vertical="center"/>
    </xf>
    <xf numFmtId="0" fontId="54" fillId="26" borderId="0" xfId="0" applyFont="1" applyFill="1" applyBorder="1"/>
    <xf numFmtId="0" fontId="56" fillId="28" borderId="0" xfId="0" applyFont="1" applyFill="1" applyBorder="1" applyAlignment="1">
      <alignment vertical="center"/>
    </xf>
    <xf numFmtId="0" fontId="55" fillId="28" borderId="0" xfId="0" applyFont="1" applyFill="1" applyBorder="1" applyAlignment="1">
      <alignment horizontal="center" vertical="center" wrapText="1"/>
    </xf>
    <xf numFmtId="0" fontId="54" fillId="26" borderId="0" xfId="0" applyFont="1" applyFill="1" applyBorder="1" applyAlignment="1">
      <alignment vertical="center"/>
    </xf>
    <xf numFmtId="0" fontId="59" fillId="26" borderId="0" xfId="0" applyFont="1" applyFill="1" applyBorder="1" applyAlignment="1">
      <alignment horizontal="center"/>
    </xf>
    <xf numFmtId="0" fontId="61" fillId="26" borderId="0" xfId="0" applyNumberFormat="1" applyFont="1" applyFill="1" applyBorder="1" applyAlignment="1">
      <alignment horizontal="center" vertical="center"/>
    </xf>
    <xf numFmtId="165" fontId="62" fillId="26" borderId="0" xfId="0" applyNumberFormat="1" applyFont="1" applyFill="1" applyBorder="1" applyAlignment="1">
      <alignment horizontal="center"/>
    </xf>
    <xf numFmtId="37" fontId="62" fillId="26" borderId="0" xfId="0" applyNumberFormat="1" applyFont="1" applyFill="1" applyBorder="1" applyAlignment="1">
      <alignment horizontal="center"/>
    </xf>
    <xf numFmtId="0" fontId="0" fillId="27" borderId="0" xfId="0" applyNumberFormat="1" applyFill="1" applyAlignment="1">
      <alignment wrapText="1"/>
    </xf>
    <xf numFmtId="9" fontId="62" fillId="26" borderId="0" xfId="155" applyNumberFormat="1" applyFont="1" applyFill="1" applyBorder="1" applyAlignment="1">
      <alignment horizontal="center"/>
    </xf>
    <xf numFmtId="9" fontId="62" fillId="26" borderId="0" xfId="0" applyNumberFormat="1" applyFont="1" applyFill="1" applyBorder="1" applyAlignment="1">
      <alignment horizontal="center"/>
    </xf>
    <xf numFmtId="166" fontId="62" fillId="26" borderId="0" xfId="0" applyNumberFormat="1" applyFont="1" applyFill="1" applyBorder="1" applyAlignment="1">
      <alignment horizontal="center"/>
    </xf>
    <xf numFmtId="167" fontId="62" fillId="26" borderId="0" xfId="0" applyNumberFormat="1" applyFont="1" applyFill="1" applyBorder="1" applyAlignment="1">
      <alignment horizontal="center"/>
    </xf>
    <xf numFmtId="3" fontId="67" fillId="26" borderId="0" xfId="0" applyNumberFormat="1" applyFont="1" applyFill="1" applyBorder="1" applyAlignment="1">
      <alignment horizontal="center" vertical="center"/>
    </xf>
    <xf numFmtId="168" fontId="67" fillId="26" borderId="0" xfId="154" applyNumberFormat="1" applyFont="1" applyFill="1" applyBorder="1" applyAlignment="1">
      <alignment horizontal="center" vertical="center"/>
    </xf>
    <xf numFmtId="0" fontId="0" fillId="27" borderId="0" xfId="0" applyFill="1" applyBorder="1"/>
    <xf numFmtId="168" fontId="69" fillId="26" borderId="0" xfId="154" applyNumberFormat="1" applyFont="1" applyFill="1" applyBorder="1" applyAlignment="1">
      <alignment horizontal="center" vertical="center"/>
    </xf>
    <xf numFmtId="167" fontId="62" fillId="26" borderId="0" xfId="0" applyNumberFormat="1" applyFont="1" applyFill="1" applyBorder="1" applyAlignment="1">
      <alignment horizontal="center" vertical="center"/>
    </xf>
    <xf numFmtId="167" fontId="70" fillId="26" borderId="0" xfId="0" applyNumberFormat="1" applyFont="1" applyFill="1" applyBorder="1" applyAlignment="1">
      <alignment horizontal="center" vertical="center"/>
    </xf>
    <xf numFmtId="169" fontId="72" fillId="26" borderId="0" xfId="0" applyNumberFormat="1" applyFont="1" applyFill="1" applyBorder="1" applyAlignment="1">
      <alignment horizontal="center" vertical="center"/>
    </xf>
    <xf numFmtId="0" fontId="73" fillId="27" borderId="0" xfId="0" applyFont="1" applyFill="1"/>
    <xf numFmtId="0" fontId="71" fillId="26" borderId="0" xfId="0" applyFont="1" applyFill="1" applyBorder="1" applyAlignment="1">
      <alignment horizontal="left"/>
    </xf>
    <xf numFmtId="0" fontId="74" fillId="26" borderId="0" xfId="0" applyFont="1" applyFill="1" applyBorder="1" applyAlignment="1">
      <alignment horizontal="center" vertical="center" wrapText="1"/>
    </xf>
    <xf numFmtId="0" fontId="76" fillId="0" borderId="0" xfId="0" applyNumberFormat="1" applyFont="1" applyFill="1" applyAlignment="1">
      <alignment vertical="center" wrapText="1"/>
    </xf>
    <xf numFmtId="0" fontId="67" fillId="0" borderId="0" xfId="0" applyFont="1" applyBorder="1" applyAlignment="1">
      <alignment vertical="top" wrapText="1"/>
    </xf>
    <xf numFmtId="0" fontId="67" fillId="26" borderId="42" xfId="0" applyFont="1" applyFill="1" applyBorder="1" applyAlignment="1">
      <alignment vertical="top"/>
    </xf>
    <xf numFmtId="0" fontId="67" fillId="0" borderId="42" xfId="0" applyFont="1" applyBorder="1" applyAlignment="1">
      <alignment vertical="top" wrapText="1"/>
    </xf>
    <xf numFmtId="14" fontId="0" fillId="0" borderId="0" xfId="0" applyNumberFormat="1" applyBorder="1" applyAlignment="1"/>
    <xf numFmtId="0" fontId="38" fillId="0" borderId="43" xfId="0" applyFont="1" applyFill="1" applyBorder="1" applyAlignment="1">
      <alignment vertical="top"/>
    </xf>
    <xf numFmtId="0" fontId="0" fillId="0" borderId="0" xfId="0" applyBorder="1"/>
    <xf numFmtId="0" fontId="0" fillId="0" borderId="48" xfId="0" applyBorder="1"/>
    <xf numFmtId="0" fontId="34" fillId="0" borderId="36" xfId="0" applyFont="1" applyFill="1" applyBorder="1" applyAlignment="1">
      <alignment horizontal="center" vertical="center" textRotation="90"/>
    </xf>
    <xf numFmtId="0" fontId="38" fillId="0" borderId="0" xfId="0" applyFont="1" applyFill="1" applyBorder="1" applyAlignment="1">
      <alignment vertical="top"/>
    </xf>
    <xf numFmtId="0" fontId="0" fillId="0" borderId="5" xfId="0" applyBorder="1"/>
    <xf numFmtId="0" fontId="34" fillId="0" borderId="19" xfId="0" applyFont="1" applyFill="1" applyBorder="1" applyAlignment="1">
      <alignment horizontal="center" vertical="center" textRotation="90"/>
    </xf>
    <xf numFmtId="49" fontId="40" fillId="0" borderId="0" xfId="0" applyNumberFormat="1" applyFont="1" applyFill="1" applyBorder="1" applyAlignment="1">
      <alignment horizontal="center"/>
    </xf>
    <xf numFmtId="0" fontId="34" fillId="0" borderId="49" xfId="0" applyFont="1" applyFill="1" applyBorder="1" applyAlignment="1">
      <alignment horizontal="center" vertical="center" textRotation="90"/>
    </xf>
    <xf numFmtId="0" fontId="0" fillId="0" borderId="7" xfId="0" applyBorder="1"/>
    <xf numFmtId="0" fontId="41" fillId="0" borderId="0" xfId="0" applyFont="1" applyFill="1" applyBorder="1" applyAlignment="1">
      <alignment wrapText="1"/>
    </xf>
    <xf numFmtId="0" fontId="35" fillId="0" borderId="43" xfId="0" applyFont="1" applyFill="1" applyBorder="1" applyAlignment="1"/>
    <xf numFmtId="0" fontId="0" fillId="0" borderId="9" xfId="0" applyBorder="1"/>
    <xf numFmtId="0" fontId="0" fillId="0" borderId="37" xfId="0" applyBorder="1"/>
    <xf numFmtId="0" fontId="0" fillId="0" borderId="29" xfId="0" applyBorder="1"/>
    <xf numFmtId="0" fontId="34" fillId="0" borderId="43" xfId="0" applyFont="1" applyFill="1" applyBorder="1" applyAlignment="1">
      <alignment horizontal="center"/>
    </xf>
    <xf numFmtId="0" fontId="0" fillId="0" borderId="1" xfId="0" applyBorder="1"/>
    <xf numFmtId="0" fontId="35" fillId="0" borderId="8" xfId="0" applyFont="1" applyBorder="1" applyAlignment="1"/>
    <xf numFmtId="49" fontId="42" fillId="0" borderId="23" xfId="0" applyNumberFormat="1" applyFont="1" applyFill="1" applyBorder="1"/>
    <xf numFmtId="49" fontId="42" fillId="0" borderId="24" xfId="0" applyNumberFormat="1" applyFont="1" applyFill="1" applyBorder="1"/>
    <xf numFmtId="49" fontId="42" fillId="0" borderId="23" xfId="0" applyNumberFormat="1" applyFont="1" applyBorder="1"/>
    <xf numFmtId="49" fontId="42" fillId="0" borderId="24" xfId="0" applyNumberFormat="1" applyFont="1" applyBorder="1"/>
    <xf numFmtId="164" fontId="35" fillId="2" borderId="0" xfId="0" applyNumberFormat="1" applyFont="1" applyFill="1" applyAlignment="1">
      <alignment horizontal="center"/>
    </xf>
    <xf numFmtId="0" fontId="51" fillId="26" borderId="0" xfId="0" applyFont="1" applyFill="1" applyBorder="1" applyAlignment="1">
      <alignment horizontal="left" vertical="center"/>
    </xf>
    <xf numFmtId="0" fontId="0" fillId="0" borderId="0" xfId="0" applyBorder="1"/>
    <xf numFmtId="0" fontId="66" fillId="26" borderId="0" xfId="0" applyFont="1" applyFill="1" applyBorder="1" applyAlignment="1">
      <alignment horizontal="left"/>
    </xf>
    <xf numFmtId="0" fontId="41" fillId="0" borderId="0" xfId="0" applyFont="1" applyFill="1" applyBorder="1" applyAlignment="1">
      <alignment horizontal="left" wrapText="1"/>
    </xf>
    <xf numFmtId="0" fontId="41" fillId="0" borderId="0" xfId="0" applyFont="1" applyFill="1" applyBorder="1" applyAlignment="1">
      <alignment horizontal="left"/>
    </xf>
    <xf numFmtId="0" fontId="0" fillId="0" borderId="0" xfId="0"/>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0" fontId="0" fillId="0" borderId="0" xfId="0"/>
    <xf numFmtId="164" fontId="35" fillId="0" borderId="0" xfId="0" applyNumberFormat="1" applyFont="1" applyAlignment="1">
      <alignment horizontal="center"/>
    </xf>
    <xf numFmtId="0" fontId="41" fillId="0" borderId="0" xfId="0" applyFont="1" applyFill="1" applyBorder="1" applyAlignment="1"/>
    <xf numFmtId="164" fontId="35" fillId="26" borderId="0" xfId="0" applyNumberFormat="1" applyFont="1" applyFill="1" applyBorder="1" applyAlignment="1">
      <alignment horizontal="center"/>
    </xf>
    <xf numFmtId="164" fontId="35" fillId="26" borderId="37" xfId="0" applyNumberFormat="1" applyFont="1" applyFill="1" applyBorder="1" applyAlignment="1">
      <alignment horizontal="center"/>
    </xf>
    <xf numFmtId="0" fontId="55" fillId="28" borderId="0" xfId="0" applyFont="1" applyFill="1" applyBorder="1" applyAlignment="1">
      <alignment vertical="center"/>
    </xf>
    <xf numFmtId="0" fontId="71" fillId="26" borderId="0" xfId="0" applyFont="1" applyFill="1" applyBorder="1" applyAlignment="1">
      <alignment vertical="center"/>
    </xf>
    <xf numFmtId="0" fontId="0" fillId="0" borderId="0" xfId="0" applyAlignment="1">
      <alignment vertical="center"/>
    </xf>
    <xf numFmtId="0" fontId="0" fillId="0" borderId="0" xfId="0"/>
    <xf numFmtId="0" fontId="0" fillId="0" borderId="0" xfId="0" applyBorder="1"/>
    <xf numFmtId="0" fontId="0" fillId="0" borderId="2" xfId="0" applyBorder="1"/>
    <xf numFmtId="14" fontId="0" fillId="0" borderId="2" xfId="0" applyNumberFormat="1" applyBorder="1"/>
    <xf numFmtId="0" fontId="0" fillId="26" borderId="0" xfId="0" applyFill="1" applyBorder="1"/>
    <xf numFmtId="0" fontId="76" fillId="0" borderId="71" xfId="0" applyNumberFormat="1" applyFont="1" applyFill="1" applyBorder="1" applyAlignment="1"/>
    <xf numFmtId="0" fontId="57" fillId="28" borderId="54" xfId="0" applyFont="1" applyFill="1" applyBorder="1" applyAlignment="1">
      <alignment horizontal="center" vertical="center" wrapText="1"/>
    </xf>
    <xf numFmtId="0" fontId="57" fillId="28" borderId="55" xfId="0" applyFont="1" applyFill="1" applyBorder="1" applyAlignment="1">
      <alignment horizontal="center" vertical="center" wrapText="1"/>
    </xf>
    <xf numFmtId="0" fontId="55" fillId="28" borderId="0" xfId="0" applyFont="1" applyFill="1" applyBorder="1" applyAlignment="1">
      <alignment horizontal="center" vertical="center" wrapText="1"/>
    </xf>
    <xf numFmtId="169" fontId="72" fillId="26" borderId="0" xfId="0" applyNumberFormat="1" applyFont="1" applyFill="1" applyBorder="1" applyAlignment="1">
      <alignment horizontal="center" vertical="center"/>
    </xf>
    <xf numFmtId="0" fontId="0" fillId="26" borderId="0" xfId="0" applyFill="1" applyBorder="1"/>
    <xf numFmtId="0" fontId="54" fillId="26" borderId="0" xfId="0" applyFont="1" applyFill="1" applyBorder="1"/>
    <xf numFmtId="0" fontId="49" fillId="26" borderId="0" xfId="0" applyFont="1" applyFill="1" applyBorder="1" applyAlignment="1">
      <alignment horizontal="center" vertical="center" wrapText="1"/>
    </xf>
    <xf numFmtId="0" fontId="54" fillId="26" borderId="0" xfId="0" applyFont="1" applyFill="1" applyBorder="1" applyAlignment="1">
      <alignment vertical="center"/>
    </xf>
    <xf numFmtId="0" fontId="52" fillId="26" borderId="0" xfId="0" applyFont="1" applyFill="1" applyBorder="1" applyAlignment="1">
      <alignment vertical="center"/>
    </xf>
    <xf numFmtId="0" fontId="0" fillId="27" borderId="0" xfId="0" applyFill="1"/>
    <xf numFmtId="0" fontId="0" fillId="27" borderId="0" xfId="0" applyFill="1" applyBorder="1"/>
    <xf numFmtId="0" fontId="52" fillId="26" borderId="0" xfId="0" applyFont="1" applyFill="1" applyBorder="1" applyAlignment="1">
      <alignment horizontal="left" vertical="center"/>
    </xf>
    <xf numFmtId="0" fontId="50" fillId="26" borderId="0" xfId="0" applyFont="1" applyFill="1" applyBorder="1" applyAlignment="1">
      <alignment horizontal="center" vertical="center"/>
    </xf>
    <xf numFmtId="0" fontId="53" fillId="26" borderId="0" xfId="0" applyFont="1" applyFill="1" applyBorder="1" applyAlignment="1">
      <alignment horizontal="center" vertical="center"/>
    </xf>
    <xf numFmtId="0" fontId="51" fillId="26" borderId="0" xfId="0" applyFont="1" applyFill="1" applyBorder="1" applyAlignment="1">
      <alignment vertical="center"/>
    </xf>
    <xf numFmtId="0" fontId="73" fillId="27" borderId="0" xfId="0" applyFont="1" applyFill="1"/>
    <xf numFmtId="167" fontId="62" fillId="26" borderId="0" xfId="0" applyNumberFormat="1" applyFont="1" applyFill="1" applyBorder="1" applyAlignment="1">
      <alignment horizontal="center"/>
    </xf>
    <xf numFmtId="166" fontId="62" fillId="26" borderId="0" xfId="0" applyNumberFormat="1" applyFont="1" applyFill="1" applyBorder="1" applyAlignment="1">
      <alignment horizontal="center"/>
    </xf>
    <xf numFmtId="0" fontId="59" fillId="26" borderId="0" xfId="0" applyFont="1" applyFill="1" applyBorder="1" applyAlignment="1">
      <alignment horizontal="center"/>
    </xf>
    <xf numFmtId="0" fontId="56" fillId="28" borderId="0" xfId="0" applyFont="1" applyFill="1" applyBorder="1" applyAlignment="1">
      <alignment vertical="center"/>
    </xf>
    <xf numFmtId="0" fontId="55" fillId="28" borderId="0" xfId="0" applyFont="1" applyFill="1" applyBorder="1" applyAlignment="1">
      <alignment horizontal="center" vertical="center" wrapText="1"/>
    </xf>
    <xf numFmtId="168" fontId="69" fillId="26" borderId="0" xfId="154" applyNumberFormat="1" applyFont="1" applyFill="1" applyBorder="1" applyAlignment="1">
      <alignment horizontal="center" vertical="center"/>
    </xf>
    <xf numFmtId="167" fontId="62" fillId="26" borderId="0" xfId="0" applyNumberFormat="1" applyFont="1" applyFill="1" applyBorder="1" applyAlignment="1">
      <alignment horizontal="center" vertical="center"/>
    </xf>
    <xf numFmtId="167" fontId="70" fillId="26" borderId="0" xfId="0" applyNumberFormat="1" applyFont="1" applyFill="1" applyBorder="1" applyAlignment="1">
      <alignment horizontal="center" vertical="center"/>
    </xf>
    <xf numFmtId="169" fontId="72" fillId="26" borderId="0" xfId="0" applyNumberFormat="1" applyFont="1" applyFill="1" applyBorder="1" applyAlignment="1">
      <alignment horizontal="center" vertical="center"/>
    </xf>
    <xf numFmtId="165" fontId="62" fillId="26" borderId="0" xfId="0" applyNumberFormat="1" applyFont="1" applyFill="1" applyBorder="1" applyAlignment="1">
      <alignment horizontal="center"/>
    </xf>
    <xf numFmtId="37" fontId="62" fillId="26" borderId="0" xfId="0" applyNumberFormat="1" applyFont="1" applyFill="1" applyBorder="1" applyAlignment="1">
      <alignment horizontal="center"/>
    </xf>
    <xf numFmtId="9" fontId="62" fillId="26" borderId="0" xfId="155" applyNumberFormat="1" applyFont="1" applyFill="1" applyBorder="1" applyAlignment="1">
      <alignment horizontal="center"/>
    </xf>
    <xf numFmtId="9" fontId="62" fillId="26" borderId="0" xfId="0" applyNumberFormat="1" applyFont="1" applyFill="1" applyBorder="1" applyAlignment="1">
      <alignment horizontal="center"/>
    </xf>
    <xf numFmtId="3" fontId="67" fillId="26" borderId="0" xfId="0" applyNumberFormat="1" applyFont="1" applyFill="1" applyBorder="1" applyAlignment="1">
      <alignment horizontal="center" vertical="center"/>
    </xf>
    <xf numFmtId="168" fontId="67" fillId="26" borderId="0" xfId="154" applyNumberFormat="1" applyFont="1" applyFill="1" applyBorder="1" applyAlignment="1">
      <alignment horizontal="center" vertical="center"/>
    </xf>
    <xf numFmtId="0" fontId="74" fillId="26" borderId="0" xfId="0" applyFont="1" applyFill="1" applyBorder="1" applyAlignment="1">
      <alignment horizontal="center" vertical="center" wrapText="1"/>
    </xf>
    <xf numFmtId="0" fontId="51" fillId="26" borderId="0" xfId="0" applyFont="1" applyFill="1" applyBorder="1" applyAlignment="1">
      <alignment horizontal="left" vertical="center"/>
    </xf>
    <xf numFmtId="0" fontId="66" fillId="26" borderId="0" xfId="0" applyFont="1" applyFill="1" applyBorder="1" applyAlignment="1">
      <alignment horizontal="left"/>
    </xf>
    <xf numFmtId="0" fontId="71" fillId="26" borderId="0" xfId="0" applyFont="1" applyFill="1" applyBorder="1" applyAlignment="1">
      <alignment horizontal="left"/>
    </xf>
    <xf numFmtId="0" fontId="71" fillId="26" borderId="0" xfId="0" applyFont="1" applyFill="1" applyBorder="1" applyAlignment="1">
      <alignment vertical="center"/>
    </xf>
    <xf numFmtId="0" fontId="0" fillId="0" borderId="0" xfId="0" applyAlignment="1">
      <alignment vertical="center"/>
    </xf>
    <xf numFmtId="0" fontId="57" fillId="28" borderId="55" xfId="0" applyFont="1" applyFill="1" applyBorder="1" applyAlignment="1">
      <alignment horizontal="center" vertical="center" wrapText="1"/>
    </xf>
    <xf numFmtId="0" fontId="0" fillId="26" borderId="0" xfId="0" applyFill="1" applyBorder="1"/>
    <xf numFmtId="167" fontId="62" fillId="26" borderId="0" xfId="0" applyNumberFormat="1" applyFont="1" applyFill="1" applyBorder="1" applyAlignment="1">
      <alignment horizontal="center"/>
    </xf>
    <xf numFmtId="166" fontId="62" fillId="26" borderId="0" xfId="0" applyNumberFormat="1" applyFont="1" applyFill="1" applyBorder="1" applyAlignment="1">
      <alignment horizontal="center"/>
    </xf>
    <xf numFmtId="0" fontId="59" fillId="26" borderId="0" xfId="0" applyFont="1" applyFill="1" applyBorder="1" applyAlignment="1">
      <alignment horizontal="center"/>
    </xf>
    <xf numFmtId="165" fontId="62" fillId="26" borderId="0" xfId="0" applyNumberFormat="1" applyFont="1" applyFill="1" applyBorder="1" applyAlignment="1">
      <alignment horizontal="center"/>
    </xf>
    <xf numFmtId="37" fontId="62" fillId="26" borderId="0" xfId="0" applyNumberFormat="1" applyFont="1" applyFill="1" applyBorder="1" applyAlignment="1">
      <alignment horizontal="center"/>
    </xf>
    <xf numFmtId="9" fontId="62" fillId="26" borderId="0" xfId="155" applyNumberFormat="1" applyFont="1" applyFill="1" applyBorder="1" applyAlignment="1">
      <alignment horizontal="center"/>
    </xf>
    <xf numFmtId="9" fontId="62" fillId="26" borderId="0" xfId="0" applyNumberFormat="1" applyFont="1" applyFill="1" applyBorder="1" applyAlignment="1">
      <alignment horizontal="center"/>
    </xf>
    <xf numFmtId="3" fontId="67" fillId="26" borderId="0" xfId="0" applyNumberFormat="1" applyFont="1" applyFill="1" applyBorder="1" applyAlignment="1">
      <alignment horizontal="center" vertical="center"/>
    </xf>
    <xf numFmtId="168" fontId="67" fillId="26" borderId="0" xfId="154" applyNumberFormat="1" applyFont="1" applyFill="1" applyBorder="1" applyAlignment="1">
      <alignment horizontal="center" vertical="center"/>
    </xf>
    <xf numFmtId="169" fontId="72" fillId="26" borderId="0" xfId="0" applyNumberFormat="1" applyFont="1" applyFill="1" applyBorder="1" applyAlignment="1">
      <alignment horizontal="center" vertical="center"/>
    </xf>
    <xf numFmtId="0" fontId="35" fillId="0" borderId="45" xfId="0" applyFont="1" applyFill="1" applyBorder="1"/>
    <xf numFmtId="0" fontId="35" fillId="0" borderId="19" xfId="0" applyFont="1" applyFill="1" applyBorder="1"/>
    <xf numFmtId="0" fontId="36" fillId="25" borderId="0" xfId="0" applyFont="1" applyFill="1" applyBorder="1" applyAlignment="1">
      <alignment horizontal="center" wrapText="1"/>
    </xf>
    <xf numFmtId="0" fontId="35" fillId="0" borderId="36" xfId="0" applyFont="1" applyFill="1" applyBorder="1"/>
    <xf numFmtId="0" fontId="36" fillId="0" borderId="46" xfId="0" applyFont="1" applyFill="1" applyBorder="1" applyAlignment="1">
      <alignment horizontal="center" wrapText="1"/>
    </xf>
    <xf numFmtId="0" fontId="35" fillId="25" borderId="0" xfId="0" applyFont="1" applyFill="1" applyBorder="1"/>
    <xf numFmtId="0" fontId="35" fillId="25" borderId="0" xfId="0" applyFont="1" applyFill="1"/>
    <xf numFmtId="0" fontId="36" fillId="0" borderId="47" xfId="0" applyFont="1" applyFill="1" applyBorder="1" applyAlignment="1">
      <alignment horizontal="center" wrapText="1"/>
    </xf>
    <xf numFmtId="0" fontId="36" fillId="0" borderId="43" xfId="0" applyFont="1" applyFill="1" applyBorder="1" applyAlignment="1">
      <alignment horizontal="center" wrapText="1"/>
    </xf>
    <xf numFmtId="0" fontId="36" fillId="0" borderId="6" xfId="0" applyFont="1" applyFill="1" applyBorder="1" applyAlignment="1">
      <alignment horizontal="center" wrapText="1"/>
    </xf>
    <xf numFmtId="0" fontId="36" fillId="0" borderId="44" xfId="0" applyFont="1" applyFill="1" applyBorder="1" applyAlignment="1">
      <alignment horizontal="center" wrapText="1"/>
    </xf>
    <xf numFmtId="0" fontId="0" fillId="0" borderId="0" xfId="0"/>
    <xf numFmtId="0" fontId="0" fillId="0" borderId="0" xfId="0" applyBorder="1"/>
    <xf numFmtId="0" fontId="35" fillId="26" borderId="36" xfId="0" applyFont="1" applyFill="1" applyBorder="1"/>
    <xf numFmtId="0" fontId="35" fillId="26" borderId="43" xfId="0" applyFont="1" applyFill="1" applyBorder="1"/>
    <xf numFmtId="0" fontId="35" fillId="26" borderId="47" xfId="0" applyFont="1" applyFill="1" applyBorder="1"/>
    <xf numFmtId="0" fontId="35" fillId="26" borderId="19" xfId="0" applyFont="1" applyFill="1" applyBorder="1"/>
    <xf numFmtId="0" fontId="35" fillId="26" borderId="44" xfId="0" applyFont="1" applyFill="1" applyBorder="1"/>
    <xf numFmtId="0" fontId="35" fillId="26" borderId="45" xfId="0" applyFont="1" applyFill="1" applyBorder="1"/>
    <xf numFmtId="0" fontId="35" fillId="26" borderId="6" xfId="0" applyFont="1" applyFill="1" applyBorder="1"/>
    <xf numFmtId="0" fontId="35" fillId="26" borderId="46" xfId="0" applyFont="1" applyFill="1" applyBorder="1"/>
    <xf numFmtId="0" fontId="35" fillId="0" borderId="43" xfId="0" applyFont="1" applyFill="1" applyBorder="1"/>
    <xf numFmtId="0" fontId="35" fillId="0" borderId="47" xfId="0" applyFont="1" applyFill="1" applyBorder="1"/>
    <xf numFmtId="0" fontId="38" fillId="0" borderId="0" xfId="0" applyFont="1" applyFill="1" applyBorder="1"/>
    <xf numFmtId="0" fontId="35" fillId="0" borderId="44" xfId="0" applyFont="1" applyFill="1" applyBorder="1"/>
    <xf numFmtId="0" fontId="86" fillId="32" borderId="0" xfId="0" applyFont="1" applyFill="1" applyBorder="1" applyAlignment="1">
      <alignment horizontal="left" indent="2"/>
    </xf>
    <xf numFmtId="0" fontId="87" fillId="32" borderId="0" xfId="0" applyFont="1" applyFill="1" applyBorder="1"/>
    <xf numFmtId="0" fontId="35" fillId="32" borderId="0" xfId="0" applyFont="1" applyFill="1" applyBorder="1"/>
    <xf numFmtId="0" fontId="89" fillId="33" borderId="0" xfId="0" applyFont="1" applyFill="1" applyBorder="1" applyAlignment="1">
      <alignment horizontal="left" indent="2"/>
    </xf>
    <xf numFmtId="0" fontId="35" fillId="33" borderId="0" xfId="0" applyFont="1" applyFill="1" applyBorder="1"/>
    <xf numFmtId="0" fontId="90" fillId="29" borderId="0" xfId="0" applyFont="1" applyFill="1" applyBorder="1" applyAlignment="1">
      <alignment horizontal="left" indent="2"/>
    </xf>
    <xf numFmtId="0" fontId="35" fillId="29" borderId="0" xfId="0" applyFont="1" applyFill="1" applyBorder="1"/>
    <xf numFmtId="0" fontId="91" fillId="34" borderId="0" xfId="0" applyFont="1" applyFill="1" applyBorder="1" applyAlignment="1">
      <alignment horizontal="left" indent="2"/>
    </xf>
    <xf numFmtId="0" fontId="35" fillId="34" borderId="0" xfId="0" applyFont="1" applyFill="1" applyBorder="1"/>
    <xf numFmtId="0" fontId="35" fillId="0" borderId="6" xfId="0" applyFont="1" applyFill="1" applyBorder="1"/>
    <xf numFmtId="0" fontId="35" fillId="0" borderId="46" xfId="0" applyFont="1" applyFill="1" applyBorder="1"/>
    <xf numFmtId="0" fontId="38" fillId="0" borderId="8" xfId="0" applyFont="1" applyBorder="1" applyAlignment="1">
      <alignment horizontal="center" vertical="top"/>
    </xf>
    <xf numFmtId="164" fontId="35" fillId="0" borderId="0" xfId="0" applyNumberFormat="1" applyFont="1" applyFill="1" applyAlignment="1">
      <alignment horizontal="center"/>
    </xf>
    <xf numFmtId="0" fontId="41" fillId="0" borderId="0" xfId="0" applyFont="1" applyFill="1" applyBorder="1" applyAlignment="1">
      <alignment horizontal="left"/>
    </xf>
    <xf numFmtId="0" fontId="41" fillId="0" borderId="0" xfId="0" applyFont="1" applyFill="1" applyBorder="1" applyAlignment="1">
      <alignment horizontal="left"/>
    </xf>
    <xf numFmtId="164" fontId="40" fillId="26" borderId="37" xfId="0" applyNumberFormat="1" applyFont="1" applyFill="1" applyBorder="1" applyAlignment="1">
      <alignment horizontal="center"/>
    </xf>
    <xf numFmtId="164" fontId="40" fillId="26" borderId="0" xfId="0" applyNumberFormat="1" applyFont="1" applyFill="1" applyBorder="1" applyAlignment="1">
      <alignment horizontal="center"/>
    </xf>
    <xf numFmtId="164" fontId="35" fillId="0" borderId="0" xfId="0" applyNumberFormat="1" applyFont="1" applyAlignment="1">
      <alignment horizontal="center"/>
    </xf>
    <xf numFmtId="164" fontId="35" fillId="0" borderId="91" xfId="0" applyNumberFormat="1" applyFont="1" applyFill="1" applyBorder="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37" xfId="0" applyNumberFormat="1" applyFont="1" applyFill="1" applyBorder="1" applyAlignment="1">
      <alignment horizontal="center"/>
    </xf>
    <xf numFmtId="10" fontId="0" fillId="0" borderId="0" xfId="0" applyNumberFormat="1"/>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2" fontId="0" fillId="0" borderId="0" xfId="0" applyNumberFormat="1"/>
    <xf numFmtId="164" fontId="35" fillId="0" borderId="0" xfId="0" applyNumberFormat="1" applyFont="1" applyAlignment="1">
      <alignment horizontal="center"/>
    </xf>
    <xf numFmtId="0" fontId="0" fillId="26" borderId="0" xfId="0" applyFill="1" applyBorder="1"/>
    <xf numFmtId="167" fontId="62" fillId="26" borderId="0" xfId="0" applyNumberFormat="1" applyFont="1" applyFill="1" applyBorder="1" applyAlignment="1">
      <alignment horizontal="center"/>
    </xf>
    <xf numFmtId="166" fontId="62" fillId="26" borderId="0" xfId="0" applyNumberFormat="1" applyFont="1" applyFill="1" applyBorder="1" applyAlignment="1">
      <alignment horizontal="center"/>
    </xf>
    <xf numFmtId="0" fontId="59" fillId="26" borderId="0" xfId="0" applyFont="1" applyFill="1" applyBorder="1" applyAlignment="1">
      <alignment horizontal="center"/>
    </xf>
    <xf numFmtId="165" fontId="62" fillId="26" borderId="0" xfId="0" applyNumberFormat="1" applyFont="1" applyFill="1" applyBorder="1" applyAlignment="1">
      <alignment horizontal="center"/>
    </xf>
    <xf numFmtId="37" fontId="62" fillId="26" borderId="0" xfId="0" applyNumberFormat="1" applyFont="1" applyFill="1" applyBorder="1" applyAlignment="1">
      <alignment horizontal="center"/>
    </xf>
    <xf numFmtId="9" fontId="62" fillId="26" borderId="0" xfId="155" applyNumberFormat="1" applyFont="1" applyFill="1" applyBorder="1" applyAlignment="1">
      <alignment horizontal="center"/>
    </xf>
    <xf numFmtId="9" fontId="62" fillId="26" borderId="0" xfId="0" applyNumberFormat="1" applyFont="1" applyFill="1" applyBorder="1" applyAlignment="1">
      <alignment horizontal="center"/>
    </xf>
    <xf numFmtId="3" fontId="67" fillId="26" borderId="0" xfId="0" applyNumberFormat="1" applyFont="1" applyFill="1" applyBorder="1" applyAlignment="1">
      <alignment horizontal="center" vertical="center"/>
    </xf>
    <xf numFmtId="168" fontId="67" fillId="26" borderId="0" xfId="154" applyNumberFormat="1" applyFont="1" applyFill="1" applyBorder="1" applyAlignment="1">
      <alignment horizontal="center" vertic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0" fontId="0" fillId="0" borderId="0" xfId="0"/>
    <xf numFmtId="0" fontId="60" fillId="29" borderId="56" xfId="0" applyFont="1" applyFill="1" applyBorder="1" applyAlignment="1">
      <alignment horizontal="center"/>
    </xf>
    <xf numFmtId="0" fontId="60" fillId="30" borderId="57" xfId="0" applyFont="1" applyFill="1" applyBorder="1" applyAlignment="1">
      <alignment horizontal="center"/>
    </xf>
    <xf numFmtId="165" fontId="62" fillId="29" borderId="56" xfId="0" applyNumberFormat="1" applyFont="1" applyFill="1" applyBorder="1" applyAlignment="1">
      <alignment horizontal="center"/>
    </xf>
    <xf numFmtId="165" fontId="63" fillId="30" borderId="57" xfId="0" applyNumberFormat="1" applyFont="1" applyFill="1" applyBorder="1" applyAlignment="1">
      <alignment horizontal="center"/>
    </xf>
    <xf numFmtId="37" fontId="62" fillId="29" borderId="56" xfId="0" applyNumberFormat="1" applyFont="1" applyFill="1" applyBorder="1" applyAlignment="1">
      <alignment horizontal="center"/>
    </xf>
    <xf numFmtId="37" fontId="63" fillId="30" borderId="57" xfId="0" applyNumberFormat="1" applyFont="1" applyFill="1" applyBorder="1" applyAlignment="1">
      <alignment horizontal="center"/>
    </xf>
    <xf numFmtId="9" fontId="62" fillId="29" borderId="56" xfId="155" applyNumberFormat="1" applyFont="1" applyFill="1" applyBorder="1" applyAlignment="1">
      <alignment horizontal="center"/>
    </xf>
    <xf numFmtId="9" fontId="64" fillId="30" borderId="57" xfId="155" applyNumberFormat="1" applyFont="1" applyFill="1" applyBorder="1" applyAlignment="1">
      <alignment horizontal="center"/>
    </xf>
    <xf numFmtId="0" fontId="59" fillId="29" borderId="56" xfId="0" applyFont="1" applyFill="1" applyBorder="1" applyAlignment="1">
      <alignment horizontal="center"/>
    </xf>
    <xf numFmtId="0" fontId="59" fillId="30" borderId="57" xfId="0" applyFont="1" applyFill="1" applyBorder="1" applyAlignment="1">
      <alignment horizontal="center"/>
    </xf>
    <xf numFmtId="9" fontId="62" fillId="29" borderId="56" xfId="0" applyNumberFormat="1" applyFont="1" applyFill="1" applyBorder="1" applyAlignment="1">
      <alignment horizontal="center"/>
    </xf>
    <xf numFmtId="9" fontId="65" fillId="30" borderId="57" xfId="0" applyNumberFormat="1" applyFont="1" applyFill="1" applyBorder="1" applyAlignment="1">
      <alignment horizontal="center"/>
    </xf>
    <xf numFmtId="166" fontId="62" fillId="29" borderId="56" xfId="0" applyNumberFormat="1" applyFont="1" applyFill="1" applyBorder="1" applyAlignment="1">
      <alignment horizontal="center"/>
    </xf>
    <xf numFmtId="166" fontId="63" fillId="30" borderId="57" xfId="0" applyNumberFormat="1" applyFont="1" applyFill="1" applyBorder="1" applyAlignment="1">
      <alignment horizontal="center"/>
    </xf>
    <xf numFmtId="167" fontId="62" fillId="29" borderId="56" xfId="0" applyNumberFormat="1" applyFont="1" applyFill="1" applyBorder="1" applyAlignment="1">
      <alignment horizontal="center"/>
    </xf>
    <xf numFmtId="167" fontId="63" fillId="30" borderId="57" xfId="0" applyNumberFormat="1" applyFont="1" applyFill="1" applyBorder="1" applyAlignment="1">
      <alignment horizontal="center"/>
    </xf>
    <xf numFmtId="3" fontId="67" fillId="29" borderId="56" xfId="0" applyNumberFormat="1" applyFont="1" applyFill="1" applyBorder="1" applyAlignment="1">
      <alignment horizontal="center" vertical="center"/>
    </xf>
    <xf numFmtId="3" fontId="68" fillId="30" borderId="57" xfId="0" applyNumberFormat="1" applyFont="1" applyFill="1" applyBorder="1" applyAlignment="1">
      <alignment horizontal="center" vertical="center"/>
    </xf>
    <xf numFmtId="168" fontId="67" fillId="29" borderId="56" xfId="154" applyNumberFormat="1" applyFont="1" applyFill="1" applyBorder="1" applyAlignment="1">
      <alignment horizontal="center" vertical="center"/>
    </xf>
    <xf numFmtId="168" fontId="68" fillId="30" borderId="57" xfId="154" applyNumberFormat="1" applyFont="1" applyFill="1" applyBorder="1" applyAlignment="1">
      <alignment horizontal="center" vertical="center"/>
    </xf>
    <xf numFmtId="168" fontId="67" fillId="29" borderId="58" xfId="154" applyNumberFormat="1" applyFont="1" applyFill="1" applyBorder="1" applyAlignment="1">
      <alignment horizontal="center" vertical="center"/>
    </xf>
    <xf numFmtId="168" fontId="68" fillId="30" borderId="59" xfId="154" applyNumberFormat="1" applyFont="1" applyFill="1" applyBorder="1" applyAlignment="1">
      <alignment horizontal="center" vertic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0" fontId="0" fillId="26" borderId="0" xfId="0" applyFill="1" applyBorder="1"/>
    <xf numFmtId="167" fontId="62" fillId="26" borderId="0" xfId="0" applyNumberFormat="1" applyFont="1" applyFill="1" applyBorder="1" applyAlignment="1">
      <alignment horizontal="center"/>
    </xf>
    <xf numFmtId="166" fontId="62" fillId="26" borderId="0" xfId="0" applyNumberFormat="1" applyFont="1" applyFill="1" applyBorder="1" applyAlignment="1">
      <alignment horizontal="center"/>
    </xf>
    <xf numFmtId="0" fontId="59" fillId="26" borderId="0" xfId="0" applyFont="1" applyFill="1" applyBorder="1" applyAlignment="1">
      <alignment horizontal="center"/>
    </xf>
    <xf numFmtId="165" fontId="62" fillId="26" borderId="0" xfId="0" applyNumberFormat="1" applyFont="1" applyFill="1" applyBorder="1" applyAlignment="1">
      <alignment horizontal="center"/>
    </xf>
    <xf numFmtId="37" fontId="62" fillId="26" borderId="0" xfId="0" applyNumberFormat="1" applyFont="1" applyFill="1" applyBorder="1" applyAlignment="1">
      <alignment horizontal="center"/>
    </xf>
    <xf numFmtId="9" fontId="62" fillId="26" borderId="0" xfId="155" applyNumberFormat="1" applyFont="1" applyFill="1" applyBorder="1" applyAlignment="1">
      <alignment horizontal="center"/>
    </xf>
    <xf numFmtId="9" fontId="62" fillId="26" borderId="0" xfId="0" applyNumberFormat="1" applyFont="1" applyFill="1" applyBorder="1" applyAlignment="1">
      <alignment horizontal="center"/>
    </xf>
    <xf numFmtId="3" fontId="67" fillId="26" borderId="0" xfId="0" applyNumberFormat="1" applyFont="1" applyFill="1" applyBorder="1" applyAlignment="1">
      <alignment horizontal="center" vertical="center"/>
    </xf>
    <xf numFmtId="168" fontId="67" fillId="26" borderId="0" xfId="154" applyNumberFormat="1" applyFont="1" applyFill="1" applyBorder="1" applyAlignment="1">
      <alignment horizontal="center" vertic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0" fontId="57" fillId="28" borderId="54" xfId="0" applyFont="1" applyFill="1" applyBorder="1" applyAlignment="1">
      <alignment horizontal="center" vertical="center" wrapText="1"/>
    </xf>
    <xf numFmtId="0" fontId="60" fillId="29" borderId="56" xfId="0" applyFont="1" applyFill="1" applyBorder="1" applyAlignment="1">
      <alignment horizontal="center"/>
    </xf>
    <xf numFmtId="0" fontId="60" fillId="30" borderId="57" xfId="0" applyFont="1" applyFill="1" applyBorder="1" applyAlignment="1">
      <alignment horizontal="center"/>
    </xf>
    <xf numFmtId="165" fontId="62" fillId="29" borderId="56" xfId="0" applyNumberFormat="1" applyFont="1" applyFill="1" applyBorder="1" applyAlignment="1">
      <alignment horizontal="center"/>
    </xf>
    <xf numFmtId="165" fontId="63" fillId="30" borderId="57" xfId="0" applyNumberFormat="1" applyFont="1" applyFill="1" applyBorder="1" applyAlignment="1">
      <alignment horizontal="center"/>
    </xf>
    <xf numFmtId="37" fontId="62" fillId="29" borderId="56" xfId="0" applyNumberFormat="1" applyFont="1" applyFill="1" applyBorder="1" applyAlignment="1">
      <alignment horizontal="center"/>
    </xf>
    <xf numFmtId="37" fontId="63" fillId="30" borderId="57" xfId="0" applyNumberFormat="1" applyFont="1" applyFill="1" applyBorder="1" applyAlignment="1">
      <alignment horizontal="center"/>
    </xf>
    <xf numFmtId="9" fontId="62" fillId="29" borderId="56" xfId="155" applyNumberFormat="1" applyFont="1" applyFill="1" applyBorder="1" applyAlignment="1">
      <alignment horizontal="center"/>
    </xf>
    <xf numFmtId="9" fontId="64" fillId="30" borderId="57" xfId="155" applyNumberFormat="1" applyFont="1" applyFill="1" applyBorder="1" applyAlignment="1">
      <alignment horizontal="center"/>
    </xf>
    <xf numFmtId="0" fontId="59" fillId="29" borderId="56" xfId="0" applyFont="1" applyFill="1" applyBorder="1" applyAlignment="1">
      <alignment horizontal="center"/>
    </xf>
    <xf numFmtId="0" fontId="59" fillId="30" borderId="57" xfId="0" applyFont="1" applyFill="1" applyBorder="1" applyAlignment="1">
      <alignment horizontal="center"/>
    </xf>
    <xf numFmtId="9" fontId="62" fillId="29" borderId="56" xfId="0" applyNumberFormat="1" applyFont="1" applyFill="1" applyBorder="1" applyAlignment="1">
      <alignment horizontal="center"/>
    </xf>
    <xf numFmtId="9" fontId="65" fillId="30" borderId="57" xfId="0" applyNumberFormat="1" applyFont="1" applyFill="1" applyBorder="1" applyAlignment="1">
      <alignment horizontal="center"/>
    </xf>
    <xf numFmtId="166" fontId="62" fillId="29" borderId="56" xfId="0" applyNumberFormat="1" applyFont="1" applyFill="1" applyBorder="1" applyAlignment="1">
      <alignment horizontal="center"/>
    </xf>
    <xf numFmtId="166" fontId="63" fillId="30" borderId="57" xfId="0" applyNumberFormat="1" applyFont="1" applyFill="1" applyBorder="1" applyAlignment="1">
      <alignment horizontal="center"/>
    </xf>
    <xf numFmtId="167" fontId="62" fillId="29" borderId="56" xfId="0" applyNumberFormat="1" applyFont="1" applyFill="1" applyBorder="1" applyAlignment="1">
      <alignment horizontal="center"/>
    </xf>
    <xf numFmtId="167" fontId="63" fillId="30" borderId="57" xfId="0" applyNumberFormat="1" applyFont="1" applyFill="1" applyBorder="1" applyAlignment="1">
      <alignment horizontal="center"/>
    </xf>
    <xf numFmtId="3" fontId="67" fillId="29" borderId="56" xfId="0" applyNumberFormat="1" applyFont="1" applyFill="1" applyBorder="1" applyAlignment="1">
      <alignment horizontal="center" vertical="center"/>
    </xf>
    <xf numFmtId="3" fontId="68" fillId="30" borderId="57" xfId="0" applyNumberFormat="1" applyFont="1" applyFill="1" applyBorder="1" applyAlignment="1">
      <alignment horizontal="center" vertical="center"/>
    </xf>
    <xf numFmtId="168" fontId="67" fillId="29" borderId="56" xfId="154" applyNumberFormat="1" applyFont="1" applyFill="1" applyBorder="1" applyAlignment="1">
      <alignment horizontal="center" vertical="center"/>
    </xf>
    <xf numFmtId="168" fontId="68" fillId="30" borderId="57" xfId="154" applyNumberFormat="1" applyFont="1" applyFill="1" applyBorder="1" applyAlignment="1">
      <alignment horizontal="center" vertical="center"/>
    </xf>
    <xf numFmtId="168" fontId="67" fillId="29" borderId="58" xfId="154" applyNumberFormat="1" applyFont="1" applyFill="1" applyBorder="1" applyAlignment="1">
      <alignment horizontal="center" vertical="center"/>
    </xf>
    <xf numFmtId="168" fontId="68" fillId="30" borderId="59" xfId="154" applyNumberFormat="1" applyFont="1" applyFill="1" applyBorder="1" applyAlignment="1">
      <alignment horizontal="center" vertic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0" borderId="0" xfId="0" applyNumberFormat="1" applyFont="1" applyAlignment="1">
      <alignment horizontal="center"/>
    </xf>
    <xf numFmtId="164" fontId="35" fillId="26" borderId="0" xfId="0" quotePrefix="1" applyNumberFormat="1" applyFont="1" applyFill="1" applyBorder="1" applyAlignment="1">
      <alignment horizontal="center"/>
    </xf>
    <xf numFmtId="0" fontId="35" fillId="26" borderId="0" xfId="0" applyFont="1" applyFill="1" applyBorder="1" applyAlignment="1">
      <alignment horizontal="center"/>
    </xf>
    <xf numFmtId="0" fontId="92" fillId="28" borderId="39" xfId="0" applyFont="1" applyFill="1" applyBorder="1" applyAlignment="1">
      <alignment horizontal="center"/>
    </xf>
    <xf numFmtId="0" fontId="92" fillId="28" borderId="40" xfId="0" applyFont="1" applyFill="1" applyBorder="1" applyAlignment="1">
      <alignment horizontal="center"/>
    </xf>
    <xf numFmtId="0" fontId="93" fillId="26" borderId="41" xfId="0" applyFont="1" applyFill="1" applyBorder="1" applyAlignment="1">
      <alignment horizontal="left" vertical="center" wrapText="1"/>
    </xf>
    <xf numFmtId="0" fontId="94" fillId="25" borderId="41" xfId="0" applyFont="1" applyFill="1" applyBorder="1" applyAlignment="1">
      <alignment horizontal="left" vertical="center" wrapText="1"/>
    </xf>
    <xf numFmtId="0" fontId="35" fillId="26" borderId="41" xfId="0" applyFont="1" applyFill="1" applyBorder="1" applyAlignment="1">
      <alignment horizontal="center" vertical="center" wrapText="1"/>
    </xf>
    <xf numFmtId="0" fontId="35" fillId="26" borderId="41" xfId="0" applyFont="1" applyFill="1" applyBorder="1" applyAlignment="1">
      <alignment horizontal="center" vertical="center"/>
    </xf>
    <xf numFmtId="0" fontId="94" fillId="25" borderId="38" xfId="0" applyFont="1" applyFill="1" applyBorder="1" applyAlignment="1">
      <alignment horizontal="left" vertical="center" wrapText="1"/>
    </xf>
    <xf numFmtId="0" fontId="35" fillId="31" borderId="38" xfId="0" applyFont="1" applyFill="1" applyBorder="1" applyAlignment="1">
      <alignment horizontal="center" vertical="center"/>
    </xf>
    <xf numFmtId="0" fontId="35" fillId="31" borderId="39" xfId="0" applyFont="1" applyFill="1" applyBorder="1" applyAlignment="1">
      <alignment horizontal="center" vertical="center"/>
    </xf>
    <xf numFmtId="0" fontId="35" fillId="31" borderId="40" xfId="0" applyFont="1" applyFill="1" applyBorder="1" applyAlignment="1">
      <alignment horizontal="center" vertical="center"/>
    </xf>
    <xf numFmtId="0" fontId="0" fillId="0" borderId="0" xfId="0" applyBorder="1"/>
    <xf numFmtId="0" fontId="0" fillId="26" borderId="0" xfId="0" applyFill="1"/>
    <xf numFmtId="0" fontId="41" fillId="26" borderId="0" xfId="0" applyFont="1" applyFill="1" applyBorder="1" applyAlignment="1"/>
    <xf numFmtId="0" fontId="35" fillId="26" borderId="0" xfId="0" applyFont="1" applyFill="1" applyBorder="1" applyAlignment="1">
      <alignment wrapText="1"/>
    </xf>
    <xf numFmtId="0" fontId="0" fillId="0" borderId="0" xfId="0" applyBorder="1"/>
    <xf numFmtId="0" fontId="67" fillId="26" borderId="0" xfId="0" applyFont="1" applyFill="1" applyBorder="1" applyAlignment="1">
      <alignment vertical="top"/>
    </xf>
    <xf numFmtId="0" fontId="41" fillId="0" borderId="0" xfId="0" applyFont="1" applyFill="1" applyBorder="1" applyAlignment="1">
      <alignment horizontal="left" wrapText="1"/>
    </xf>
    <xf numFmtId="0" fontId="41" fillId="0" borderId="0" xfId="0" applyFont="1" applyFill="1" applyBorder="1" applyAlignment="1">
      <alignment horizontal="left"/>
    </xf>
    <xf numFmtId="0" fontId="0" fillId="0" borderId="0" xfId="0" applyBorder="1"/>
    <xf numFmtId="0" fontId="41" fillId="0" borderId="0" xfId="0" applyFont="1" applyFill="1" applyBorder="1" applyAlignment="1">
      <alignment horizontal="left"/>
    </xf>
    <xf numFmtId="0" fontId="41" fillId="0" borderId="0" xfId="0" applyFont="1" applyFill="1" applyBorder="1" applyAlignment="1">
      <alignment horizontal="left"/>
    </xf>
    <xf numFmtId="0" fontId="0" fillId="0" borderId="0" xfId="0" applyBorder="1"/>
    <xf numFmtId="0" fontId="33" fillId="0" borderId="0" xfId="0" applyFont="1" applyFill="1" applyBorder="1" applyAlignment="1">
      <alignment horizontal="center"/>
    </xf>
    <xf numFmtId="0" fontId="41" fillId="0" borderId="0" xfId="0" applyFont="1" applyFill="1" applyBorder="1" applyAlignment="1">
      <alignment horizontal="left" wrapText="1"/>
    </xf>
    <xf numFmtId="0" fontId="41" fillId="0" borderId="0" xfId="0" applyFont="1" applyFill="1" applyBorder="1" applyAlignment="1">
      <alignment horizontal="left"/>
    </xf>
    <xf numFmtId="0" fontId="0" fillId="0" borderId="0" xfId="0" applyBorder="1"/>
    <xf numFmtId="0" fontId="35" fillId="0" borderId="0" xfId="0" applyFont="1" applyBorder="1" applyAlignment="1">
      <alignment horizontal="center" vertical="center" wrapText="1"/>
    </xf>
    <xf numFmtId="0" fontId="0" fillId="0" borderId="23" xfId="0" applyBorder="1"/>
    <xf numFmtId="0" fontId="35" fillId="0" borderId="6" xfId="0" applyFont="1" applyBorder="1" applyAlignment="1">
      <alignment horizontal="center"/>
    </xf>
    <xf numFmtId="0" fontId="35" fillId="0" borderId="0" xfId="0" applyFont="1" applyBorder="1" applyAlignment="1">
      <alignment horizontal="center" vertical="center"/>
    </xf>
    <xf numFmtId="164" fontId="35" fillId="0" borderId="0" xfId="0" applyNumberFormat="1" applyFont="1" applyBorder="1" applyAlignment="1">
      <alignment horizontal="center" vertical="center"/>
    </xf>
    <xf numFmtId="0" fontId="0" fillId="0" borderId="92" xfId="0" applyBorder="1"/>
    <xf numFmtId="0" fontId="41" fillId="0" borderId="0" xfId="0" applyFont="1" applyFill="1" applyBorder="1" applyAlignment="1">
      <alignment vertical="top" wrapText="1"/>
    </xf>
    <xf numFmtId="164" fontId="35" fillId="0" borderId="0" xfId="0" applyNumberFormat="1" applyFont="1" applyAlignment="1">
      <alignment horizontal="center" vertical="center"/>
    </xf>
    <xf numFmtId="0" fontId="41" fillId="0" borderId="20" xfId="0" applyFont="1" applyFill="1" applyBorder="1" applyAlignment="1"/>
    <xf numFmtId="0" fontId="41" fillId="0" borderId="0" xfId="0" applyFont="1"/>
    <xf numFmtId="0" fontId="88" fillId="0" borderId="0" xfId="161" applyFont="1" applyFill="1" applyBorder="1" applyAlignment="1" applyProtection="1">
      <alignment horizontal="left" indent="4"/>
    </xf>
    <xf numFmtId="0" fontId="96" fillId="0" borderId="0" xfId="161" applyFont="1" applyFill="1" applyBorder="1" applyAlignment="1" applyProtection="1">
      <alignment horizontal="left" indent="4"/>
    </xf>
    <xf numFmtId="0" fontId="36" fillId="0" borderId="38" xfId="0" applyFont="1" applyFill="1" applyBorder="1" applyAlignment="1">
      <alignment horizontal="center" wrapText="1"/>
    </xf>
    <xf numFmtId="0" fontId="36" fillId="0" borderId="39" xfId="0" applyFont="1" applyFill="1" applyBorder="1" applyAlignment="1">
      <alignment horizontal="center" wrapText="1"/>
    </xf>
    <xf numFmtId="0" fontId="36" fillId="0" borderId="40" xfId="0" applyFont="1" applyFill="1" applyBorder="1" applyAlignment="1">
      <alignment horizontal="center" wrapText="1"/>
    </xf>
    <xf numFmtId="0" fontId="41" fillId="0" borderId="0" xfId="0" applyFont="1" applyFill="1" applyBorder="1" applyAlignment="1">
      <alignment horizontal="left" vertical="top" wrapText="1"/>
    </xf>
    <xf numFmtId="0" fontId="35" fillId="0" borderId="0" xfId="0" applyFont="1" applyFill="1" applyBorder="1" applyAlignment="1">
      <alignment horizontal="left" vertical="center" wrapText="1"/>
    </xf>
    <xf numFmtId="0" fontId="36" fillId="0" borderId="0" xfId="0" applyFont="1" applyFill="1" applyBorder="1" applyAlignment="1">
      <alignment horizontal="left" vertical="center" wrapText="1"/>
    </xf>
    <xf numFmtId="0" fontId="35" fillId="26" borderId="0" xfId="0" applyFont="1" applyFill="1" applyBorder="1" applyAlignment="1">
      <alignment horizontal="left" vertical="top" wrapText="1"/>
    </xf>
    <xf numFmtId="0" fontId="35" fillId="26" borderId="0" xfId="0" applyFont="1" applyFill="1" applyBorder="1" applyAlignment="1">
      <alignment horizontal="left" vertical="top"/>
    </xf>
    <xf numFmtId="0" fontId="34" fillId="30" borderId="0" xfId="161" applyFont="1" applyFill="1" applyBorder="1" applyAlignment="1" applyProtection="1">
      <alignment horizontal="left" wrapText="1" indent="2"/>
    </xf>
    <xf numFmtId="0" fontId="35" fillId="0" borderId="0" xfId="0" applyFont="1" applyFill="1" applyBorder="1" applyAlignment="1">
      <alignment horizontal="left" wrapText="1"/>
    </xf>
    <xf numFmtId="0" fontId="33" fillId="0" borderId="0" xfId="0" applyFont="1" applyBorder="1" applyAlignment="1">
      <alignment horizontal="center"/>
    </xf>
    <xf numFmtId="0" fontId="35" fillId="0" borderId="22" xfId="0" applyFont="1" applyBorder="1" applyAlignment="1">
      <alignment horizontal="center" vertical="center" wrapText="1"/>
    </xf>
    <xf numFmtId="0" fontId="35" fillId="0" borderId="3" xfId="0" applyFont="1" applyBorder="1" applyAlignment="1">
      <alignment horizontal="center" vertical="center" wrapText="1"/>
    </xf>
    <xf numFmtId="0" fontId="35" fillId="0" borderId="4" xfId="0" applyFont="1" applyBorder="1" applyAlignment="1">
      <alignment horizontal="center" vertical="center" wrapText="1"/>
    </xf>
    <xf numFmtId="0" fontId="34" fillId="25" borderId="25" xfId="0" applyFont="1" applyFill="1" applyBorder="1" applyAlignment="1">
      <alignment horizontal="center" vertical="center" textRotation="90"/>
    </xf>
    <xf numFmtId="0" fontId="34" fillId="25" borderId="26" xfId="0" applyFont="1" applyFill="1" applyBorder="1" applyAlignment="1">
      <alignment horizontal="center" vertical="center" textRotation="90"/>
    </xf>
    <xf numFmtId="0" fontId="34" fillId="25" borderId="27" xfId="0" applyFont="1" applyFill="1" applyBorder="1" applyAlignment="1">
      <alignment horizontal="center" vertical="center" textRotation="90"/>
    </xf>
    <xf numFmtId="0" fontId="34" fillId="0" borderId="28" xfId="0" applyFont="1" applyFill="1" applyBorder="1" applyAlignment="1">
      <alignment horizontal="center" vertical="center" textRotation="90"/>
    </xf>
    <xf numFmtId="0" fontId="34" fillId="0" borderId="26" xfId="0" applyFont="1" applyFill="1" applyBorder="1" applyAlignment="1">
      <alignment horizontal="center" vertical="center" textRotation="90"/>
    </xf>
    <xf numFmtId="0" fontId="34" fillId="0" borderId="27" xfId="0" applyFont="1" applyFill="1" applyBorder="1" applyAlignment="1">
      <alignment horizontal="center" vertical="center" textRotation="90"/>
    </xf>
    <xf numFmtId="0" fontId="38" fillId="0" borderId="35" xfId="0" applyFont="1" applyBorder="1" applyAlignment="1">
      <alignment horizontal="center" vertical="top"/>
    </xf>
    <xf numFmtId="0" fontId="38" fillId="0" borderId="8" xfId="0" applyFont="1" applyBorder="1" applyAlignment="1">
      <alignment horizontal="center" vertical="top"/>
    </xf>
    <xf numFmtId="0" fontId="38" fillId="0" borderId="36" xfId="0" applyFont="1" applyFill="1" applyBorder="1" applyAlignment="1">
      <alignment horizontal="center" vertical="top"/>
    </xf>
    <xf numFmtId="0" fontId="38" fillId="0" borderId="20" xfId="0" applyFont="1" applyFill="1" applyBorder="1" applyAlignment="1">
      <alignment horizontal="center" vertical="top"/>
    </xf>
    <xf numFmtId="0" fontId="38" fillId="0" borderId="43" xfId="0" applyFont="1" applyFill="1" applyBorder="1" applyAlignment="1">
      <alignment horizontal="center" vertical="top"/>
    </xf>
    <xf numFmtId="0" fontId="33" fillId="0" borderId="0" xfId="0" applyFont="1" applyFill="1" applyBorder="1" applyAlignment="1">
      <alignment horizontal="center"/>
    </xf>
    <xf numFmtId="0" fontId="0" fillId="0" borderId="0" xfId="0" applyBorder="1" applyAlignment="1">
      <alignment horizontal="center"/>
    </xf>
    <xf numFmtId="0" fontId="5" fillId="0" borderId="0" xfId="0" applyFont="1" applyBorder="1" applyAlignment="1">
      <alignment horizontal="left" vertical="center" wrapText="1"/>
    </xf>
    <xf numFmtId="0" fontId="33" fillId="0" borderId="29" xfId="0" applyFont="1" applyBorder="1" applyAlignment="1">
      <alignment horizontal="center"/>
    </xf>
    <xf numFmtId="0" fontId="3" fillId="0" borderId="1" xfId="0" applyFont="1" applyBorder="1" applyAlignment="1">
      <alignment horizontal="center"/>
    </xf>
    <xf numFmtId="0" fontId="41" fillId="0" borderId="0" xfId="0" applyFont="1" applyFill="1" applyBorder="1" applyAlignment="1">
      <alignment horizontal="left" wrapText="1"/>
    </xf>
    <xf numFmtId="0" fontId="41" fillId="0" borderId="0" xfId="0" applyFont="1" applyFill="1" applyBorder="1" applyAlignment="1">
      <alignment horizontal="left"/>
    </xf>
    <xf numFmtId="0" fontId="35" fillId="0" borderId="3" xfId="0" applyFont="1" applyBorder="1" applyAlignment="1">
      <alignment horizontal="center" vertical="center"/>
    </xf>
    <xf numFmtId="0" fontId="35" fillId="0" borderId="4" xfId="0" applyFont="1" applyBorder="1" applyAlignment="1">
      <alignment horizontal="center" vertical="center"/>
    </xf>
    <xf numFmtId="0" fontId="34" fillId="25" borderId="28" xfId="0" applyFont="1" applyFill="1" applyBorder="1" applyAlignment="1">
      <alignment horizontal="center" vertical="center" textRotation="90"/>
    </xf>
    <xf numFmtId="0" fontId="3" fillId="0" borderId="0" xfId="0" applyFont="1" applyBorder="1" applyAlignment="1">
      <alignment horizontal="center"/>
    </xf>
    <xf numFmtId="0" fontId="55" fillId="28" borderId="68" xfId="0" applyFont="1" applyFill="1" applyBorder="1" applyAlignment="1">
      <alignment horizontal="left"/>
    </xf>
    <xf numFmtId="0" fontId="55" fillId="28" borderId="69" xfId="0" applyFont="1" applyFill="1" applyBorder="1" applyAlignment="1">
      <alignment horizontal="left"/>
    </xf>
    <xf numFmtId="0" fontId="0" fillId="0" borderId="69" xfId="0" applyFont="1" applyBorder="1" applyAlignment="1">
      <alignment horizontal="left"/>
    </xf>
    <xf numFmtId="0" fontId="0" fillId="0" borderId="70" xfId="0" applyFont="1" applyBorder="1" applyAlignment="1">
      <alignment horizontal="left"/>
    </xf>
    <xf numFmtId="0" fontId="75" fillId="0" borderId="0" xfId="0" applyNumberFormat="1" applyFont="1" applyFill="1" applyAlignment="1">
      <alignment horizontal="left" wrapText="1"/>
    </xf>
    <xf numFmtId="0" fontId="80" fillId="35" borderId="56" xfId="0" applyFont="1" applyFill="1" applyBorder="1" applyAlignment="1">
      <alignment horizontal="center"/>
    </xf>
    <xf numFmtId="0" fontId="80" fillId="35" borderId="57" xfId="0" applyFont="1" applyFill="1" applyBorder="1" applyAlignment="1">
      <alignment horizontal="center"/>
    </xf>
    <xf numFmtId="0" fontId="80" fillId="35" borderId="58" xfId="0" applyFont="1" applyFill="1" applyBorder="1" applyAlignment="1">
      <alignment horizontal="center"/>
    </xf>
    <xf numFmtId="0" fontId="80" fillId="35" borderId="59" xfId="0" applyFont="1" applyFill="1" applyBorder="1" applyAlignment="1">
      <alignment horizontal="center"/>
    </xf>
    <xf numFmtId="0" fontId="51" fillId="26" borderId="0" xfId="0" applyFont="1" applyFill="1" applyBorder="1" applyAlignment="1">
      <alignment horizontal="left" vertical="center" wrapText="1"/>
    </xf>
    <xf numFmtId="0" fontId="0" fillId="0" borderId="0" xfId="0" applyBorder="1"/>
    <xf numFmtId="0" fontId="51" fillId="26" borderId="0" xfId="0" applyFont="1" applyFill="1" applyBorder="1" applyAlignment="1">
      <alignment horizontal="left" vertical="center"/>
    </xf>
    <xf numFmtId="0" fontId="66" fillId="26" borderId="0" xfId="0" applyFont="1" applyFill="1" applyBorder="1" applyAlignment="1">
      <alignment horizontal="left"/>
    </xf>
    <xf numFmtId="0" fontId="66" fillId="26" borderId="0" xfId="0" applyFont="1" applyFill="1" applyBorder="1" applyAlignment="1"/>
    <xf numFmtId="0" fontId="55" fillId="28" borderId="0" xfId="0" applyFont="1" applyFill="1" applyBorder="1" applyAlignment="1">
      <alignment horizontal="left"/>
    </xf>
    <xf numFmtId="0" fontId="0" fillId="0" borderId="0" xfId="0" applyFont="1" applyBorder="1" applyAlignment="1">
      <alignment horizontal="left"/>
    </xf>
    <xf numFmtId="0" fontId="67" fillId="26" borderId="0" xfId="0" applyFont="1" applyFill="1" applyBorder="1" applyAlignment="1">
      <alignment horizontal="left" vertical="top" wrapText="1"/>
    </xf>
    <xf numFmtId="0" fontId="67" fillId="0" borderId="0" xfId="0" applyFont="1" applyBorder="1" applyAlignment="1">
      <alignment horizontal="left" vertical="top" wrapText="1"/>
    </xf>
    <xf numFmtId="0" fontId="79" fillId="28" borderId="54" xfId="0" applyFont="1" applyFill="1" applyBorder="1" applyAlignment="1">
      <alignment horizontal="center" vertical="center" wrapText="1"/>
    </xf>
    <xf numFmtId="0" fontId="79" fillId="28" borderId="55" xfId="0" applyFont="1" applyFill="1" applyBorder="1" applyAlignment="1">
      <alignment horizontal="center" vertical="center" wrapText="1"/>
    </xf>
    <xf numFmtId="0" fontId="47" fillId="25" borderId="0" xfId="0" applyFont="1" applyFill="1" applyBorder="1" applyAlignment="1">
      <alignment horizontal="center"/>
    </xf>
    <xf numFmtId="0" fontId="48" fillId="26" borderId="0" xfId="0" applyFont="1" applyFill="1" applyBorder="1" applyAlignment="1">
      <alignment horizontal="center" vertical="center" wrapText="1"/>
    </xf>
    <xf numFmtId="0" fontId="55" fillId="28" borderId="0" xfId="0" applyFont="1" applyFill="1" applyBorder="1" applyAlignment="1">
      <alignment horizontal="left" vertical="center"/>
    </xf>
    <xf numFmtId="0" fontId="75" fillId="0" borderId="0" xfId="0" applyNumberFormat="1" applyFont="1" applyFill="1" applyBorder="1" applyAlignment="1">
      <alignment horizontal="left" wrapText="1"/>
    </xf>
    <xf numFmtId="0" fontId="92" fillId="28" borderId="38" xfId="0" applyFont="1" applyFill="1" applyBorder="1" applyAlignment="1">
      <alignment horizontal="center" vertical="center"/>
    </xf>
    <xf numFmtId="0" fontId="92" fillId="28" borderId="39" xfId="0" applyFont="1" applyFill="1" applyBorder="1" applyAlignment="1">
      <alignment horizontal="center" vertical="center"/>
    </xf>
  </cellXfs>
  <cellStyles count="272">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alculation 2 10" xfId="176"/>
    <cellStyle name="Calculation 2 11" xfId="189"/>
    <cellStyle name="Calculation 2 12" xfId="188"/>
    <cellStyle name="Calculation 2 13" xfId="190"/>
    <cellStyle name="Calculation 2 14" xfId="269"/>
    <cellStyle name="Calculation 2 15" xfId="264"/>
    <cellStyle name="Calculation 2 2" xfId="27"/>
    <cellStyle name="Calculation 2 2 2" xfId="28"/>
    <cellStyle name="Calculation 2 2 2 2" xfId="125"/>
    <cellStyle name="Calculation 2 2 2 2 2" xfId="197"/>
    <cellStyle name="Calculation 2 2 2 3" xfId="198"/>
    <cellStyle name="Calculation 2 2 3" xfId="124"/>
    <cellStyle name="Calculation 2 2 3 2" xfId="199"/>
    <cellStyle name="Calculation 2 2 4" xfId="200"/>
    <cellStyle name="Calculation 2 3" xfId="29"/>
    <cellStyle name="Calculation 2 3 2" xfId="126"/>
    <cellStyle name="Calculation 2 3 2 2" xfId="201"/>
    <cellStyle name="Calculation 2 3 3" xfId="202"/>
    <cellStyle name="Calculation 2 4" xfId="30"/>
    <cellStyle name="Calculation 2 4 2" xfId="127"/>
    <cellStyle name="Calculation 2 4 2 2" xfId="203"/>
    <cellStyle name="Calculation 2 4 3" xfId="204"/>
    <cellStyle name="Calculation 2 5" xfId="31"/>
    <cellStyle name="Calculation 2 5 2" xfId="128"/>
    <cellStyle name="Calculation 2 5 2 2" xfId="205"/>
    <cellStyle name="Calculation 2 5 3" xfId="206"/>
    <cellStyle name="Calculation 2 6" xfId="32"/>
    <cellStyle name="Calculation 2 6 2" xfId="129"/>
    <cellStyle name="Calculation 2 6 2 2" xfId="207"/>
    <cellStyle name="Calculation 2 6 3" xfId="208"/>
    <cellStyle name="Calculation 2 7" xfId="156"/>
    <cellStyle name="Calculation 2 7 2" xfId="209"/>
    <cellStyle name="Calculation 2 8" xfId="165"/>
    <cellStyle name="Calculation 2 9" xfId="177"/>
    <cellStyle name="Check Cell 2" xfId="33"/>
    <cellStyle name="Comma 141" xfId="173"/>
    <cellStyle name="Comma 2" xfId="34"/>
    <cellStyle name="Comma 2 2" xfId="35"/>
    <cellStyle name="Comma 2 2 2" xfId="36"/>
    <cellStyle name="Comma 2 3" xfId="37"/>
    <cellStyle name="Comma 2 4" xfId="38"/>
    <cellStyle name="Comma 3" xfId="39"/>
    <cellStyle name="Comma 3 2" xfId="40"/>
    <cellStyle name="Comma 3 2 2" xfId="172"/>
    <cellStyle name="Comma 3 2 3" xfId="175"/>
    <cellStyle name="Comma 3 3" xfId="41"/>
    <cellStyle name="Comma 3 3 2" xfId="171"/>
    <cellStyle name="Comma 3 4" xfId="174"/>
    <cellStyle name="Comma 4" xfId="42"/>
    <cellStyle name="Comma 4 2" xfId="43"/>
    <cellStyle name="Comma 5" xfId="44"/>
    <cellStyle name="Comma 5 2" xfId="45"/>
    <cellStyle name="Comma 6" xfId="46"/>
    <cellStyle name="Currency" xfId="154" builtinId="4"/>
    <cellStyle name="Currency [0] 2" xfId="47"/>
    <cellStyle name="Currency 2" xfId="48"/>
    <cellStyle name="Currency 2 2" xfId="49"/>
    <cellStyle name="Default" xfId="50"/>
    <cellStyle name="Default 2" xfId="51"/>
    <cellStyle name="Default 2 2" xfId="52"/>
    <cellStyle name="Explanatory Text 2" xfId="53"/>
    <cellStyle name="Good 2" xfId="54"/>
    <cellStyle name="Heading 1 2" xfId="55"/>
    <cellStyle name="Heading 2 2" xfId="56"/>
    <cellStyle name="Heading 3 2" xfId="57"/>
    <cellStyle name="Heading 3 2 2" xfId="58"/>
    <cellStyle name="Heading 4 2" xfId="59"/>
    <cellStyle name="Hyperlink" xfId="161" builtinId="8"/>
    <cellStyle name="Hyperlink 2" xfId="60"/>
    <cellStyle name="Hyperlink 2 2" xfId="61"/>
    <cellStyle name="Hyperlink 2 3" xfId="62"/>
    <cellStyle name="Hyperlink 3" xfId="63"/>
    <cellStyle name="Hyperlink 3 2" xfId="210"/>
    <cellStyle name="Input 2" xfId="64"/>
    <cellStyle name="Input 2 10" xfId="162"/>
    <cellStyle name="Input 2 11" xfId="191"/>
    <cellStyle name="Input 2 12" xfId="186"/>
    <cellStyle name="Input 2 13" xfId="187"/>
    <cellStyle name="Input 2 14" xfId="270"/>
    <cellStyle name="Input 2 15" xfId="265"/>
    <cellStyle name="Input 2 2" xfId="65"/>
    <cellStyle name="Input 2 2 2" xfId="66"/>
    <cellStyle name="Input 2 2 2 2" xfId="131"/>
    <cellStyle name="Input 2 2 2 2 2" xfId="211"/>
    <cellStyle name="Input 2 2 2 3" xfId="212"/>
    <cellStyle name="Input 2 2 3" xfId="130"/>
    <cellStyle name="Input 2 2 3 2" xfId="213"/>
    <cellStyle name="Input 2 2 4" xfId="214"/>
    <cellStyle name="Input 2 3" xfId="67"/>
    <cellStyle name="Input 2 3 2" xfId="132"/>
    <cellStyle name="Input 2 3 2 2" xfId="215"/>
    <cellStyle name="Input 2 3 3" xfId="216"/>
    <cellStyle name="Input 2 4" xfId="68"/>
    <cellStyle name="Input 2 4 2" xfId="133"/>
    <cellStyle name="Input 2 4 2 2" xfId="217"/>
    <cellStyle name="Input 2 4 3" xfId="218"/>
    <cellStyle name="Input 2 5" xfId="69"/>
    <cellStyle name="Input 2 5 2" xfId="134"/>
    <cellStyle name="Input 2 5 2 2" xfId="219"/>
    <cellStyle name="Input 2 5 3" xfId="220"/>
    <cellStyle name="Input 2 6" xfId="70"/>
    <cellStyle name="Input 2 6 2" xfId="135"/>
    <cellStyle name="Input 2 6 2 2" xfId="221"/>
    <cellStyle name="Input 2 6 3" xfId="222"/>
    <cellStyle name="Input 2 7" xfId="157"/>
    <cellStyle name="Input 2 7 2" xfId="223"/>
    <cellStyle name="Input 2 8" xfId="166"/>
    <cellStyle name="Input 2 9" xfId="178"/>
    <cellStyle name="Linked Cell 2" xfId="71"/>
    <cellStyle name="Neutral 2" xfId="72"/>
    <cellStyle name="Normal" xfId="0" builtinId="0"/>
    <cellStyle name="Normal 2" xfId="73"/>
    <cellStyle name="Normal 2 2" xfId="74"/>
    <cellStyle name="Normal 2 2 2" xfId="75"/>
    <cellStyle name="Normal 2 3" xfId="76"/>
    <cellStyle name="Normal 2 3 2" xfId="77"/>
    <cellStyle name="Normal 2 4" xfId="78"/>
    <cellStyle name="Normal 3" xfId="79"/>
    <cellStyle name="Normal 3 2" xfId="80"/>
    <cellStyle name="Normal 3 3" xfId="81"/>
    <cellStyle name="Normal 3 4" xfId="82"/>
    <cellStyle name="Normal 4" xfId="83"/>
    <cellStyle name="Normal 4 2" xfId="84"/>
    <cellStyle name="Normal 4 3" xfId="85"/>
    <cellStyle name="Normal 5" xfId="86"/>
    <cellStyle name="Normal 5 2" xfId="87"/>
    <cellStyle name="Normal 5 2 2" xfId="88"/>
    <cellStyle name="Normal 5 3" xfId="89"/>
    <cellStyle name="Normal 6" xfId="90"/>
    <cellStyle name="Normal 6 2" xfId="91"/>
    <cellStyle name="Normal 7" xfId="92"/>
    <cellStyle name="Note 2" xfId="93"/>
    <cellStyle name="Note 2 10" xfId="192"/>
    <cellStyle name="Note 2 11" xfId="185"/>
    <cellStyle name="Note 2 12" xfId="195"/>
    <cellStyle name="Note 2 13" xfId="271"/>
    <cellStyle name="Note 2 14" xfId="266"/>
    <cellStyle name="Note 2 15" xfId="263"/>
    <cellStyle name="Note 2 2" xfId="94"/>
    <cellStyle name="Note 2 2 2" xfId="95"/>
    <cellStyle name="Note 2 2 2 2" xfId="137"/>
    <cellStyle name="Note 2 2 2 2 2" xfId="224"/>
    <cellStyle name="Note 2 2 2 3" xfId="225"/>
    <cellStyle name="Note 2 2 3" xfId="136"/>
    <cellStyle name="Note 2 2 3 2" xfId="226"/>
    <cellStyle name="Note 2 2 4" xfId="227"/>
    <cellStyle name="Note 2 3" xfId="96"/>
    <cellStyle name="Note 2 3 2" xfId="97"/>
    <cellStyle name="Note 2 3 2 2" xfId="139"/>
    <cellStyle name="Note 2 3 2 2 2" xfId="228"/>
    <cellStyle name="Note 2 3 2 3" xfId="229"/>
    <cellStyle name="Note 2 3 3" xfId="138"/>
    <cellStyle name="Note 2 3 3 2" xfId="230"/>
    <cellStyle name="Note 2 3 4" xfId="231"/>
    <cellStyle name="Note 2 4" xfId="98"/>
    <cellStyle name="Note 2 4 2" xfId="140"/>
    <cellStyle name="Note 2 4 2 2" xfId="232"/>
    <cellStyle name="Note 2 4 3" xfId="233"/>
    <cellStyle name="Note 2 5" xfId="99"/>
    <cellStyle name="Note 2 5 2" xfId="141"/>
    <cellStyle name="Note 2 5 2 2" xfId="234"/>
    <cellStyle name="Note 2 5 3" xfId="235"/>
    <cellStyle name="Note 2 6" xfId="158"/>
    <cellStyle name="Note 2 6 2" xfId="236"/>
    <cellStyle name="Note 2 7" xfId="167"/>
    <cellStyle name="Note 2 8" xfId="179"/>
    <cellStyle name="Note 2 9" xfId="164"/>
    <cellStyle name="Output 2" xfId="100"/>
    <cellStyle name="Output 2 10" xfId="163"/>
    <cellStyle name="Output 2 11" xfId="193"/>
    <cellStyle name="Output 2 12" xfId="184"/>
    <cellStyle name="Output 2 13" xfId="196"/>
    <cellStyle name="Output 2 14" xfId="267"/>
    <cellStyle name="Output 2 2" xfId="101"/>
    <cellStyle name="Output 2 2 2" xfId="102"/>
    <cellStyle name="Output 2 2 2 2" xfId="143"/>
    <cellStyle name="Output 2 2 2 2 2" xfId="237"/>
    <cellStyle name="Output 2 2 2 3" xfId="238"/>
    <cellStyle name="Output 2 2 3" xfId="142"/>
    <cellStyle name="Output 2 2 3 2" xfId="239"/>
    <cellStyle name="Output 2 2 4" xfId="240"/>
    <cellStyle name="Output 2 3" xfId="103"/>
    <cellStyle name="Output 2 3 2" xfId="144"/>
    <cellStyle name="Output 2 3 2 2" xfId="241"/>
    <cellStyle name="Output 2 3 3" xfId="242"/>
    <cellStyle name="Output 2 4" xfId="104"/>
    <cellStyle name="Output 2 4 2" xfId="145"/>
    <cellStyle name="Output 2 4 2 2" xfId="243"/>
    <cellStyle name="Output 2 4 3" xfId="244"/>
    <cellStyle name="Output 2 5" xfId="105"/>
    <cellStyle name="Output 2 5 2" xfId="146"/>
    <cellStyle name="Output 2 5 2 2" xfId="245"/>
    <cellStyle name="Output 2 5 3" xfId="246"/>
    <cellStyle name="Output 2 6" xfId="106"/>
    <cellStyle name="Output 2 6 2" xfId="147"/>
    <cellStyle name="Output 2 6 2 2" xfId="247"/>
    <cellStyle name="Output 2 6 3" xfId="248"/>
    <cellStyle name="Output 2 7" xfId="159"/>
    <cellStyle name="Output 2 7 2" xfId="249"/>
    <cellStyle name="Output 2 8" xfId="168"/>
    <cellStyle name="Output 2 9" xfId="180"/>
    <cellStyle name="Percent" xfId="155" builtinId="5"/>
    <cellStyle name="Percent 2" xfId="107"/>
    <cellStyle name="Percent 2 2" xfId="108"/>
    <cellStyle name="Percent 2 2 2" xfId="109"/>
    <cellStyle name="Percent 2 3" xfId="110"/>
    <cellStyle name="Percent 3" xfId="111"/>
    <cellStyle name="Percent 3 2" xfId="112"/>
    <cellStyle name="Percent 3 3" xfId="113"/>
    <cellStyle name="Title 2" xfId="114"/>
    <cellStyle name="Total 2" xfId="115"/>
    <cellStyle name="Total 2 10" xfId="170"/>
    <cellStyle name="Total 2 11" xfId="194"/>
    <cellStyle name="Total 2 12" xfId="183"/>
    <cellStyle name="Total 2 13" xfId="182"/>
    <cellStyle name="Total 2 14" xfId="268"/>
    <cellStyle name="Total 2 2" xfId="116"/>
    <cellStyle name="Total 2 2 2" xfId="117"/>
    <cellStyle name="Total 2 2 2 2" xfId="149"/>
    <cellStyle name="Total 2 2 2 2 2" xfId="250"/>
    <cellStyle name="Total 2 2 2 3" xfId="251"/>
    <cellStyle name="Total 2 2 3" xfId="148"/>
    <cellStyle name="Total 2 2 3 2" xfId="252"/>
    <cellStyle name="Total 2 2 4" xfId="253"/>
    <cellStyle name="Total 2 3" xfId="118"/>
    <cellStyle name="Total 2 3 2" xfId="150"/>
    <cellStyle name="Total 2 3 2 2" xfId="254"/>
    <cellStyle name="Total 2 3 3" xfId="255"/>
    <cellStyle name="Total 2 4" xfId="119"/>
    <cellStyle name="Total 2 4 2" xfId="151"/>
    <cellStyle name="Total 2 4 2 2" xfId="256"/>
    <cellStyle name="Total 2 4 3" xfId="257"/>
    <cellStyle name="Total 2 5" xfId="120"/>
    <cellStyle name="Total 2 5 2" xfId="152"/>
    <cellStyle name="Total 2 5 2 2" xfId="258"/>
    <cellStyle name="Total 2 5 3" xfId="259"/>
    <cellStyle name="Total 2 6" xfId="121"/>
    <cellStyle name="Total 2 6 2" xfId="153"/>
    <cellStyle name="Total 2 6 2 2" xfId="260"/>
    <cellStyle name="Total 2 6 3" xfId="261"/>
    <cellStyle name="Total 2 7" xfId="160"/>
    <cellStyle name="Total 2 7 2" xfId="262"/>
    <cellStyle name="Total 2 8" xfId="169"/>
    <cellStyle name="Total 2 9" xfId="181"/>
    <cellStyle name="UPPER CASE" xfId="122"/>
    <cellStyle name="Warning Text 2" xfId="123"/>
  </cellStyles>
  <dxfs count="158">
    <dxf>
      <font>
        <color theme="0"/>
      </font>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theme="0"/>
      </font>
    </dxf>
    <dxf>
      <font>
        <color theme="0" tint="-0.14996795556505021"/>
      </font>
    </dxf>
    <dxf>
      <font>
        <color theme="0" tint="-0.24994659260841701"/>
      </font>
    </dxf>
    <dxf>
      <font>
        <color theme="4" tint="0.79998168889431442"/>
      </font>
    </dxf>
    <dxf>
      <font>
        <color theme="0"/>
      </font>
    </dxf>
    <dxf>
      <font>
        <color rgb="FFFF0000"/>
      </font>
    </dxf>
    <dxf>
      <font>
        <color rgb="FFFFC000"/>
      </font>
    </dxf>
    <dxf>
      <font>
        <color rgb="FF008000"/>
      </font>
    </dxf>
    <dxf>
      <font>
        <color theme="0"/>
      </font>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theme="0"/>
      </font>
    </dxf>
    <dxf>
      <font>
        <color theme="0" tint="-0.14996795556505021"/>
      </font>
    </dxf>
    <dxf>
      <font>
        <color theme="0" tint="-0.24994659260841701"/>
      </font>
    </dxf>
    <dxf>
      <font>
        <color theme="4" tint="0.79998168889431442"/>
      </font>
    </dxf>
    <dxf>
      <font>
        <color theme="0"/>
      </font>
    </dxf>
    <dxf>
      <font>
        <color rgb="FFFF0000"/>
      </font>
    </dxf>
    <dxf>
      <font>
        <color rgb="FFFFC000"/>
      </font>
    </dxf>
    <dxf>
      <font>
        <color rgb="FF008000"/>
      </font>
    </dxf>
    <dxf>
      <font>
        <color theme="0"/>
      </font>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006100"/>
      </font>
      <fill>
        <patternFill>
          <bgColor rgb="FFC6EFCE"/>
        </patternFill>
      </fill>
    </dxf>
    <dxf>
      <font>
        <color theme="0"/>
      </font>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ont>
        <condense val="0"/>
        <extend val="0"/>
        <color rgb="FF9C0006"/>
      </font>
      <fill>
        <patternFill>
          <bgColor theme="5" tint="0.79998168889431442"/>
        </patternFill>
      </fill>
    </dxf>
    <dxf>
      <font>
        <color rgb="FFFFC000"/>
      </font>
    </dxf>
    <dxf>
      <font>
        <color theme="0" tint="-0.14996795556505021"/>
      </font>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0"/>
      </font>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0"/>
      </font>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ill>
        <patternFill>
          <bgColor theme="5" tint="0.79998168889431442"/>
        </patternFill>
      </fill>
    </dxf>
    <dxf>
      <font>
        <strike val="0"/>
        <color theme="5" tint="0.59996337778862885"/>
      </font>
      <fill>
        <patternFill>
          <bgColor theme="5" tint="0.59996337778862885"/>
        </patternFill>
      </fill>
    </dxf>
    <dxf>
      <font>
        <color rgb="FFFF0000"/>
      </font>
      <fill>
        <patternFill>
          <bgColor theme="5" tint="0.59996337778862885"/>
        </patternFill>
      </fill>
    </dxf>
    <dxf>
      <font>
        <color theme="5" tint="0.79998168889431442"/>
      </font>
      <fill>
        <patternFill>
          <bgColor theme="5" tint="0.79998168889431442"/>
        </patternFill>
      </fill>
    </dxf>
    <dxf>
      <font>
        <color theme="5" tint="0.79998168889431442"/>
      </font>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5" tint="0.79998168889431442"/>
      </font>
      <fill>
        <patternFill>
          <bgColor theme="5" tint="0.79998168889431442"/>
        </patternFill>
      </fill>
    </dxf>
    <dxf>
      <fill>
        <patternFill>
          <bgColor theme="5" tint="0.79998168889431442"/>
        </patternFill>
      </fill>
    </dxf>
    <dxf>
      <font>
        <color theme="0"/>
      </font>
    </dxf>
  </dxfs>
  <tableStyles count="0" defaultTableStyle="TableStyleMedium9" defaultPivotStyle="PivotStyleLight16"/>
  <colors>
    <mruColors>
      <color rgb="FF0000FF"/>
      <color rgb="FF006100"/>
      <color rgb="FFC6EFCE"/>
      <color rgb="FFFFFFFF"/>
      <color rgb="FFCCFFCC"/>
      <color rgb="FF7F7F7F"/>
      <color rgb="FF93CDDD"/>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7.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33.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36.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85655220139192"/>
          <c:y val="5.1440251900434983E-2"/>
          <c:w val="0.85774907183413762"/>
          <c:h val="0.8324902967184985"/>
        </c:manualLayout>
      </c:layout>
      <c:lineChart>
        <c:grouping val="standard"/>
        <c:varyColors val="0"/>
        <c:ser>
          <c:idx val="3"/>
          <c:order val="0"/>
          <c:tx>
            <c:strRef>
              <c:f>Enrollment!$D$29</c:f>
              <c:strCache>
                <c:ptCount val="1"/>
                <c:pt idx="0">
                  <c:v>Lawrence</c:v>
                </c:pt>
              </c:strCache>
            </c:strRef>
          </c:tx>
          <c:spPr>
            <a:ln w="31750">
              <a:solidFill>
                <a:schemeClr val="bg1">
                  <a:lumMod val="65000"/>
                </a:schemeClr>
              </a:solidFill>
            </a:ln>
          </c:spPr>
          <c:marker>
            <c:symbol val="none"/>
          </c:marker>
          <c:dLbls>
            <c:numFmt formatCode="#,##0.0" sourceLinked="0"/>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Enrollment!$E$29:$J$29</c:f>
              <c:numCache>
                <c:formatCode>0.0</c:formatCode>
                <c:ptCount val="6"/>
                <c:pt idx="0">
                  <c:v>86.9</c:v>
                </c:pt>
                <c:pt idx="1">
                  <c:v>84.9</c:v>
                </c:pt>
                <c:pt idx="2">
                  <c:v>92.4</c:v>
                </c:pt>
                <c:pt idx="3">
                  <c:v>61.7</c:v>
                </c:pt>
                <c:pt idx="4">
                  <c:v>63</c:v>
                </c:pt>
                <c:pt idx="5">
                  <c:v>64.900000000000006</c:v>
                </c:pt>
              </c:numCache>
            </c:numRef>
          </c:val>
          <c:smooth val="1"/>
          <c:extLst>
            <c:ext xmlns:c16="http://schemas.microsoft.com/office/drawing/2014/chart" uri="{C3380CC4-5D6E-409C-BE32-E72D297353CC}">
              <c16:uniqueId val="{00000000-5BA6-48FD-9EF0-641409FF3E57}"/>
            </c:ext>
          </c:extLst>
        </c:ser>
        <c:ser>
          <c:idx val="1"/>
          <c:order val="1"/>
          <c:tx>
            <c:strRef>
              <c:f>Enrollment!$D$26</c:f>
              <c:strCache>
                <c:ptCount val="1"/>
                <c:pt idx="0">
                  <c:v>Phoenix Chelsea C. I.†</c:v>
                </c:pt>
              </c:strCache>
            </c:strRef>
          </c:tx>
          <c:spPr>
            <a:ln w="31750">
              <a:solidFill>
                <a:schemeClr val="accent2"/>
              </a:solidFill>
            </a:ln>
          </c:spPr>
          <c:marker>
            <c:symbol val="none"/>
          </c:marker>
          <c:cat>
            <c:numRef>
              <c:f>Enrollment!$E$20:$J$20</c:f>
              <c:numCache>
                <c:formatCode>General</c:formatCode>
                <c:ptCount val="6"/>
                <c:pt idx="0">
                  <c:v>2012</c:v>
                </c:pt>
                <c:pt idx="1">
                  <c:v>2013</c:v>
                </c:pt>
                <c:pt idx="2">
                  <c:v>2014</c:v>
                </c:pt>
                <c:pt idx="3">
                  <c:v>2015</c:v>
                </c:pt>
                <c:pt idx="4">
                  <c:v>2016</c:v>
                </c:pt>
                <c:pt idx="5">
                  <c:v>2017</c:v>
                </c:pt>
              </c:numCache>
            </c:numRef>
          </c:cat>
          <c:val>
            <c:numRef>
              <c:f>Enrollment!$E$26:$J$26</c:f>
              <c:numCache>
                <c:formatCode>0.0</c:formatCode>
                <c:ptCount val="6"/>
                <c:pt idx="0">
                  <c:v>65</c:v>
                </c:pt>
                <c:pt idx="1">
                  <c:v>67.326423321816193</c:v>
                </c:pt>
                <c:pt idx="2">
                  <c:v>68.278005745800797</c:v>
                </c:pt>
                <c:pt idx="3">
                  <c:v>27.163343493799331</c:v>
                </c:pt>
                <c:pt idx="4">
                  <c:v>27.454751889174045</c:v>
                </c:pt>
                <c:pt idx="5">
                  <c:v>33.065336385310346</c:v>
                </c:pt>
              </c:numCache>
            </c:numRef>
          </c:val>
          <c:smooth val="1"/>
          <c:extLst>
            <c:ext xmlns:c16="http://schemas.microsoft.com/office/drawing/2014/chart" uri="{C3380CC4-5D6E-409C-BE32-E72D297353CC}">
              <c16:uniqueId val="{00000001-5BA6-48FD-9EF0-641409FF3E57}"/>
            </c:ext>
          </c:extLst>
        </c:ser>
        <c:ser>
          <c:idx val="5"/>
          <c:order val="2"/>
          <c:tx>
            <c:strRef>
              <c:f>Enrollment!$D$27</c:f>
              <c:strCache>
                <c:ptCount val="1"/>
                <c:pt idx="0">
                  <c:v>Phoenix Springfield C. I.†</c:v>
                </c:pt>
              </c:strCache>
            </c:strRef>
          </c:tx>
          <c:spPr>
            <a:ln w="31750">
              <a:solidFill>
                <a:schemeClr val="accent2"/>
              </a:solidFill>
              <a:prstDash val="sysDot"/>
            </a:ln>
          </c:spPr>
          <c:marker>
            <c:symbol val="none"/>
          </c:marker>
          <c:dPt>
            <c:idx val="3"/>
            <c:bubble3D val="0"/>
            <c:spPr>
              <a:ln w="31750">
                <a:solidFill>
                  <a:schemeClr val="tx1"/>
                </a:solidFill>
                <a:prstDash val="sysDot"/>
              </a:ln>
            </c:spPr>
            <c:extLst>
              <c:ext xmlns:c16="http://schemas.microsoft.com/office/drawing/2014/chart" uri="{C3380CC4-5D6E-409C-BE32-E72D297353CC}">
                <c16:uniqueId val="{00000002-5BA6-48FD-9EF0-641409FF3E57}"/>
              </c:ext>
            </c:extLst>
          </c:dPt>
          <c:val>
            <c:numRef>
              <c:f>Enrollment!$E$27:$J$27</c:f>
              <c:numCache>
                <c:formatCode>0.0</c:formatCode>
                <c:ptCount val="6"/>
                <c:pt idx="3">
                  <c:v>43.547482040342558</c:v>
                </c:pt>
                <c:pt idx="4">
                  <c:v>43.53682218146362</c:v>
                </c:pt>
                <c:pt idx="5">
                  <c:v>50.770851015926674</c:v>
                </c:pt>
              </c:numCache>
            </c:numRef>
          </c:val>
          <c:smooth val="1"/>
          <c:extLst>
            <c:ext xmlns:c16="http://schemas.microsoft.com/office/drawing/2014/chart" uri="{C3380CC4-5D6E-409C-BE32-E72D297353CC}">
              <c16:uniqueId val="{00000003-5BA6-48FD-9EF0-641409FF3E57}"/>
            </c:ext>
          </c:extLst>
        </c:ser>
        <c:ser>
          <c:idx val="6"/>
          <c:order val="3"/>
          <c:tx>
            <c:strRef>
              <c:f>Enrollment!$D$28</c:f>
              <c:strCache>
                <c:ptCount val="1"/>
                <c:pt idx="0">
                  <c:v>Phoenix Lawrence C. I.†</c:v>
                </c:pt>
              </c:strCache>
            </c:strRef>
          </c:tx>
          <c:spPr>
            <a:ln w="31750">
              <a:solidFill>
                <a:schemeClr val="accent2"/>
              </a:solidFill>
              <a:prstDash val="sysDash"/>
            </a:ln>
          </c:spPr>
          <c:marker>
            <c:symbol val="none"/>
          </c:marker>
          <c:val>
            <c:numRef>
              <c:f>Enrollment!$E$28:$J$28</c:f>
              <c:numCache>
                <c:formatCode>0.0</c:formatCode>
                <c:ptCount val="6"/>
                <c:pt idx="1">
                  <c:v>71.599999999999994</c:v>
                </c:pt>
                <c:pt idx="2">
                  <c:v>85.1</c:v>
                </c:pt>
                <c:pt idx="3">
                  <c:v>46</c:v>
                </c:pt>
                <c:pt idx="4">
                  <c:v>43.6</c:v>
                </c:pt>
                <c:pt idx="5">
                  <c:v>47.5</c:v>
                </c:pt>
              </c:numCache>
            </c:numRef>
          </c:val>
          <c:smooth val="1"/>
          <c:extLst>
            <c:ext xmlns:c16="http://schemas.microsoft.com/office/drawing/2014/chart" uri="{C3380CC4-5D6E-409C-BE32-E72D297353CC}">
              <c16:uniqueId val="{00000004-5BA6-48FD-9EF0-641409FF3E57}"/>
            </c:ext>
          </c:extLst>
        </c:ser>
        <c:ser>
          <c:idx val="2"/>
          <c:order val="4"/>
          <c:tx>
            <c:strRef>
              <c:f>Enrollment!$D$24</c:f>
              <c:strCache>
                <c:ptCount val="1"/>
                <c:pt idx="0">
                  <c:v>Phoenix Springfield</c:v>
                </c:pt>
              </c:strCache>
            </c:strRef>
          </c:tx>
          <c:spPr>
            <a:ln w="31750">
              <a:solidFill>
                <a:schemeClr val="tx1"/>
              </a:solidFill>
              <a:prstDash val="sysDot"/>
            </a:ln>
          </c:spPr>
          <c:marker>
            <c:symbol val="none"/>
          </c:marker>
          <c:val>
            <c:numRef>
              <c:f>Enrollment!$E$24:$J$24</c:f>
              <c:numCache>
                <c:formatCode>0.0</c:formatCode>
                <c:ptCount val="6"/>
                <c:pt idx="3">
                  <c:v>70.5</c:v>
                </c:pt>
                <c:pt idx="4">
                  <c:v>60.6</c:v>
                </c:pt>
                <c:pt idx="5">
                  <c:v>81.3</c:v>
                </c:pt>
              </c:numCache>
            </c:numRef>
          </c:val>
          <c:smooth val="1"/>
          <c:extLst>
            <c:ext xmlns:c16="http://schemas.microsoft.com/office/drawing/2014/chart" uri="{C3380CC4-5D6E-409C-BE32-E72D297353CC}">
              <c16:uniqueId val="{00000005-5BA6-48FD-9EF0-641409FF3E57}"/>
            </c:ext>
          </c:extLst>
        </c:ser>
        <c:ser>
          <c:idx val="0"/>
          <c:order val="5"/>
          <c:tx>
            <c:strRef>
              <c:f>Enrollment!$D$23</c:f>
              <c:strCache>
                <c:ptCount val="1"/>
                <c:pt idx="0">
                  <c:v>Phoenix Chelsea</c:v>
                </c:pt>
              </c:strCache>
            </c:strRef>
          </c:tx>
          <c:spPr>
            <a:ln w="31750">
              <a:solidFill>
                <a:schemeClr val="tx1"/>
              </a:solidFill>
            </a:ln>
          </c:spPr>
          <c:marker>
            <c:symbol val="none"/>
          </c:marker>
          <c:val>
            <c:numRef>
              <c:f>Enrollment!$E$23:$J$23</c:f>
              <c:numCache>
                <c:formatCode>0.0</c:formatCode>
                <c:ptCount val="6"/>
                <c:pt idx="0">
                  <c:v>88.4</c:v>
                </c:pt>
                <c:pt idx="1">
                  <c:v>81.099999999999994</c:v>
                </c:pt>
                <c:pt idx="2">
                  <c:v>87.6</c:v>
                </c:pt>
                <c:pt idx="3">
                  <c:v>32.5</c:v>
                </c:pt>
                <c:pt idx="4">
                  <c:v>24.5</c:v>
                </c:pt>
                <c:pt idx="5">
                  <c:v>33.5</c:v>
                </c:pt>
              </c:numCache>
            </c:numRef>
          </c:val>
          <c:smooth val="1"/>
          <c:extLst>
            <c:ext xmlns:c16="http://schemas.microsoft.com/office/drawing/2014/chart" uri="{C3380CC4-5D6E-409C-BE32-E72D297353CC}">
              <c16:uniqueId val="{00000006-5BA6-48FD-9EF0-641409FF3E57}"/>
            </c:ext>
          </c:extLst>
        </c:ser>
        <c:ser>
          <c:idx val="4"/>
          <c:order val="6"/>
          <c:tx>
            <c:strRef>
              <c:f>Enrollment!$D$25</c:f>
              <c:strCache>
                <c:ptCount val="1"/>
                <c:pt idx="0">
                  <c:v>Phoenix Lawrence*</c:v>
                </c:pt>
              </c:strCache>
            </c:strRef>
          </c:tx>
          <c:spPr>
            <a:ln w="31750">
              <a:solidFill>
                <a:schemeClr val="tx1"/>
              </a:solidFill>
              <a:prstDash val="sysDash"/>
            </a:ln>
          </c:spPr>
          <c:marker>
            <c:symbol val="none"/>
          </c:marker>
          <c:val>
            <c:numRef>
              <c:f>Enrollment!$E$25:$J$25</c:f>
              <c:numCache>
                <c:formatCode>0.0</c:formatCode>
                <c:ptCount val="6"/>
                <c:pt idx="1">
                  <c:v>90.6</c:v>
                </c:pt>
                <c:pt idx="2">
                  <c:v>93.4</c:v>
                </c:pt>
                <c:pt idx="3">
                  <c:v>61.6</c:v>
                </c:pt>
                <c:pt idx="4">
                  <c:v>64</c:v>
                </c:pt>
                <c:pt idx="5">
                  <c:v>72.847682119205302</c:v>
                </c:pt>
              </c:numCache>
            </c:numRef>
          </c:val>
          <c:smooth val="1"/>
          <c:extLst>
            <c:ext xmlns:c16="http://schemas.microsoft.com/office/drawing/2014/chart" uri="{C3380CC4-5D6E-409C-BE32-E72D297353CC}">
              <c16:uniqueId val="{00000007-5BA6-48FD-9EF0-641409FF3E57}"/>
            </c:ext>
          </c:extLst>
        </c:ser>
        <c:dLbls>
          <c:showLegendKey val="0"/>
          <c:showVal val="0"/>
          <c:showCatName val="0"/>
          <c:showSerName val="0"/>
          <c:showPercent val="0"/>
          <c:showBubbleSize val="0"/>
        </c:dLbls>
        <c:smooth val="0"/>
        <c:axId val="113194112"/>
        <c:axId val="113195648"/>
      </c:lineChart>
      <c:catAx>
        <c:axId val="113194112"/>
        <c:scaling>
          <c:orientation val="minMax"/>
        </c:scaling>
        <c:delete val="0"/>
        <c:axPos val="b"/>
        <c:numFmt formatCode="General" sourceLinked="1"/>
        <c:majorTickMark val="out"/>
        <c:minorTickMark val="none"/>
        <c:tickLblPos val="nextTo"/>
        <c:spPr>
          <a:noFill/>
        </c:spPr>
        <c:crossAx val="113195648"/>
        <c:crosses val="autoZero"/>
        <c:auto val="1"/>
        <c:lblAlgn val="ctr"/>
        <c:lblOffset val="100"/>
        <c:noMultiLvlLbl val="0"/>
      </c:catAx>
      <c:valAx>
        <c:axId val="113195648"/>
        <c:scaling>
          <c:orientation val="minMax"/>
          <c:max val="100"/>
          <c:min val="0"/>
        </c:scaling>
        <c:delete val="0"/>
        <c:axPos val="l"/>
        <c:title>
          <c:tx>
            <c:rich>
              <a:bodyPr rot="-5400000" vert="horz"/>
              <a:lstStyle/>
              <a:p>
                <a:pPr>
                  <a:defRPr/>
                </a:pPr>
                <a:r>
                  <a:rPr lang="en-US"/>
                  <a:t>Percent</a:t>
                </a:r>
              </a:p>
            </c:rich>
          </c:tx>
          <c:layout/>
          <c:overlay val="0"/>
        </c:title>
        <c:numFmt formatCode="General" sourceLinked="0"/>
        <c:majorTickMark val="out"/>
        <c:minorTickMark val="none"/>
        <c:tickLblPos val="nextTo"/>
        <c:spPr>
          <a:noFill/>
        </c:spPr>
        <c:crossAx val="113194112"/>
        <c:crosses val="autoZero"/>
        <c:crossBetween val="between"/>
        <c:majorUnit val="10"/>
      </c:valAx>
      <c:spPr>
        <a:gradFill>
          <a:gsLst>
            <a:gs pos="49000">
              <a:sysClr val="window" lastClr="FFFFFF"/>
            </a:gs>
            <a:gs pos="50000">
              <a:sysClr val="window" lastClr="FFFFFF">
                <a:lumMod val="95000"/>
              </a:sysClr>
            </a:gs>
          </a:gsLst>
          <a:lin ang="0" scaled="0"/>
        </a:grad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81" l="0.70000000000000062" r="0.70000000000000062" t="0.7500000000000081"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6679292876679309E-2"/>
          <c:y val="5.1440251900434983E-2"/>
          <c:w val="0.96592590123220168"/>
          <c:h val="0.8324902967184995"/>
        </c:manualLayout>
      </c:layout>
      <c:barChart>
        <c:barDir val="col"/>
        <c:grouping val="clustered"/>
        <c:varyColors val="0"/>
        <c:ser>
          <c:idx val="0"/>
          <c:order val="0"/>
          <c:tx>
            <c:strRef>
              <c:f>Enrollment!$D$149</c:f>
              <c:strCache>
                <c:ptCount val="1"/>
                <c:pt idx="0">
                  <c:v>Charter</c:v>
                </c:pt>
              </c:strCache>
            </c:strRef>
          </c:tx>
          <c:spPr>
            <a:solidFill>
              <a:schemeClr val="tx1">
                <a:lumMod val="85000"/>
                <a:lumOff val="15000"/>
              </a:schemeClr>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Enrollment!$M$87:$R$87</c:f>
            </c:multiLvlStrRef>
          </c:cat>
          <c:val>
            <c:numRef>
              <c:f>Enrollment!$M$149:$R$149</c:f>
            </c:numRef>
          </c:val>
          <c:extLst>
            <c:ext xmlns:c16="http://schemas.microsoft.com/office/drawing/2014/chart" uri="{C3380CC4-5D6E-409C-BE32-E72D297353CC}">
              <c16:uniqueId val="{00000000-8489-4AFE-8A5E-2BC46BF96E3A}"/>
            </c:ext>
          </c:extLst>
        </c:ser>
        <c:ser>
          <c:idx val="1"/>
          <c:order val="2"/>
          <c:tx>
            <c:strRef>
              <c:f>Enrollment!$D$151</c:f>
              <c:strCache>
                <c:ptCount val="1"/>
                <c:pt idx="0">
                  <c:v>New Bedford*</c:v>
                </c:pt>
              </c:strCache>
            </c:strRef>
          </c:tx>
          <c:spPr>
            <a:solidFill>
              <a:schemeClr val="accent2">
                <a:alpha val="57000"/>
              </a:schemeClr>
            </a:solidFill>
          </c:spPr>
          <c:invertIfNegative val="0"/>
          <c:cat>
            <c:multiLvlStrRef>
              <c:f>Enrollment!$M$87:$R$87</c:f>
            </c:multiLvlStrRef>
          </c:cat>
          <c:val>
            <c:numRef>
              <c:f>Enrollment!$M$151:$R$151</c:f>
            </c:numRef>
          </c:val>
          <c:extLst>
            <c:ext xmlns:c16="http://schemas.microsoft.com/office/drawing/2014/chart" uri="{C3380CC4-5D6E-409C-BE32-E72D297353CC}">
              <c16:uniqueId val="{00000001-8489-4AFE-8A5E-2BC46BF96E3A}"/>
            </c:ext>
          </c:extLst>
        </c:ser>
        <c:dLbls>
          <c:showLegendKey val="0"/>
          <c:showVal val="0"/>
          <c:showCatName val="0"/>
          <c:showSerName val="0"/>
          <c:showPercent val="0"/>
          <c:showBubbleSize val="0"/>
        </c:dLbls>
        <c:gapWidth val="48"/>
        <c:overlap val="54"/>
        <c:axId val="114064384"/>
        <c:axId val="114078848"/>
      </c:barChart>
      <c:lineChart>
        <c:grouping val="standard"/>
        <c:varyColors val="0"/>
        <c:ser>
          <c:idx val="2"/>
          <c:order val="1"/>
          <c:tx>
            <c:strRef>
              <c:f>Enrollment!$D$150</c:f>
              <c:strCache>
                <c:ptCount val="1"/>
                <c:pt idx="0">
                  <c:v>Statewide*</c:v>
                </c:pt>
              </c:strCache>
            </c:strRef>
          </c:tx>
          <c:spPr>
            <a:ln w="34925">
              <a:solidFill>
                <a:srgbClr val="00B0F0"/>
              </a:solidFill>
            </a:ln>
          </c:spPr>
          <c:marker>
            <c:symbol val="triangle"/>
            <c:size val="7"/>
            <c:spPr>
              <a:solidFill>
                <a:srgbClr val="00B0F0"/>
              </a:solidFill>
              <a:ln>
                <a:noFill/>
              </a:ln>
            </c:spPr>
          </c:marker>
          <c:cat>
            <c:numRef>
              <c:f>Enrollment!$M$20:$R$20</c:f>
              <c:numCache>
                <c:formatCode>General</c:formatCode>
                <c:ptCount val="6"/>
                <c:pt idx="0">
                  <c:v>2012</c:v>
                </c:pt>
                <c:pt idx="1">
                  <c:v>2013</c:v>
                </c:pt>
                <c:pt idx="2">
                  <c:v>2014</c:v>
                </c:pt>
                <c:pt idx="3">
                  <c:v>2015</c:v>
                </c:pt>
                <c:pt idx="4">
                  <c:v>2016</c:v>
                </c:pt>
                <c:pt idx="5">
                  <c:v>2017</c:v>
                </c:pt>
              </c:numCache>
            </c:numRef>
          </c:cat>
          <c:val>
            <c:numRef>
              <c:f>Enrollment!$M$150:$R$150</c:f>
            </c:numRef>
          </c:val>
          <c:smooth val="1"/>
          <c:extLst>
            <c:ext xmlns:c16="http://schemas.microsoft.com/office/drawing/2014/chart" uri="{C3380CC4-5D6E-409C-BE32-E72D297353CC}">
              <c16:uniqueId val="{00000002-8489-4AFE-8A5E-2BC46BF96E3A}"/>
            </c:ext>
          </c:extLst>
        </c:ser>
        <c:dLbls>
          <c:showLegendKey val="0"/>
          <c:showVal val="0"/>
          <c:showCatName val="0"/>
          <c:showSerName val="0"/>
          <c:showPercent val="0"/>
          <c:showBubbleSize val="0"/>
        </c:dLbls>
        <c:marker val="1"/>
        <c:smooth val="0"/>
        <c:axId val="114090368"/>
        <c:axId val="114080384"/>
      </c:lineChart>
      <c:catAx>
        <c:axId val="114064384"/>
        <c:scaling>
          <c:orientation val="minMax"/>
        </c:scaling>
        <c:delete val="0"/>
        <c:axPos val="b"/>
        <c:numFmt formatCode="General" sourceLinked="1"/>
        <c:majorTickMark val="out"/>
        <c:minorTickMark val="none"/>
        <c:tickLblPos val="nextTo"/>
        <c:crossAx val="114078848"/>
        <c:crosses val="autoZero"/>
        <c:auto val="1"/>
        <c:lblAlgn val="ctr"/>
        <c:lblOffset val="100"/>
        <c:noMultiLvlLbl val="0"/>
      </c:catAx>
      <c:valAx>
        <c:axId val="114078848"/>
        <c:scaling>
          <c:orientation val="minMax"/>
          <c:max val="100"/>
        </c:scaling>
        <c:delete val="1"/>
        <c:axPos val="l"/>
        <c:numFmt formatCode="General" sourceLinked="0"/>
        <c:majorTickMark val="out"/>
        <c:minorTickMark val="none"/>
        <c:tickLblPos val="none"/>
        <c:crossAx val="114064384"/>
        <c:crosses val="autoZero"/>
        <c:crossBetween val="between"/>
      </c:valAx>
      <c:valAx>
        <c:axId val="114080384"/>
        <c:scaling>
          <c:orientation val="minMax"/>
          <c:max val="100"/>
        </c:scaling>
        <c:delete val="1"/>
        <c:axPos val="r"/>
        <c:numFmt formatCode="0.0" sourceLinked="1"/>
        <c:majorTickMark val="out"/>
        <c:minorTickMark val="none"/>
        <c:tickLblPos val="none"/>
        <c:crossAx val="114090368"/>
        <c:crosses val="max"/>
        <c:crossBetween val="between"/>
      </c:valAx>
      <c:catAx>
        <c:axId val="114090368"/>
        <c:scaling>
          <c:orientation val="minMax"/>
        </c:scaling>
        <c:delete val="1"/>
        <c:axPos val="b"/>
        <c:numFmt formatCode="General" sourceLinked="1"/>
        <c:majorTickMark val="out"/>
        <c:minorTickMark val="none"/>
        <c:tickLblPos val="none"/>
        <c:crossAx val="114080384"/>
        <c:crosses val="autoZero"/>
        <c:auto val="1"/>
        <c:lblAlgn val="ctr"/>
        <c:lblOffset val="100"/>
        <c:noMultiLvlLbl val="0"/>
      </c:catAx>
      <c:spPr>
        <a:gradFill>
          <a:gsLst>
            <a:gs pos="59000">
              <a:sysClr val="window" lastClr="FFFFFF"/>
            </a:gs>
            <a:gs pos="60000">
              <a:srgbClr val="4F81BD">
                <a:lumMod val="20000"/>
                <a:lumOff val="80000"/>
              </a:srgbClr>
            </a:gs>
            <a:gs pos="100000">
              <a:srgbClr val="4F81BD">
                <a:lumMod val="20000"/>
                <a:lumOff val="80000"/>
              </a:srgb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77" l="0.70000000000000062" r="0.70000000000000062" t="0.75000000000000877"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48161981349871"/>
          <c:y val="5.1440251900434983E-2"/>
          <c:w val="0.8591237286772947"/>
          <c:h val="0.8324902967184995"/>
        </c:manualLayout>
      </c:layout>
      <c:barChart>
        <c:barDir val="col"/>
        <c:grouping val="clustered"/>
        <c:varyColors val="0"/>
        <c:ser>
          <c:idx val="0"/>
          <c:order val="0"/>
          <c:tx>
            <c:strRef>
              <c:f>Enrollment!$D$176</c:f>
              <c:strCache>
                <c:ptCount val="1"/>
                <c:pt idx="0">
                  <c:v>Charter</c:v>
                </c:pt>
              </c:strCache>
            </c:strRef>
          </c:tx>
          <c:spPr>
            <a:solidFill>
              <a:schemeClr val="tx1">
                <a:lumMod val="85000"/>
                <a:lumOff val="15000"/>
              </a:schemeClr>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Enrollment!$E$114:$J$114</c:f>
            </c:multiLvlStrRef>
          </c:cat>
          <c:val>
            <c:numRef>
              <c:f>Enrollment!$E$176:$J$176</c:f>
            </c:numRef>
          </c:val>
          <c:extLst>
            <c:ext xmlns:c16="http://schemas.microsoft.com/office/drawing/2014/chart" uri="{C3380CC4-5D6E-409C-BE32-E72D297353CC}">
              <c16:uniqueId val="{00000000-9693-421B-9226-AAD7ED6F3EC7}"/>
            </c:ext>
          </c:extLst>
        </c:ser>
        <c:ser>
          <c:idx val="1"/>
          <c:order val="2"/>
          <c:tx>
            <c:strRef>
              <c:f>Enrollment!$D$119</c:f>
              <c:strCache>
                <c:ptCount val="1"/>
                <c:pt idx="0">
                  <c:v>New Bedford*</c:v>
                </c:pt>
              </c:strCache>
            </c:strRef>
          </c:tx>
          <c:spPr>
            <a:solidFill>
              <a:schemeClr val="bg1">
                <a:lumMod val="50000"/>
                <a:alpha val="57000"/>
              </a:schemeClr>
            </a:solidFill>
          </c:spPr>
          <c:invertIfNegative val="0"/>
          <c:cat>
            <c:multiLvlStrRef>
              <c:f>Enrollment!$E$114:$J$114</c:f>
            </c:multiLvlStrRef>
          </c:cat>
          <c:val>
            <c:numRef>
              <c:f>Enrollment!$E$178:$J$178</c:f>
            </c:numRef>
          </c:val>
          <c:extLst>
            <c:ext xmlns:c16="http://schemas.microsoft.com/office/drawing/2014/chart" uri="{C3380CC4-5D6E-409C-BE32-E72D297353CC}">
              <c16:uniqueId val="{00000001-9693-421B-9226-AAD7ED6F3EC7}"/>
            </c:ext>
          </c:extLst>
        </c:ser>
        <c:dLbls>
          <c:showLegendKey val="0"/>
          <c:showVal val="0"/>
          <c:showCatName val="0"/>
          <c:showSerName val="0"/>
          <c:showPercent val="0"/>
          <c:showBubbleSize val="0"/>
        </c:dLbls>
        <c:gapWidth val="48"/>
        <c:overlap val="54"/>
        <c:axId val="114268032"/>
        <c:axId val="114278400"/>
      </c:barChart>
      <c:lineChart>
        <c:grouping val="standard"/>
        <c:varyColors val="0"/>
        <c:ser>
          <c:idx val="2"/>
          <c:order val="1"/>
          <c:tx>
            <c:strRef>
              <c:f>Enrollment!$D$177</c:f>
              <c:strCache>
                <c:ptCount val="1"/>
                <c:pt idx="0">
                  <c:v>Statewide*</c:v>
                </c:pt>
              </c:strCache>
            </c:strRef>
          </c:tx>
          <c:spPr>
            <a:ln w="34925">
              <a:solidFill>
                <a:srgbClr val="00B0F0"/>
              </a:solidFill>
            </a:ln>
          </c:spPr>
          <c:marker>
            <c:symbol val="triangle"/>
            <c:size val="7"/>
            <c:spPr>
              <a:solidFill>
                <a:srgbClr val="00B0F0"/>
              </a:solidFill>
              <a:ln>
                <a:noFill/>
              </a:ln>
            </c:spPr>
          </c:marker>
          <c:cat>
            <c:strRef>
              <c:f>Enrollment!$E$51:$J$53</c:f>
              <c:strCache>
                <c:ptCount val="6"/>
                <c:pt idx="0">
                  <c:v>2012</c:v>
                </c:pt>
                <c:pt idx="1">
                  <c:v>2013</c:v>
                </c:pt>
                <c:pt idx="2">
                  <c:v>2014</c:v>
                </c:pt>
                <c:pt idx="3">
                  <c:v>2015</c:v>
                </c:pt>
                <c:pt idx="4">
                  <c:v>2016</c:v>
                </c:pt>
                <c:pt idx="5">
                  <c:v>2017</c:v>
                </c:pt>
              </c:strCache>
            </c:strRef>
          </c:cat>
          <c:val>
            <c:numRef>
              <c:f>Enrollment!$E$177:$J$177</c:f>
            </c:numRef>
          </c:val>
          <c:smooth val="1"/>
          <c:extLst>
            <c:ext xmlns:c16="http://schemas.microsoft.com/office/drawing/2014/chart" uri="{C3380CC4-5D6E-409C-BE32-E72D297353CC}">
              <c16:uniqueId val="{00000002-9693-421B-9226-AAD7ED6F3EC7}"/>
            </c:ext>
          </c:extLst>
        </c:ser>
        <c:dLbls>
          <c:showLegendKey val="0"/>
          <c:showVal val="0"/>
          <c:showCatName val="0"/>
          <c:showSerName val="0"/>
          <c:showPercent val="0"/>
          <c:showBubbleSize val="0"/>
        </c:dLbls>
        <c:marker val="1"/>
        <c:smooth val="0"/>
        <c:axId val="114281472"/>
        <c:axId val="114279936"/>
      </c:lineChart>
      <c:catAx>
        <c:axId val="114268032"/>
        <c:scaling>
          <c:orientation val="minMax"/>
        </c:scaling>
        <c:delete val="0"/>
        <c:axPos val="b"/>
        <c:numFmt formatCode="General" sourceLinked="1"/>
        <c:majorTickMark val="out"/>
        <c:minorTickMark val="none"/>
        <c:tickLblPos val="nextTo"/>
        <c:spPr>
          <a:noFill/>
        </c:spPr>
        <c:crossAx val="114278400"/>
        <c:crosses val="autoZero"/>
        <c:auto val="1"/>
        <c:lblAlgn val="ctr"/>
        <c:lblOffset val="100"/>
        <c:noMultiLvlLbl val="0"/>
      </c:catAx>
      <c:valAx>
        <c:axId val="114278400"/>
        <c:scaling>
          <c:orientation val="minMax"/>
          <c:max val="100"/>
          <c:min val="0"/>
        </c:scaling>
        <c:delete val="0"/>
        <c:axPos val="l"/>
        <c:numFmt formatCode="General" sourceLinked="0"/>
        <c:majorTickMark val="out"/>
        <c:minorTickMark val="none"/>
        <c:tickLblPos val="nextTo"/>
        <c:spPr>
          <a:noFill/>
        </c:spPr>
        <c:crossAx val="114268032"/>
        <c:crosses val="autoZero"/>
        <c:crossBetween val="between"/>
        <c:majorUnit val="10"/>
      </c:valAx>
      <c:valAx>
        <c:axId val="114279936"/>
        <c:scaling>
          <c:orientation val="minMax"/>
          <c:max val="100"/>
        </c:scaling>
        <c:delete val="1"/>
        <c:axPos val="r"/>
        <c:numFmt formatCode="0.0" sourceLinked="1"/>
        <c:majorTickMark val="out"/>
        <c:minorTickMark val="none"/>
        <c:tickLblPos val="none"/>
        <c:crossAx val="114281472"/>
        <c:crosses val="max"/>
        <c:crossBetween val="between"/>
      </c:valAx>
      <c:catAx>
        <c:axId val="114281472"/>
        <c:scaling>
          <c:orientation val="minMax"/>
        </c:scaling>
        <c:delete val="1"/>
        <c:axPos val="b"/>
        <c:numFmt formatCode="General" sourceLinked="1"/>
        <c:majorTickMark val="out"/>
        <c:minorTickMark val="none"/>
        <c:tickLblPos val="none"/>
        <c:crossAx val="114279936"/>
        <c:crosses val="autoZero"/>
        <c:auto val="1"/>
        <c:lblAlgn val="ctr"/>
        <c:lblOffset val="100"/>
        <c:noMultiLvlLbl val="0"/>
      </c:catAx>
      <c:spPr>
        <a:gradFill>
          <a:gsLst>
            <a:gs pos="59000">
              <a:sysClr val="window" lastClr="FFFFFF"/>
            </a:gs>
            <a:gs pos="60000">
              <a:srgbClr val="4F81BD">
                <a:lumMod val="20000"/>
                <a:lumOff val="80000"/>
              </a:srgbClr>
            </a:gs>
            <a:gs pos="100000">
              <a:srgbClr val="4F81BD">
                <a:lumMod val="20000"/>
                <a:lumOff val="80000"/>
              </a:srgbClr>
            </a:gs>
          </a:gsLst>
          <a:lin ang="0" scaled="0"/>
        </a:gradFill>
      </c:spPr>
    </c:plotArea>
    <c:plotVisOnly val="1"/>
    <c:dispBlanksAs val="gap"/>
    <c:showDLblsOverMax val="0"/>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877" l="0.70000000000000062" r="0.70000000000000062" t="0.75000000000000877"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859166981045976E-2"/>
          <c:y val="5.1440251900434983E-2"/>
          <c:w val="0.97474628281582365"/>
          <c:h val="0.83249029671849983"/>
        </c:manualLayout>
      </c:layout>
      <c:barChart>
        <c:barDir val="col"/>
        <c:grouping val="clustered"/>
        <c:varyColors val="0"/>
        <c:ser>
          <c:idx val="0"/>
          <c:order val="0"/>
          <c:tx>
            <c:strRef>
              <c:f>Enrollment!$D$176</c:f>
              <c:strCache>
                <c:ptCount val="1"/>
                <c:pt idx="0">
                  <c:v>Charter</c:v>
                </c:pt>
              </c:strCache>
            </c:strRef>
          </c:tx>
          <c:spPr>
            <a:solidFill>
              <a:schemeClr val="tx1">
                <a:lumMod val="85000"/>
                <a:lumOff val="15000"/>
              </a:schemeClr>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Enrollment!$M$114:$R$114</c:f>
            </c:multiLvlStrRef>
          </c:cat>
          <c:val>
            <c:numRef>
              <c:f>Enrollment!$M$176:$R$176</c:f>
            </c:numRef>
          </c:val>
          <c:extLst>
            <c:ext xmlns:c16="http://schemas.microsoft.com/office/drawing/2014/chart" uri="{C3380CC4-5D6E-409C-BE32-E72D297353CC}">
              <c16:uniqueId val="{00000000-3321-41A2-AE9E-DCDB8F287FA5}"/>
            </c:ext>
          </c:extLst>
        </c:ser>
        <c:ser>
          <c:idx val="1"/>
          <c:order val="2"/>
          <c:tx>
            <c:strRef>
              <c:f>Enrollment!$D$178</c:f>
              <c:strCache>
                <c:ptCount val="1"/>
                <c:pt idx="0">
                  <c:v>New Bedford*</c:v>
                </c:pt>
              </c:strCache>
            </c:strRef>
          </c:tx>
          <c:spPr>
            <a:solidFill>
              <a:schemeClr val="accent2">
                <a:alpha val="57000"/>
              </a:schemeClr>
            </a:solidFill>
          </c:spPr>
          <c:invertIfNegative val="0"/>
          <c:cat>
            <c:multiLvlStrRef>
              <c:f>Enrollment!$M$114:$R$114</c:f>
            </c:multiLvlStrRef>
          </c:cat>
          <c:val>
            <c:numRef>
              <c:f>Enrollment!$M$178:$R$178</c:f>
            </c:numRef>
          </c:val>
          <c:extLst>
            <c:ext xmlns:c16="http://schemas.microsoft.com/office/drawing/2014/chart" uri="{C3380CC4-5D6E-409C-BE32-E72D297353CC}">
              <c16:uniqueId val="{00000001-3321-41A2-AE9E-DCDB8F287FA5}"/>
            </c:ext>
          </c:extLst>
        </c:ser>
        <c:dLbls>
          <c:showLegendKey val="0"/>
          <c:showVal val="0"/>
          <c:showCatName val="0"/>
          <c:showSerName val="0"/>
          <c:showPercent val="0"/>
          <c:showBubbleSize val="0"/>
        </c:dLbls>
        <c:gapWidth val="48"/>
        <c:overlap val="54"/>
        <c:axId val="114168576"/>
        <c:axId val="114170496"/>
      </c:barChart>
      <c:lineChart>
        <c:grouping val="standard"/>
        <c:varyColors val="0"/>
        <c:ser>
          <c:idx val="2"/>
          <c:order val="1"/>
          <c:tx>
            <c:strRef>
              <c:f>Enrollment!$D$177</c:f>
              <c:strCache>
                <c:ptCount val="1"/>
                <c:pt idx="0">
                  <c:v>Statewide*</c:v>
                </c:pt>
              </c:strCache>
            </c:strRef>
          </c:tx>
          <c:spPr>
            <a:ln w="34925">
              <a:solidFill>
                <a:srgbClr val="00B0F0"/>
              </a:solidFill>
            </a:ln>
          </c:spPr>
          <c:marker>
            <c:symbol val="triangle"/>
            <c:size val="7"/>
            <c:spPr>
              <a:solidFill>
                <a:srgbClr val="00B0F0"/>
              </a:solidFill>
              <a:ln>
                <a:noFill/>
              </a:ln>
            </c:spPr>
          </c:marker>
          <c:cat>
            <c:numRef>
              <c:f>Enrollment!$M$20:$R$20</c:f>
              <c:numCache>
                <c:formatCode>General</c:formatCode>
                <c:ptCount val="6"/>
                <c:pt idx="0">
                  <c:v>2012</c:v>
                </c:pt>
                <c:pt idx="1">
                  <c:v>2013</c:v>
                </c:pt>
                <c:pt idx="2">
                  <c:v>2014</c:v>
                </c:pt>
                <c:pt idx="3">
                  <c:v>2015</c:v>
                </c:pt>
                <c:pt idx="4">
                  <c:v>2016</c:v>
                </c:pt>
                <c:pt idx="5">
                  <c:v>2017</c:v>
                </c:pt>
              </c:numCache>
            </c:numRef>
          </c:cat>
          <c:val>
            <c:numRef>
              <c:f>Enrollment!$M$177:$R$177</c:f>
            </c:numRef>
          </c:val>
          <c:smooth val="1"/>
          <c:extLst>
            <c:ext xmlns:c16="http://schemas.microsoft.com/office/drawing/2014/chart" uri="{C3380CC4-5D6E-409C-BE32-E72D297353CC}">
              <c16:uniqueId val="{00000002-3321-41A2-AE9E-DCDB8F287FA5}"/>
            </c:ext>
          </c:extLst>
        </c:ser>
        <c:dLbls>
          <c:showLegendKey val="0"/>
          <c:showVal val="0"/>
          <c:showCatName val="0"/>
          <c:showSerName val="0"/>
          <c:showPercent val="0"/>
          <c:showBubbleSize val="0"/>
        </c:dLbls>
        <c:marker val="1"/>
        <c:smooth val="0"/>
        <c:axId val="114190208"/>
        <c:axId val="114188672"/>
      </c:lineChart>
      <c:catAx>
        <c:axId val="114168576"/>
        <c:scaling>
          <c:orientation val="minMax"/>
        </c:scaling>
        <c:delete val="0"/>
        <c:axPos val="b"/>
        <c:numFmt formatCode="General" sourceLinked="1"/>
        <c:majorTickMark val="out"/>
        <c:minorTickMark val="none"/>
        <c:tickLblPos val="nextTo"/>
        <c:crossAx val="114170496"/>
        <c:crosses val="autoZero"/>
        <c:auto val="1"/>
        <c:lblAlgn val="ctr"/>
        <c:lblOffset val="100"/>
        <c:noMultiLvlLbl val="0"/>
      </c:catAx>
      <c:valAx>
        <c:axId val="114170496"/>
        <c:scaling>
          <c:orientation val="minMax"/>
          <c:max val="100"/>
        </c:scaling>
        <c:delete val="1"/>
        <c:axPos val="l"/>
        <c:numFmt formatCode="General" sourceLinked="0"/>
        <c:majorTickMark val="out"/>
        <c:minorTickMark val="none"/>
        <c:tickLblPos val="none"/>
        <c:crossAx val="114168576"/>
        <c:crosses val="autoZero"/>
        <c:crossBetween val="between"/>
      </c:valAx>
      <c:valAx>
        <c:axId val="114188672"/>
        <c:scaling>
          <c:orientation val="minMax"/>
          <c:max val="100"/>
        </c:scaling>
        <c:delete val="1"/>
        <c:axPos val="r"/>
        <c:numFmt formatCode="0.0" sourceLinked="1"/>
        <c:majorTickMark val="out"/>
        <c:minorTickMark val="none"/>
        <c:tickLblPos val="none"/>
        <c:crossAx val="114190208"/>
        <c:crosses val="max"/>
        <c:crossBetween val="between"/>
      </c:valAx>
      <c:catAx>
        <c:axId val="114190208"/>
        <c:scaling>
          <c:orientation val="minMax"/>
        </c:scaling>
        <c:delete val="1"/>
        <c:axPos val="b"/>
        <c:numFmt formatCode="General" sourceLinked="1"/>
        <c:majorTickMark val="out"/>
        <c:minorTickMark val="none"/>
        <c:tickLblPos val="none"/>
        <c:crossAx val="114188672"/>
        <c:crosses val="autoZero"/>
        <c:auto val="1"/>
        <c:lblAlgn val="ctr"/>
        <c:lblOffset val="100"/>
        <c:noMultiLvlLbl val="0"/>
      </c:catAx>
      <c:spPr>
        <a:gradFill>
          <a:gsLst>
            <a:gs pos="59000">
              <a:sysClr val="window" lastClr="FFFFFF"/>
            </a:gs>
            <a:gs pos="60000">
              <a:srgbClr val="4F81BD">
                <a:lumMod val="20000"/>
                <a:lumOff val="80000"/>
              </a:srgbClr>
            </a:gs>
            <a:gs pos="100000">
              <a:srgbClr val="4F81BD">
                <a:lumMod val="20000"/>
                <a:lumOff val="80000"/>
              </a:srgbClr>
            </a:gs>
          </a:gsLst>
          <a:lin ang="0" scaled="0"/>
        </a:gradFill>
        <a:ln>
          <a:noFill/>
        </a:ln>
      </c:spPr>
    </c:plotArea>
    <c:plotVisOnly val="1"/>
    <c:dispBlanksAs val="gap"/>
    <c:showDLblsOverMax val="0"/>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899" l="0.70000000000000062" r="0.70000000000000062" t="0.75000000000000899"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85655220139192"/>
          <c:y val="5.1440251900434983E-2"/>
          <c:w val="0.85774907183413807"/>
          <c:h val="0.83249029671849906"/>
        </c:manualLayout>
      </c:layout>
      <c:lineChart>
        <c:grouping val="standard"/>
        <c:varyColors val="0"/>
        <c:ser>
          <c:idx val="1"/>
          <c:order val="0"/>
          <c:tx>
            <c:strRef>
              <c:f>Academics!$C$28</c:f>
              <c:strCache>
                <c:ptCount val="1"/>
                <c:pt idx="0">
                  <c:v>Lawrence*</c:v>
                </c:pt>
              </c:strCache>
            </c:strRef>
          </c:tx>
          <c:spPr>
            <a:ln w="31750">
              <a:solidFill>
                <a:schemeClr val="bg1">
                  <a:lumMod val="65000"/>
                </a:schemeClr>
              </a:solidFill>
            </a:ln>
          </c:spPr>
          <c:marker>
            <c:symbol val="none"/>
          </c:marker>
          <c:cat>
            <c:numRef>
              <c:f>Academics!$D$20:$H$20</c:f>
              <c:numCache>
                <c:formatCode>General</c:formatCode>
                <c:ptCount val="5"/>
                <c:pt idx="0">
                  <c:v>2012</c:v>
                </c:pt>
                <c:pt idx="1">
                  <c:v>2013</c:v>
                </c:pt>
                <c:pt idx="2">
                  <c:v>2014</c:v>
                </c:pt>
                <c:pt idx="3">
                  <c:v>2015</c:v>
                </c:pt>
                <c:pt idx="4">
                  <c:v>2016</c:v>
                </c:pt>
              </c:numCache>
            </c:numRef>
          </c:cat>
          <c:val>
            <c:numRef>
              <c:f>Academics!$D$28:$H$28</c:f>
              <c:numCache>
                <c:formatCode>0.0</c:formatCode>
                <c:ptCount val="5"/>
                <c:pt idx="0">
                  <c:v>79.2</c:v>
                </c:pt>
                <c:pt idx="1">
                  <c:v>84.7</c:v>
                </c:pt>
                <c:pt idx="2">
                  <c:v>82.8</c:v>
                </c:pt>
                <c:pt idx="3">
                  <c:v>84.3</c:v>
                </c:pt>
                <c:pt idx="4">
                  <c:v>87.3</c:v>
                </c:pt>
              </c:numCache>
            </c:numRef>
          </c:val>
          <c:smooth val="1"/>
          <c:extLst>
            <c:ext xmlns:c16="http://schemas.microsoft.com/office/drawing/2014/chart" uri="{C3380CC4-5D6E-409C-BE32-E72D297353CC}">
              <c16:uniqueId val="{00000000-7882-42A3-AA43-1B98FCA34101}"/>
            </c:ext>
          </c:extLst>
        </c:ser>
        <c:ser>
          <c:idx val="2"/>
          <c:order val="1"/>
          <c:tx>
            <c:strRef>
              <c:f>Academics!$C$27</c:f>
              <c:strCache>
                <c:ptCount val="1"/>
                <c:pt idx="0">
                  <c:v>Statewide*</c:v>
                </c:pt>
              </c:strCache>
            </c:strRef>
          </c:tx>
          <c:spPr>
            <a:ln w="31750">
              <a:solidFill>
                <a:srgbClr val="92D050"/>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Academics!$D$20:$H$20</c:f>
              <c:numCache>
                <c:formatCode>General</c:formatCode>
                <c:ptCount val="5"/>
                <c:pt idx="0">
                  <c:v>2012</c:v>
                </c:pt>
                <c:pt idx="1">
                  <c:v>2013</c:v>
                </c:pt>
                <c:pt idx="2">
                  <c:v>2014</c:v>
                </c:pt>
                <c:pt idx="3">
                  <c:v>2015</c:v>
                </c:pt>
                <c:pt idx="4">
                  <c:v>2016</c:v>
                </c:pt>
              </c:numCache>
            </c:numRef>
          </c:cat>
          <c:val>
            <c:numRef>
              <c:f>Academics!$D$27:$H$27</c:f>
              <c:numCache>
                <c:formatCode>0.0</c:formatCode>
                <c:ptCount val="5"/>
                <c:pt idx="0">
                  <c:v>95.8</c:v>
                </c:pt>
                <c:pt idx="1">
                  <c:v>96.9</c:v>
                </c:pt>
                <c:pt idx="2">
                  <c:v>96</c:v>
                </c:pt>
                <c:pt idx="3">
                  <c:v>96.7</c:v>
                </c:pt>
                <c:pt idx="4">
                  <c:v>96.7</c:v>
                </c:pt>
              </c:numCache>
            </c:numRef>
          </c:val>
          <c:smooth val="1"/>
          <c:extLst>
            <c:ext xmlns:c16="http://schemas.microsoft.com/office/drawing/2014/chart" uri="{C3380CC4-5D6E-409C-BE32-E72D297353CC}">
              <c16:uniqueId val="{00000001-7882-42A3-AA43-1B98FCA34101}"/>
            </c:ext>
          </c:extLst>
        </c:ser>
        <c:ser>
          <c:idx val="0"/>
          <c:order val="2"/>
          <c:tx>
            <c:strRef>
              <c:f>Academics!$C$23</c:f>
              <c:strCache>
                <c:ptCount val="1"/>
                <c:pt idx="0">
                  <c:v>Phoenix Chelsea</c:v>
                </c:pt>
              </c:strCache>
            </c:strRef>
          </c:tx>
          <c:spPr>
            <a:ln w="38100">
              <a:solidFill>
                <a:schemeClr val="tx1"/>
              </a:solidFill>
            </a:ln>
          </c:spPr>
          <c:marker>
            <c:symbol val="none"/>
          </c:marker>
          <c:cat>
            <c:numRef>
              <c:f>Academics!$D$20:$H$20</c:f>
              <c:numCache>
                <c:formatCode>General</c:formatCode>
                <c:ptCount val="5"/>
                <c:pt idx="0">
                  <c:v>2012</c:v>
                </c:pt>
                <c:pt idx="1">
                  <c:v>2013</c:v>
                </c:pt>
                <c:pt idx="2">
                  <c:v>2014</c:v>
                </c:pt>
                <c:pt idx="3">
                  <c:v>2015</c:v>
                </c:pt>
                <c:pt idx="4">
                  <c:v>2016</c:v>
                </c:pt>
              </c:numCache>
            </c:numRef>
          </c:cat>
          <c:val>
            <c:numRef>
              <c:f>Academics!$D$23:$H$23</c:f>
              <c:numCache>
                <c:formatCode>0.0</c:formatCode>
                <c:ptCount val="5"/>
                <c:pt idx="0">
                  <c:v>96.3</c:v>
                </c:pt>
                <c:pt idx="1">
                  <c:v>88.7</c:v>
                </c:pt>
                <c:pt idx="2">
                  <c:v>90.7</c:v>
                </c:pt>
                <c:pt idx="3">
                  <c:v>89</c:v>
                </c:pt>
                <c:pt idx="4">
                  <c:v>98.3</c:v>
                </c:pt>
              </c:numCache>
            </c:numRef>
          </c:val>
          <c:smooth val="1"/>
          <c:extLst>
            <c:ext xmlns:c16="http://schemas.microsoft.com/office/drawing/2014/chart" uri="{C3380CC4-5D6E-409C-BE32-E72D297353CC}">
              <c16:uniqueId val="{00000002-7882-42A3-AA43-1B98FCA34101}"/>
            </c:ext>
          </c:extLst>
        </c:ser>
        <c:ser>
          <c:idx val="3"/>
          <c:order val="3"/>
          <c:tx>
            <c:strRef>
              <c:f>Academics!$C$24</c:f>
              <c:strCache>
                <c:ptCount val="1"/>
                <c:pt idx="0">
                  <c:v>Phoenix Springfield</c:v>
                </c:pt>
              </c:strCache>
            </c:strRef>
          </c:tx>
          <c:spPr>
            <a:ln w="38100">
              <a:solidFill>
                <a:sysClr val="windowText" lastClr="000000"/>
              </a:solidFill>
              <a:prstDash val="sysDot"/>
            </a:ln>
          </c:spPr>
          <c:marker>
            <c:symbol val="none"/>
          </c:marker>
          <c:val>
            <c:numRef>
              <c:f>Academics!$D$24:$H$24</c:f>
              <c:numCache>
                <c:formatCode>0.0</c:formatCode>
                <c:ptCount val="5"/>
                <c:pt idx="3">
                  <c:v>92.5</c:v>
                </c:pt>
                <c:pt idx="4">
                  <c:v>98.1</c:v>
                </c:pt>
              </c:numCache>
            </c:numRef>
          </c:val>
          <c:smooth val="0"/>
          <c:extLst>
            <c:ext xmlns:c16="http://schemas.microsoft.com/office/drawing/2014/chart" uri="{C3380CC4-5D6E-409C-BE32-E72D297353CC}">
              <c16:uniqueId val="{00000003-7882-42A3-AA43-1B98FCA34101}"/>
            </c:ext>
          </c:extLst>
        </c:ser>
        <c:ser>
          <c:idx val="4"/>
          <c:order val="4"/>
          <c:tx>
            <c:strRef>
              <c:f>Academics!$C$25</c:f>
              <c:strCache>
                <c:ptCount val="1"/>
                <c:pt idx="0">
                  <c:v>Phoenix Lawrence†</c:v>
                </c:pt>
              </c:strCache>
            </c:strRef>
          </c:tx>
          <c:spPr>
            <a:ln w="38100">
              <a:solidFill>
                <a:schemeClr val="tx1"/>
              </a:solidFill>
              <a:prstDash val="dash"/>
            </a:ln>
          </c:spPr>
          <c:marker>
            <c:symbol val="none"/>
          </c:marker>
          <c:val>
            <c:numRef>
              <c:f>Academics!$D$25:$H$25</c:f>
              <c:numCache>
                <c:formatCode>0.0</c:formatCode>
                <c:ptCount val="5"/>
                <c:pt idx="1">
                  <c:v>87.5</c:v>
                </c:pt>
                <c:pt idx="2">
                  <c:v>80.599999999999994</c:v>
                </c:pt>
                <c:pt idx="3">
                  <c:v>100</c:v>
                </c:pt>
                <c:pt idx="4">
                  <c:v>91.2</c:v>
                </c:pt>
              </c:numCache>
            </c:numRef>
          </c:val>
          <c:smooth val="1"/>
          <c:extLst>
            <c:ext xmlns:c16="http://schemas.microsoft.com/office/drawing/2014/chart" uri="{C3380CC4-5D6E-409C-BE32-E72D297353CC}">
              <c16:uniqueId val="{00000004-7882-42A3-AA43-1B98FCA34101}"/>
            </c:ext>
          </c:extLst>
        </c:ser>
        <c:ser>
          <c:idx val="5"/>
          <c:order val="5"/>
          <c:tx>
            <c:strRef>
              <c:f>Academics!$C$26</c:f>
              <c:strCache>
                <c:ptCount val="1"/>
                <c:pt idx="0">
                  <c:v>Alt. Ed. Schools*</c:v>
                </c:pt>
              </c:strCache>
            </c:strRef>
          </c:tx>
          <c:spPr>
            <a:ln w="38100">
              <a:solidFill>
                <a:schemeClr val="accent6"/>
              </a:solidFill>
            </a:ln>
          </c:spPr>
          <c:marker>
            <c:symbol val="none"/>
          </c:marker>
          <c:val>
            <c:numRef>
              <c:f>Academics!$D$26:$H$26</c:f>
              <c:numCache>
                <c:formatCode>0.0</c:formatCode>
                <c:ptCount val="5"/>
                <c:pt idx="0">
                  <c:v>89.3</c:v>
                </c:pt>
                <c:pt idx="1">
                  <c:v>88.4</c:v>
                </c:pt>
                <c:pt idx="2">
                  <c:v>86.2</c:v>
                </c:pt>
                <c:pt idx="3">
                  <c:v>91</c:v>
                </c:pt>
                <c:pt idx="4">
                  <c:v>90.3</c:v>
                </c:pt>
              </c:numCache>
            </c:numRef>
          </c:val>
          <c:smooth val="1"/>
          <c:extLst>
            <c:ext xmlns:c16="http://schemas.microsoft.com/office/drawing/2014/chart" uri="{C3380CC4-5D6E-409C-BE32-E72D297353CC}">
              <c16:uniqueId val="{00000005-7882-42A3-AA43-1B98FCA34101}"/>
            </c:ext>
          </c:extLst>
        </c:ser>
        <c:dLbls>
          <c:showLegendKey val="0"/>
          <c:showVal val="0"/>
          <c:showCatName val="0"/>
          <c:showSerName val="0"/>
          <c:showPercent val="0"/>
          <c:showBubbleSize val="0"/>
        </c:dLbls>
        <c:smooth val="0"/>
        <c:axId val="115532544"/>
        <c:axId val="115534080"/>
      </c:lineChart>
      <c:catAx>
        <c:axId val="115532544"/>
        <c:scaling>
          <c:orientation val="minMax"/>
        </c:scaling>
        <c:delete val="0"/>
        <c:axPos val="b"/>
        <c:numFmt formatCode="General" sourceLinked="1"/>
        <c:majorTickMark val="out"/>
        <c:minorTickMark val="none"/>
        <c:tickLblPos val="nextTo"/>
        <c:spPr>
          <a:noFill/>
        </c:spPr>
        <c:crossAx val="115534080"/>
        <c:crosses val="autoZero"/>
        <c:auto val="1"/>
        <c:lblAlgn val="ctr"/>
        <c:lblOffset val="100"/>
        <c:noMultiLvlLbl val="0"/>
      </c:catAx>
      <c:valAx>
        <c:axId val="115534080"/>
        <c:scaling>
          <c:orientation val="minMax"/>
          <c:max val="100"/>
          <c:min val="0"/>
        </c:scaling>
        <c:delete val="0"/>
        <c:axPos val="l"/>
        <c:title>
          <c:tx>
            <c:rich>
              <a:bodyPr rot="-5400000" vert="horz"/>
              <a:lstStyle/>
              <a:p>
                <a:pPr>
                  <a:defRPr/>
                </a:pPr>
                <a:r>
                  <a:rPr lang="en-US"/>
                  <a:t>Percent</a:t>
                </a:r>
              </a:p>
            </c:rich>
          </c:tx>
          <c:layout/>
          <c:overlay val="0"/>
        </c:title>
        <c:numFmt formatCode="General" sourceLinked="0"/>
        <c:majorTickMark val="out"/>
        <c:minorTickMark val="none"/>
        <c:tickLblPos val="nextTo"/>
        <c:spPr>
          <a:noFill/>
        </c:spPr>
        <c:crossAx val="115532544"/>
        <c:crosses val="autoZero"/>
        <c:crossBetween val="between"/>
        <c:majorUnit val="10"/>
      </c:valAx>
      <c:spPr>
        <a:no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855" l="0.70000000000000062" r="0.70000000000000062" t="0.7500000000000085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059315948128491"/>
          <c:y val="5.1440251900434983E-2"/>
          <c:w val="0.872012178828795"/>
          <c:h val="0.8324902967184995"/>
        </c:manualLayout>
      </c:layout>
      <c:lineChart>
        <c:grouping val="standard"/>
        <c:varyColors val="0"/>
        <c:ser>
          <c:idx val="1"/>
          <c:order val="0"/>
          <c:tx>
            <c:strRef>
              <c:f>Academics!$C$28</c:f>
              <c:strCache>
                <c:ptCount val="1"/>
                <c:pt idx="0">
                  <c:v>Lawrence*</c:v>
                </c:pt>
              </c:strCache>
            </c:strRef>
          </c:tx>
          <c:spPr>
            <a:ln w="31750">
              <a:solidFill>
                <a:schemeClr val="bg1">
                  <a:lumMod val="65000"/>
                </a:schemeClr>
              </a:solidFill>
            </a:ln>
          </c:spPr>
          <c:marker>
            <c:symbol val="none"/>
          </c:marker>
          <c:cat>
            <c:numRef>
              <c:f>Academics!$K$20:$O$20</c:f>
              <c:numCache>
                <c:formatCode>General</c:formatCode>
                <c:ptCount val="5"/>
                <c:pt idx="0">
                  <c:v>2012</c:v>
                </c:pt>
                <c:pt idx="1">
                  <c:v>2013</c:v>
                </c:pt>
                <c:pt idx="2">
                  <c:v>2014</c:v>
                </c:pt>
                <c:pt idx="3">
                  <c:v>2015</c:v>
                </c:pt>
                <c:pt idx="4">
                  <c:v>2016</c:v>
                </c:pt>
              </c:numCache>
            </c:numRef>
          </c:cat>
          <c:val>
            <c:numRef>
              <c:f>Academics!$K$28:$O$28</c:f>
              <c:numCache>
                <c:formatCode>0.0</c:formatCode>
                <c:ptCount val="5"/>
                <c:pt idx="0">
                  <c:v>55.000000000000007</c:v>
                </c:pt>
                <c:pt idx="1">
                  <c:v>66</c:v>
                </c:pt>
                <c:pt idx="2">
                  <c:v>63</c:v>
                </c:pt>
                <c:pt idx="3">
                  <c:v>67</c:v>
                </c:pt>
                <c:pt idx="4">
                  <c:v>72</c:v>
                </c:pt>
              </c:numCache>
            </c:numRef>
          </c:val>
          <c:smooth val="1"/>
          <c:extLst>
            <c:ext xmlns:c16="http://schemas.microsoft.com/office/drawing/2014/chart" uri="{C3380CC4-5D6E-409C-BE32-E72D297353CC}">
              <c16:uniqueId val="{00000000-49A2-4AD9-8284-6694F9969BDB}"/>
            </c:ext>
          </c:extLst>
        </c:ser>
        <c:ser>
          <c:idx val="2"/>
          <c:order val="1"/>
          <c:tx>
            <c:strRef>
              <c:f>Academics!$C$27</c:f>
              <c:strCache>
                <c:ptCount val="1"/>
                <c:pt idx="0">
                  <c:v>Statewide*</c:v>
                </c:pt>
              </c:strCache>
            </c:strRef>
          </c:tx>
          <c:spPr>
            <a:ln w="31750">
              <a:solidFill>
                <a:srgbClr val="92D050"/>
              </a:solidFill>
            </a:ln>
          </c:spPr>
          <c:marker>
            <c:symbol val="none"/>
          </c:marker>
          <c:dLbls>
            <c:dLbl>
              <c:idx val="1"/>
              <c:layout>
                <c:manualLayout>
                  <c:x val="-5.7166543500588723E-2"/>
                  <c:y val="-3.070508327175601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9A2-4AD9-8284-6694F9969BDB}"/>
                </c:ext>
              </c:extLst>
            </c:dLbl>
            <c:dLbl>
              <c:idx val="3"/>
              <c:layout>
                <c:manualLayout>
                  <c:x val="-5.7166543500588723E-2"/>
                  <c:y val="-3.525398449720135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9A2-4AD9-8284-6694F9969BDB}"/>
                </c:ext>
              </c:extLst>
            </c:dLbl>
            <c:dLbl>
              <c:idx val="4"/>
              <c:layout>
                <c:manualLayout>
                  <c:x val="-5.5656454319997994E-2"/>
                  <c:y val="-3.070508327175601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9A2-4AD9-8284-6694F9969BDB}"/>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Academics!$K$20:$O$20</c:f>
              <c:numCache>
                <c:formatCode>General</c:formatCode>
                <c:ptCount val="5"/>
                <c:pt idx="0">
                  <c:v>2012</c:v>
                </c:pt>
                <c:pt idx="1">
                  <c:v>2013</c:v>
                </c:pt>
                <c:pt idx="2">
                  <c:v>2014</c:v>
                </c:pt>
                <c:pt idx="3">
                  <c:v>2015</c:v>
                </c:pt>
                <c:pt idx="4">
                  <c:v>2016</c:v>
                </c:pt>
              </c:numCache>
            </c:numRef>
          </c:cat>
          <c:val>
            <c:numRef>
              <c:f>Academics!$K$27:$O$27</c:f>
              <c:numCache>
                <c:formatCode>0.0</c:formatCode>
                <c:ptCount val="5"/>
                <c:pt idx="0">
                  <c:v>88</c:v>
                </c:pt>
                <c:pt idx="1">
                  <c:v>91</c:v>
                </c:pt>
                <c:pt idx="2">
                  <c:v>90</c:v>
                </c:pt>
                <c:pt idx="3">
                  <c:v>91</c:v>
                </c:pt>
                <c:pt idx="4">
                  <c:v>91</c:v>
                </c:pt>
              </c:numCache>
            </c:numRef>
          </c:val>
          <c:smooth val="1"/>
          <c:extLst>
            <c:ext xmlns:c16="http://schemas.microsoft.com/office/drawing/2014/chart" uri="{C3380CC4-5D6E-409C-BE32-E72D297353CC}">
              <c16:uniqueId val="{00000004-49A2-4AD9-8284-6694F9969BDB}"/>
            </c:ext>
          </c:extLst>
        </c:ser>
        <c:ser>
          <c:idx val="0"/>
          <c:order val="2"/>
          <c:tx>
            <c:strRef>
              <c:f>Academics!$C$23</c:f>
              <c:strCache>
                <c:ptCount val="1"/>
                <c:pt idx="0">
                  <c:v>Phoenix Chelsea</c:v>
                </c:pt>
              </c:strCache>
            </c:strRef>
          </c:tx>
          <c:spPr>
            <a:ln w="38100">
              <a:solidFill>
                <a:schemeClr val="tx1"/>
              </a:solidFill>
            </a:ln>
          </c:spPr>
          <c:marker>
            <c:symbol val="none"/>
          </c:marker>
          <c:cat>
            <c:numRef>
              <c:f>Academics!$K$20:$O$20</c:f>
              <c:numCache>
                <c:formatCode>General</c:formatCode>
                <c:ptCount val="5"/>
                <c:pt idx="0">
                  <c:v>2012</c:v>
                </c:pt>
                <c:pt idx="1">
                  <c:v>2013</c:v>
                </c:pt>
                <c:pt idx="2">
                  <c:v>2014</c:v>
                </c:pt>
                <c:pt idx="3">
                  <c:v>2015</c:v>
                </c:pt>
                <c:pt idx="4">
                  <c:v>2016</c:v>
                </c:pt>
              </c:numCache>
            </c:numRef>
          </c:cat>
          <c:val>
            <c:numRef>
              <c:f>Academics!$K$23:$O$23</c:f>
              <c:numCache>
                <c:formatCode>0.0</c:formatCode>
                <c:ptCount val="5"/>
                <c:pt idx="0">
                  <c:v>85</c:v>
                </c:pt>
                <c:pt idx="1">
                  <c:v>71</c:v>
                </c:pt>
                <c:pt idx="2">
                  <c:v>78</c:v>
                </c:pt>
                <c:pt idx="3">
                  <c:v>68</c:v>
                </c:pt>
                <c:pt idx="4">
                  <c:v>93</c:v>
                </c:pt>
              </c:numCache>
            </c:numRef>
          </c:val>
          <c:smooth val="1"/>
          <c:extLst>
            <c:ext xmlns:c16="http://schemas.microsoft.com/office/drawing/2014/chart" uri="{C3380CC4-5D6E-409C-BE32-E72D297353CC}">
              <c16:uniqueId val="{00000005-49A2-4AD9-8284-6694F9969BDB}"/>
            </c:ext>
          </c:extLst>
        </c:ser>
        <c:ser>
          <c:idx val="3"/>
          <c:order val="3"/>
          <c:tx>
            <c:strRef>
              <c:f>Academics!$C$24</c:f>
              <c:strCache>
                <c:ptCount val="1"/>
                <c:pt idx="0">
                  <c:v>Phoenix Springfield</c:v>
                </c:pt>
              </c:strCache>
            </c:strRef>
          </c:tx>
          <c:spPr>
            <a:ln w="38100">
              <a:solidFill>
                <a:sysClr val="windowText" lastClr="000000"/>
              </a:solidFill>
              <a:prstDash val="sysDot"/>
            </a:ln>
          </c:spPr>
          <c:marker>
            <c:symbol val="none"/>
          </c:marker>
          <c:val>
            <c:numRef>
              <c:f>Academics!$K$24:$O$24</c:f>
              <c:numCache>
                <c:formatCode>0.0</c:formatCode>
                <c:ptCount val="5"/>
                <c:pt idx="3">
                  <c:v>80</c:v>
                </c:pt>
                <c:pt idx="4">
                  <c:v>92</c:v>
                </c:pt>
              </c:numCache>
            </c:numRef>
          </c:val>
          <c:smooth val="1"/>
          <c:extLst>
            <c:ext xmlns:c16="http://schemas.microsoft.com/office/drawing/2014/chart" uri="{C3380CC4-5D6E-409C-BE32-E72D297353CC}">
              <c16:uniqueId val="{00000006-49A2-4AD9-8284-6694F9969BDB}"/>
            </c:ext>
          </c:extLst>
        </c:ser>
        <c:ser>
          <c:idx val="4"/>
          <c:order val="4"/>
          <c:tx>
            <c:strRef>
              <c:f>Academics!$C$25</c:f>
              <c:strCache>
                <c:ptCount val="1"/>
                <c:pt idx="0">
                  <c:v>Phoenix Lawrence†</c:v>
                </c:pt>
              </c:strCache>
            </c:strRef>
          </c:tx>
          <c:spPr>
            <a:ln w="38100">
              <a:solidFill>
                <a:sysClr val="windowText" lastClr="000000"/>
              </a:solidFill>
              <a:prstDash val="dash"/>
            </a:ln>
          </c:spPr>
          <c:marker>
            <c:symbol val="none"/>
          </c:marker>
          <c:val>
            <c:numRef>
              <c:f>Academics!$K$25:$O$25</c:f>
              <c:numCache>
                <c:formatCode>0.0</c:formatCode>
                <c:ptCount val="5"/>
                <c:pt idx="1">
                  <c:v>70</c:v>
                </c:pt>
                <c:pt idx="2">
                  <c:v>56.000000000000007</c:v>
                </c:pt>
                <c:pt idx="3">
                  <c:v>100</c:v>
                </c:pt>
                <c:pt idx="4">
                  <c:v>76</c:v>
                </c:pt>
              </c:numCache>
            </c:numRef>
          </c:val>
          <c:smooth val="1"/>
          <c:extLst>
            <c:ext xmlns:c16="http://schemas.microsoft.com/office/drawing/2014/chart" uri="{C3380CC4-5D6E-409C-BE32-E72D297353CC}">
              <c16:uniqueId val="{00000007-49A2-4AD9-8284-6694F9969BDB}"/>
            </c:ext>
          </c:extLst>
        </c:ser>
        <c:ser>
          <c:idx val="5"/>
          <c:order val="5"/>
          <c:tx>
            <c:strRef>
              <c:f>Academics!$C$26</c:f>
              <c:strCache>
                <c:ptCount val="1"/>
                <c:pt idx="0">
                  <c:v>Alt. Ed. Schools*</c:v>
                </c:pt>
              </c:strCache>
            </c:strRef>
          </c:tx>
          <c:spPr>
            <a:ln w="38100">
              <a:solidFill>
                <a:schemeClr val="accent6"/>
              </a:solidFill>
            </a:ln>
          </c:spPr>
          <c:marker>
            <c:symbol val="none"/>
          </c:marker>
          <c:val>
            <c:numRef>
              <c:f>Academics!$K$26:$O$26</c:f>
              <c:numCache>
                <c:formatCode>0.0</c:formatCode>
                <c:ptCount val="5"/>
                <c:pt idx="0">
                  <c:v>70</c:v>
                </c:pt>
                <c:pt idx="1">
                  <c:v>70</c:v>
                </c:pt>
                <c:pt idx="2">
                  <c:v>66</c:v>
                </c:pt>
                <c:pt idx="3">
                  <c:v>77</c:v>
                </c:pt>
                <c:pt idx="4">
                  <c:v>75</c:v>
                </c:pt>
              </c:numCache>
            </c:numRef>
          </c:val>
          <c:smooth val="1"/>
          <c:extLst>
            <c:ext xmlns:c16="http://schemas.microsoft.com/office/drawing/2014/chart" uri="{C3380CC4-5D6E-409C-BE32-E72D297353CC}">
              <c16:uniqueId val="{00000008-49A2-4AD9-8284-6694F9969BDB}"/>
            </c:ext>
          </c:extLst>
        </c:ser>
        <c:dLbls>
          <c:showLegendKey val="0"/>
          <c:showVal val="0"/>
          <c:showCatName val="0"/>
          <c:showSerName val="0"/>
          <c:showPercent val="0"/>
          <c:showBubbleSize val="0"/>
        </c:dLbls>
        <c:smooth val="0"/>
        <c:axId val="115591040"/>
        <c:axId val="115592576"/>
      </c:lineChart>
      <c:catAx>
        <c:axId val="115591040"/>
        <c:scaling>
          <c:orientation val="minMax"/>
        </c:scaling>
        <c:delete val="0"/>
        <c:axPos val="b"/>
        <c:numFmt formatCode="General" sourceLinked="1"/>
        <c:majorTickMark val="out"/>
        <c:minorTickMark val="none"/>
        <c:tickLblPos val="nextTo"/>
        <c:crossAx val="115592576"/>
        <c:crosses val="autoZero"/>
        <c:auto val="1"/>
        <c:lblAlgn val="ctr"/>
        <c:lblOffset val="100"/>
        <c:noMultiLvlLbl val="0"/>
      </c:catAx>
      <c:valAx>
        <c:axId val="115592576"/>
        <c:scaling>
          <c:orientation val="minMax"/>
          <c:max val="100"/>
          <c:min val="0"/>
        </c:scaling>
        <c:delete val="0"/>
        <c:axPos val="l"/>
        <c:title>
          <c:tx>
            <c:rich>
              <a:bodyPr rot="-5400000" vert="horz"/>
              <a:lstStyle/>
              <a:p>
                <a:pPr>
                  <a:defRPr/>
                </a:pPr>
                <a:r>
                  <a:rPr lang="en-US" sz="1000" b="1" i="0" u="none" strike="noStrike" baseline="0"/>
                  <a:t>Percent Proficient or Advanced</a:t>
                </a:r>
                <a:endParaRPr lang="en-US"/>
              </a:p>
            </c:rich>
          </c:tx>
          <c:layout/>
          <c:overlay val="0"/>
        </c:title>
        <c:numFmt formatCode="General" sourceLinked="0"/>
        <c:majorTickMark val="out"/>
        <c:minorTickMark val="none"/>
        <c:tickLblPos val="nextTo"/>
        <c:crossAx val="115591040"/>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77" l="0.70000000000000062" r="0.70000000000000062" t="0.75000000000000877"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30924405815841"/>
          <c:y val="5.1440251900434983E-2"/>
          <c:w val="0.86829630115787071"/>
          <c:h val="0.83249029671849983"/>
        </c:manualLayout>
      </c:layout>
      <c:lineChart>
        <c:grouping val="standard"/>
        <c:varyColors val="0"/>
        <c:ser>
          <c:idx val="1"/>
          <c:order val="0"/>
          <c:tx>
            <c:strRef>
              <c:f>Academics!$C$28</c:f>
              <c:strCache>
                <c:ptCount val="1"/>
                <c:pt idx="0">
                  <c:v>Lawrence*</c:v>
                </c:pt>
              </c:strCache>
            </c:strRef>
          </c:tx>
          <c:spPr>
            <a:ln w="31750">
              <a:solidFill>
                <a:schemeClr val="bg1">
                  <a:lumMod val="65000"/>
                </a:schemeClr>
              </a:solidFill>
            </a:ln>
          </c:spPr>
          <c:marker>
            <c:symbol val="none"/>
          </c:marker>
          <c:cat>
            <c:numRef>
              <c:f>Academics!$R$20:$V$20</c:f>
              <c:numCache>
                <c:formatCode>General</c:formatCode>
                <c:ptCount val="5"/>
                <c:pt idx="0">
                  <c:v>2012</c:v>
                </c:pt>
                <c:pt idx="1">
                  <c:v>2013</c:v>
                </c:pt>
                <c:pt idx="2">
                  <c:v>2014</c:v>
                </c:pt>
                <c:pt idx="3">
                  <c:v>2015</c:v>
                </c:pt>
                <c:pt idx="4">
                  <c:v>2016</c:v>
                </c:pt>
              </c:numCache>
            </c:numRef>
          </c:cat>
          <c:val>
            <c:numRef>
              <c:f>Academics!$R$28:$V$28</c:f>
              <c:numCache>
                <c:formatCode>0.0</c:formatCode>
                <c:ptCount val="5"/>
                <c:pt idx="0">
                  <c:v>41</c:v>
                </c:pt>
                <c:pt idx="1">
                  <c:v>51</c:v>
                </c:pt>
                <c:pt idx="2">
                  <c:v>37.5</c:v>
                </c:pt>
                <c:pt idx="3">
                  <c:v>53</c:v>
                </c:pt>
                <c:pt idx="4">
                  <c:v>59</c:v>
                </c:pt>
              </c:numCache>
            </c:numRef>
          </c:val>
          <c:smooth val="1"/>
          <c:extLst>
            <c:ext xmlns:c16="http://schemas.microsoft.com/office/drawing/2014/chart" uri="{C3380CC4-5D6E-409C-BE32-E72D297353CC}">
              <c16:uniqueId val="{00000000-D44D-4372-A69F-57C97755C24C}"/>
            </c:ext>
          </c:extLst>
        </c:ser>
        <c:ser>
          <c:idx val="2"/>
          <c:order val="1"/>
          <c:tx>
            <c:strRef>
              <c:f>Academics!$C$27</c:f>
              <c:strCache>
                <c:ptCount val="1"/>
                <c:pt idx="0">
                  <c:v>Statewide*</c:v>
                </c:pt>
              </c:strCache>
            </c:strRef>
          </c:tx>
          <c:spPr>
            <a:ln w="31750">
              <a:solidFill>
                <a:srgbClr val="92D050"/>
              </a:solidFill>
            </a:ln>
          </c:spPr>
          <c:marker>
            <c:symbol val="none"/>
          </c:marker>
          <c:dLbls>
            <c:dLbl>
              <c:idx val="1"/>
              <c:layout>
                <c:manualLayout>
                  <c:x val="-6.0363826343865133E-2"/>
                  <c:y val="-3.070508327175601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44D-4372-A69F-57C97755C24C}"/>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Academics!$R$20:$V$20</c:f>
              <c:numCache>
                <c:formatCode>General</c:formatCode>
                <c:ptCount val="5"/>
                <c:pt idx="0">
                  <c:v>2012</c:v>
                </c:pt>
                <c:pt idx="1">
                  <c:v>2013</c:v>
                </c:pt>
                <c:pt idx="2">
                  <c:v>2014</c:v>
                </c:pt>
                <c:pt idx="3">
                  <c:v>2015</c:v>
                </c:pt>
                <c:pt idx="4">
                  <c:v>2016</c:v>
                </c:pt>
              </c:numCache>
            </c:numRef>
          </c:cat>
          <c:val>
            <c:numRef>
              <c:f>Academics!$R$27:$V$27</c:f>
              <c:numCache>
                <c:formatCode>0.0</c:formatCode>
                <c:ptCount val="5"/>
                <c:pt idx="0">
                  <c:v>50</c:v>
                </c:pt>
                <c:pt idx="1">
                  <c:v>57</c:v>
                </c:pt>
                <c:pt idx="2">
                  <c:v>50</c:v>
                </c:pt>
                <c:pt idx="3">
                  <c:v>51</c:v>
                </c:pt>
                <c:pt idx="4">
                  <c:v>50</c:v>
                </c:pt>
              </c:numCache>
            </c:numRef>
          </c:val>
          <c:smooth val="1"/>
          <c:extLst>
            <c:ext xmlns:c16="http://schemas.microsoft.com/office/drawing/2014/chart" uri="{C3380CC4-5D6E-409C-BE32-E72D297353CC}">
              <c16:uniqueId val="{00000002-D44D-4372-A69F-57C97755C24C}"/>
            </c:ext>
          </c:extLst>
        </c:ser>
        <c:ser>
          <c:idx val="0"/>
          <c:order val="2"/>
          <c:tx>
            <c:strRef>
              <c:f>Academics!$C$23</c:f>
              <c:strCache>
                <c:ptCount val="1"/>
                <c:pt idx="0">
                  <c:v>Phoenix Chelsea</c:v>
                </c:pt>
              </c:strCache>
            </c:strRef>
          </c:tx>
          <c:spPr>
            <a:ln w="38100">
              <a:solidFill>
                <a:schemeClr val="tx1"/>
              </a:solidFill>
            </a:ln>
          </c:spPr>
          <c:marker>
            <c:symbol val="none"/>
          </c:marker>
          <c:cat>
            <c:numRef>
              <c:f>Academics!$R$20:$V$20</c:f>
              <c:numCache>
                <c:formatCode>General</c:formatCode>
                <c:ptCount val="5"/>
                <c:pt idx="0">
                  <c:v>2012</c:v>
                </c:pt>
                <c:pt idx="1">
                  <c:v>2013</c:v>
                </c:pt>
                <c:pt idx="2">
                  <c:v>2014</c:v>
                </c:pt>
                <c:pt idx="3">
                  <c:v>2015</c:v>
                </c:pt>
                <c:pt idx="4">
                  <c:v>2016</c:v>
                </c:pt>
              </c:numCache>
            </c:numRef>
          </c:cat>
          <c:val>
            <c:numRef>
              <c:f>Academics!$R$23:$V$23</c:f>
              <c:numCache>
                <c:formatCode>0.0</c:formatCode>
                <c:ptCount val="5"/>
              </c:numCache>
            </c:numRef>
          </c:val>
          <c:smooth val="1"/>
          <c:extLst>
            <c:ext xmlns:c16="http://schemas.microsoft.com/office/drawing/2014/chart" uri="{C3380CC4-5D6E-409C-BE32-E72D297353CC}">
              <c16:uniqueId val="{00000003-D44D-4372-A69F-57C97755C24C}"/>
            </c:ext>
          </c:extLst>
        </c:ser>
        <c:ser>
          <c:idx val="3"/>
          <c:order val="3"/>
          <c:tx>
            <c:strRef>
              <c:f>Academics!$C$24</c:f>
              <c:strCache>
                <c:ptCount val="1"/>
                <c:pt idx="0">
                  <c:v>Phoenix Springfield</c:v>
                </c:pt>
              </c:strCache>
            </c:strRef>
          </c:tx>
          <c:spPr>
            <a:ln w="38100">
              <a:solidFill>
                <a:sysClr val="windowText" lastClr="000000"/>
              </a:solidFill>
              <a:prstDash val="sysDot"/>
            </a:ln>
          </c:spPr>
          <c:marker>
            <c:symbol val="none"/>
          </c:marker>
          <c:val>
            <c:numRef>
              <c:f>Academics!$R$24:$V$24</c:f>
              <c:numCache>
                <c:formatCode>0.0</c:formatCode>
                <c:ptCount val="5"/>
              </c:numCache>
            </c:numRef>
          </c:val>
          <c:smooth val="1"/>
          <c:extLst>
            <c:ext xmlns:c16="http://schemas.microsoft.com/office/drawing/2014/chart" uri="{C3380CC4-5D6E-409C-BE32-E72D297353CC}">
              <c16:uniqueId val="{00000004-D44D-4372-A69F-57C97755C24C}"/>
            </c:ext>
          </c:extLst>
        </c:ser>
        <c:ser>
          <c:idx val="4"/>
          <c:order val="4"/>
          <c:tx>
            <c:strRef>
              <c:f>Academics!$C$25</c:f>
              <c:strCache>
                <c:ptCount val="1"/>
                <c:pt idx="0">
                  <c:v>Phoenix Lawrence†</c:v>
                </c:pt>
              </c:strCache>
            </c:strRef>
          </c:tx>
          <c:spPr>
            <a:ln w="38100">
              <a:solidFill>
                <a:sysClr val="windowText" lastClr="000000"/>
              </a:solidFill>
              <a:prstDash val="dash"/>
            </a:ln>
          </c:spPr>
          <c:marker>
            <c:symbol val="none"/>
          </c:marker>
          <c:val>
            <c:numRef>
              <c:f>Academics!$R$25:$V$25</c:f>
              <c:numCache>
                <c:formatCode>0.0</c:formatCode>
                <c:ptCount val="5"/>
              </c:numCache>
            </c:numRef>
          </c:val>
          <c:smooth val="1"/>
          <c:extLst>
            <c:ext xmlns:c16="http://schemas.microsoft.com/office/drawing/2014/chart" uri="{C3380CC4-5D6E-409C-BE32-E72D297353CC}">
              <c16:uniqueId val="{00000005-D44D-4372-A69F-57C97755C24C}"/>
            </c:ext>
          </c:extLst>
        </c:ser>
        <c:dLbls>
          <c:showLegendKey val="0"/>
          <c:showVal val="0"/>
          <c:showCatName val="0"/>
          <c:showSerName val="0"/>
          <c:showPercent val="0"/>
          <c:showBubbleSize val="0"/>
        </c:dLbls>
        <c:smooth val="0"/>
        <c:axId val="115960064"/>
        <c:axId val="115978240"/>
      </c:lineChart>
      <c:catAx>
        <c:axId val="115960064"/>
        <c:scaling>
          <c:orientation val="minMax"/>
        </c:scaling>
        <c:delete val="0"/>
        <c:axPos val="b"/>
        <c:numFmt formatCode="General" sourceLinked="1"/>
        <c:majorTickMark val="out"/>
        <c:minorTickMark val="none"/>
        <c:tickLblPos val="nextTo"/>
        <c:crossAx val="115978240"/>
        <c:crosses val="autoZero"/>
        <c:auto val="1"/>
        <c:lblAlgn val="ctr"/>
        <c:lblOffset val="100"/>
        <c:noMultiLvlLbl val="0"/>
      </c:catAx>
      <c:valAx>
        <c:axId val="115978240"/>
        <c:scaling>
          <c:orientation val="minMax"/>
          <c:max val="100"/>
          <c:min val="0"/>
        </c:scaling>
        <c:delete val="0"/>
        <c:axPos val="l"/>
        <c:title>
          <c:tx>
            <c:rich>
              <a:bodyPr rot="-5400000" vert="horz"/>
              <a:lstStyle/>
              <a:p>
                <a:pPr>
                  <a:defRPr/>
                </a:pPr>
                <a:r>
                  <a:rPr lang="en-US"/>
                  <a:t>Percentile</a:t>
                </a:r>
              </a:p>
            </c:rich>
          </c:tx>
          <c:layout/>
          <c:overlay val="0"/>
        </c:title>
        <c:numFmt formatCode="General" sourceLinked="0"/>
        <c:majorTickMark val="out"/>
        <c:minorTickMark val="none"/>
        <c:tickLblPos val="nextTo"/>
        <c:crossAx val="115960064"/>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99" l="0.70000000000000062" r="0.70000000000000062" t="0.75000000000000899" header="0.30000000000000032" footer="0.30000000000000032"/>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48905391041141"/>
          <c:y val="5.1440251900434983E-2"/>
          <c:w val="0.86011648347118463"/>
          <c:h val="0.8324902967184995"/>
        </c:manualLayout>
      </c:layout>
      <c:lineChart>
        <c:grouping val="standard"/>
        <c:varyColors val="0"/>
        <c:ser>
          <c:idx val="1"/>
          <c:order val="0"/>
          <c:tx>
            <c:strRef>
              <c:f>Academics!$C$58</c:f>
              <c:strCache>
                <c:ptCount val="1"/>
                <c:pt idx="0">
                  <c:v>Lawrence*</c:v>
                </c:pt>
              </c:strCache>
            </c:strRef>
          </c:tx>
          <c:spPr>
            <a:ln w="31750">
              <a:solidFill>
                <a:schemeClr val="bg1">
                  <a:lumMod val="65000"/>
                </a:schemeClr>
              </a:solidFill>
            </a:ln>
          </c:spPr>
          <c:marker>
            <c:symbol val="none"/>
          </c:marker>
          <c:cat>
            <c:numRef>
              <c:f>Academics!$D$50:$H$50</c:f>
              <c:numCache>
                <c:formatCode>General</c:formatCode>
                <c:ptCount val="5"/>
                <c:pt idx="0">
                  <c:v>2012</c:v>
                </c:pt>
                <c:pt idx="1">
                  <c:v>2013</c:v>
                </c:pt>
                <c:pt idx="2">
                  <c:v>2014</c:v>
                </c:pt>
                <c:pt idx="3">
                  <c:v>2015</c:v>
                </c:pt>
                <c:pt idx="4">
                  <c:v>2016</c:v>
                </c:pt>
              </c:numCache>
            </c:numRef>
          </c:cat>
          <c:val>
            <c:numRef>
              <c:f>Academics!$D$58:$H$58</c:f>
              <c:numCache>
                <c:formatCode>0.0</c:formatCode>
                <c:ptCount val="5"/>
                <c:pt idx="0">
                  <c:v>60.9</c:v>
                </c:pt>
                <c:pt idx="1">
                  <c:v>68.400000000000006</c:v>
                </c:pt>
                <c:pt idx="2">
                  <c:v>70.3</c:v>
                </c:pt>
                <c:pt idx="3">
                  <c:v>69.2</c:v>
                </c:pt>
                <c:pt idx="4">
                  <c:v>73.099999999999994</c:v>
                </c:pt>
              </c:numCache>
            </c:numRef>
          </c:val>
          <c:smooth val="1"/>
          <c:extLst>
            <c:ext xmlns:c16="http://schemas.microsoft.com/office/drawing/2014/chart" uri="{C3380CC4-5D6E-409C-BE32-E72D297353CC}">
              <c16:uniqueId val="{00000000-F9E4-4792-BC74-986EED1173A2}"/>
            </c:ext>
          </c:extLst>
        </c:ser>
        <c:ser>
          <c:idx val="2"/>
          <c:order val="1"/>
          <c:tx>
            <c:strRef>
              <c:f>Academics!$C$57</c:f>
              <c:strCache>
                <c:ptCount val="1"/>
                <c:pt idx="0">
                  <c:v>Statewide*</c:v>
                </c:pt>
              </c:strCache>
            </c:strRef>
          </c:tx>
          <c:spPr>
            <a:ln w="31750">
              <a:solidFill>
                <a:srgbClr val="92D050"/>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Academics!$D$50:$H$52</c:f>
              <c:strCache>
                <c:ptCount val="5"/>
                <c:pt idx="0">
                  <c:v>2012</c:v>
                </c:pt>
                <c:pt idx="1">
                  <c:v>2013</c:v>
                </c:pt>
                <c:pt idx="2">
                  <c:v>2014</c:v>
                </c:pt>
                <c:pt idx="3">
                  <c:v>2015</c:v>
                </c:pt>
                <c:pt idx="4">
                  <c:v>2016</c:v>
                </c:pt>
              </c:strCache>
            </c:strRef>
          </c:cat>
          <c:val>
            <c:numRef>
              <c:f>Academics!$D$57:$H$57</c:f>
              <c:numCache>
                <c:formatCode>0.0</c:formatCode>
                <c:ptCount val="5"/>
                <c:pt idx="0">
                  <c:v>90</c:v>
                </c:pt>
                <c:pt idx="1">
                  <c:v>90.2</c:v>
                </c:pt>
                <c:pt idx="2">
                  <c:v>90</c:v>
                </c:pt>
                <c:pt idx="3">
                  <c:v>89.9</c:v>
                </c:pt>
                <c:pt idx="4">
                  <c:v>89.7</c:v>
                </c:pt>
              </c:numCache>
            </c:numRef>
          </c:val>
          <c:smooth val="1"/>
          <c:extLst>
            <c:ext xmlns:c16="http://schemas.microsoft.com/office/drawing/2014/chart" uri="{C3380CC4-5D6E-409C-BE32-E72D297353CC}">
              <c16:uniqueId val="{00000001-F9E4-4792-BC74-986EED1173A2}"/>
            </c:ext>
          </c:extLst>
        </c:ser>
        <c:ser>
          <c:idx val="0"/>
          <c:order val="2"/>
          <c:tx>
            <c:strRef>
              <c:f>Academics!$C$53</c:f>
              <c:strCache>
                <c:ptCount val="1"/>
                <c:pt idx="0">
                  <c:v>Phoenix Chelsea</c:v>
                </c:pt>
              </c:strCache>
            </c:strRef>
          </c:tx>
          <c:spPr>
            <a:ln w="38100">
              <a:solidFill>
                <a:schemeClr val="tx1"/>
              </a:solidFill>
            </a:ln>
          </c:spPr>
          <c:marker>
            <c:symbol val="none"/>
          </c:marker>
          <c:cat>
            <c:numRef>
              <c:f>Academics!$D$50:$H$50</c:f>
              <c:numCache>
                <c:formatCode>General</c:formatCode>
                <c:ptCount val="5"/>
                <c:pt idx="0">
                  <c:v>2012</c:v>
                </c:pt>
                <c:pt idx="1">
                  <c:v>2013</c:v>
                </c:pt>
                <c:pt idx="2">
                  <c:v>2014</c:v>
                </c:pt>
                <c:pt idx="3">
                  <c:v>2015</c:v>
                </c:pt>
                <c:pt idx="4">
                  <c:v>2016</c:v>
                </c:pt>
              </c:numCache>
            </c:numRef>
          </c:cat>
          <c:val>
            <c:numRef>
              <c:f>Academics!$D$53:$H$53</c:f>
              <c:numCache>
                <c:formatCode>0.0</c:formatCode>
                <c:ptCount val="5"/>
                <c:pt idx="0">
                  <c:v>89.8</c:v>
                </c:pt>
                <c:pt idx="1">
                  <c:v>74.2</c:v>
                </c:pt>
                <c:pt idx="2">
                  <c:v>85.2</c:v>
                </c:pt>
                <c:pt idx="3">
                  <c:v>78.3</c:v>
                </c:pt>
                <c:pt idx="4">
                  <c:v>98.3</c:v>
                </c:pt>
              </c:numCache>
            </c:numRef>
          </c:val>
          <c:smooth val="1"/>
          <c:extLst>
            <c:ext xmlns:c16="http://schemas.microsoft.com/office/drawing/2014/chart" uri="{C3380CC4-5D6E-409C-BE32-E72D297353CC}">
              <c16:uniqueId val="{00000002-F9E4-4792-BC74-986EED1173A2}"/>
            </c:ext>
          </c:extLst>
        </c:ser>
        <c:ser>
          <c:idx val="3"/>
          <c:order val="3"/>
          <c:tx>
            <c:strRef>
              <c:f>Academics!$C$54</c:f>
              <c:strCache>
                <c:ptCount val="1"/>
                <c:pt idx="0">
                  <c:v>Phoenix Springfield</c:v>
                </c:pt>
              </c:strCache>
            </c:strRef>
          </c:tx>
          <c:spPr>
            <a:ln w="38100">
              <a:solidFill>
                <a:schemeClr val="tx1"/>
              </a:solidFill>
              <a:prstDash val="sysDot"/>
            </a:ln>
          </c:spPr>
          <c:marker>
            <c:symbol val="circle"/>
            <c:size val="4"/>
            <c:spPr>
              <a:solidFill>
                <a:sysClr val="windowText" lastClr="000000"/>
              </a:solidFill>
              <a:ln>
                <a:noFill/>
              </a:ln>
            </c:spPr>
          </c:marker>
          <c:val>
            <c:numRef>
              <c:f>Academics!$D$54:$H$54</c:f>
              <c:numCache>
                <c:formatCode>0.0</c:formatCode>
                <c:ptCount val="5"/>
                <c:pt idx="4">
                  <c:v>68.8</c:v>
                </c:pt>
              </c:numCache>
            </c:numRef>
          </c:val>
          <c:smooth val="1"/>
          <c:extLst>
            <c:ext xmlns:c16="http://schemas.microsoft.com/office/drawing/2014/chart" uri="{C3380CC4-5D6E-409C-BE32-E72D297353CC}">
              <c16:uniqueId val="{00000003-F9E4-4792-BC74-986EED1173A2}"/>
            </c:ext>
          </c:extLst>
        </c:ser>
        <c:ser>
          <c:idx val="4"/>
          <c:order val="4"/>
          <c:tx>
            <c:strRef>
              <c:f>Academics!$C$55</c:f>
              <c:strCache>
                <c:ptCount val="1"/>
                <c:pt idx="0">
                  <c:v>Phoenix Lawrence†</c:v>
                </c:pt>
              </c:strCache>
            </c:strRef>
          </c:tx>
          <c:spPr>
            <a:ln w="38100">
              <a:solidFill>
                <a:sysClr val="windowText" lastClr="000000"/>
              </a:solidFill>
              <a:prstDash val="dash"/>
            </a:ln>
          </c:spPr>
          <c:marker>
            <c:symbol val="none"/>
          </c:marker>
          <c:dPt>
            <c:idx val="2"/>
            <c:bubble3D val="0"/>
            <c:spPr>
              <a:ln w="38100">
                <a:solidFill>
                  <a:schemeClr val="tx1"/>
                </a:solidFill>
                <a:prstDash val="dash"/>
              </a:ln>
            </c:spPr>
            <c:extLst>
              <c:ext xmlns:c16="http://schemas.microsoft.com/office/drawing/2014/chart" uri="{C3380CC4-5D6E-409C-BE32-E72D297353CC}">
                <c16:uniqueId val="{00000004-F9E4-4792-BC74-986EED1173A2}"/>
              </c:ext>
            </c:extLst>
          </c:dPt>
          <c:val>
            <c:numRef>
              <c:f>Academics!$D$55:$H$55</c:f>
              <c:numCache>
                <c:formatCode>0.0</c:formatCode>
                <c:ptCount val="5"/>
                <c:pt idx="2">
                  <c:v>59.2</c:v>
                </c:pt>
                <c:pt idx="3">
                  <c:v>82.8</c:v>
                </c:pt>
                <c:pt idx="4">
                  <c:v>78.099999999999994</c:v>
                </c:pt>
              </c:numCache>
            </c:numRef>
          </c:val>
          <c:smooth val="1"/>
          <c:extLst>
            <c:ext xmlns:c16="http://schemas.microsoft.com/office/drawing/2014/chart" uri="{C3380CC4-5D6E-409C-BE32-E72D297353CC}">
              <c16:uniqueId val="{00000005-F9E4-4792-BC74-986EED1173A2}"/>
            </c:ext>
          </c:extLst>
        </c:ser>
        <c:ser>
          <c:idx val="5"/>
          <c:order val="5"/>
          <c:tx>
            <c:strRef>
              <c:f>Academics!$C$56</c:f>
              <c:strCache>
                <c:ptCount val="1"/>
                <c:pt idx="0">
                  <c:v>Alt. Ed. Schools*</c:v>
                </c:pt>
              </c:strCache>
            </c:strRef>
          </c:tx>
          <c:spPr>
            <a:ln w="38100"/>
          </c:spPr>
          <c:marker>
            <c:symbol val="none"/>
          </c:marker>
          <c:val>
            <c:numRef>
              <c:f>Academics!$D$56:$H$56</c:f>
              <c:numCache>
                <c:formatCode>0.0</c:formatCode>
                <c:ptCount val="5"/>
                <c:pt idx="0">
                  <c:v>69.599999999999994</c:v>
                </c:pt>
                <c:pt idx="1">
                  <c:v>63.9</c:v>
                </c:pt>
                <c:pt idx="2">
                  <c:v>66.900000000000006</c:v>
                </c:pt>
                <c:pt idx="3">
                  <c:v>70.5</c:v>
                </c:pt>
                <c:pt idx="4">
                  <c:v>67.099999999999994</c:v>
                </c:pt>
              </c:numCache>
            </c:numRef>
          </c:val>
          <c:smooth val="1"/>
          <c:extLst>
            <c:ext xmlns:c16="http://schemas.microsoft.com/office/drawing/2014/chart" uri="{C3380CC4-5D6E-409C-BE32-E72D297353CC}">
              <c16:uniqueId val="{00000006-F9E4-4792-BC74-986EED1173A2}"/>
            </c:ext>
          </c:extLst>
        </c:ser>
        <c:dLbls>
          <c:showLegendKey val="0"/>
          <c:showVal val="0"/>
          <c:showCatName val="0"/>
          <c:showSerName val="0"/>
          <c:showPercent val="0"/>
          <c:showBubbleSize val="0"/>
        </c:dLbls>
        <c:smooth val="0"/>
        <c:axId val="116125696"/>
        <c:axId val="116127232"/>
      </c:lineChart>
      <c:catAx>
        <c:axId val="116125696"/>
        <c:scaling>
          <c:orientation val="minMax"/>
        </c:scaling>
        <c:delete val="0"/>
        <c:axPos val="b"/>
        <c:numFmt formatCode="General" sourceLinked="1"/>
        <c:majorTickMark val="out"/>
        <c:minorTickMark val="none"/>
        <c:tickLblPos val="nextTo"/>
        <c:spPr>
          <a:noFill/>
        </c:spPr>
        <c:crossAx val="116127232"/>
        <c:crosses val="autoZero"/>
        <c:auto val="1"/>
        <c:lblAlgn val="ctr"/>
        <c:lblOffset val="100"/>
        <c:noMultiLvlLbl val="0"/>
      </c:catAx>
      <c:valAx>
        <c:axId val="116127232"/>
        <c:scaling>
          <c:orientation val="minMax"/>
          <c:max val="100"/>
          <c:min val="0"/>
        </c:scaling>
        <c:delete val="0"/>
        <c:axPos val="l"/>
        <c:title>
          <c:tx>
            <c:rich>
              <a:bodyPr rot="-5400000" vert="horz"/>
              <a:lstStyle/>
              <a:p>
                <a:pPr>
                  <a:defRPr/>
                </a:pPr>
                <a:r>
                  <a:rPr lang="en-US"/>
                  <a:t>Percent</a:t>
                </a:r>
              </a:p>
            </c:rich>
          </c:tx>
          <c:layout/>
          <c:overlay val="0"/>
        </c:title>
        <c:numFmt formatCode="General" sourceLinked="0"/>
        <c:majorTickMark val="out"/>
        <c:minorTickMark val="none"/>
        <c:tickLblPos val="nextTo"/>
        <c:spPr>
          <a:noFill/>
        </c:spPr>
        <c:crossAx val="116125696"/>
        <c:crosses val="autoZero"/>
        <c:crossBetween val="between"/>
        <c:majorUnit val="10"/>
      </c:valAx>
      <c:spPr>
        <a:noFill/>
      </c:spPr>
    </c:plotArea>
    <c:plotVisOnly val="1"/>
    <c:dispBlanksAs val="gap"/>
    <c:showDLblsOverMax val="0"/>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877" l="0.70000000000000062" r="0.70000000000000062" t="0.75000000000000877"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059315948128491"/>
          <c:y val="5.1440251900434983E-2"/>
          <c:w val="0.872012178828795"/>
          <c:h val="0.83249029671849983"/>
        </c:manualLayout>
      </c:layout>
      <c:lineChart>
        <c:grouping val="standard"/>
        <c:varyColors val="0"/>
        <c:ser>
          <c:idx val="1"/>
          <c:order val="0"/>
          <c:tx>
            <c:strRef>
              <c:f>Academics!$C$58</c:f>
              <c:strCache>
                <c:ptCount val="1"/>
                <c:pt idx="0">
                  <c:v>Lawrence*</c:v>
                </c:pt>
              </c:strCache>
            </c:strRef>
          </c:tx>
          <c:spPr>
            <a:ln w="31750">
              <a:solidFill>
                <a:schemeClr val="bg1">
                  <a:lumMod val="65000"/>
                </a:schemeClr>
              </a:solidFill>
            </a:ln>
          </c:spPr>
          <c:marker>
            <c:symbol val="none"/>
          </c:marker>
          <c:cat>
            <c:numRef>
              <c:f>Academics!$K$50:$O$50</c:f>
              <c:numCache>
                <c:formatCode>General</c:formatCode>
                <c:ptCount val="5"/>
                <c:pt idx="0">
                  <c:v>2012</c:v>
                </c:pt>
                <c:pt idx="1">
                  <c:v>2013</c:v>
                </c:pt>
                <c:pt idx="2">
                  <c:v>2014</c:v>
                </c:pt>
                <c:pt idx="3">
                  <c:v>2015</c:v>
                </c:pt>
                <c:pt idx="4">
                  <c:v>2016</c:v>
                </c:pt>
              </c:numCache>
            </c:numRef>
          </c:cat>
          <c:val>
            <c:numRef>
              <c:f>Academics!$K$58:$O$58</c:f>
              <c:numCache>
                <c:formatCode>0.0</c:formatCode>
                <c:ptCount val="5"/>
                <c:pt idx="0">
                  <c:v>35</c:v>
                </c:pt>
                <c:pt idx="1">
                  <c:v>44</c:v>
                </c:pt>
                <c:pt idx="2">
                  <c:v>44</c:v>
                </c:pt>
                <c:pt idx="3">
                  <c:v>47</c:v>
                </c:pt>
                <c:pt idx="4">
                  <c:v>50</c:v>
                </c:pt>
              </c:numCache>
            </c:numRef>
          </c:val>
          <c:smooth val="1"/>
          <c:extLst>
            <c:ext xmlns:c16="http://schemas.microsoft.com/office/drawing/2014/chart" uri="{C3380CC4-5D6E-409C-BE32-E72D297353CC}">
              <c16:uniqueId val="{00000000-4FAA-43DD-84A8-81ADD6D54821}"/>
            </c:ext>
          </c:extLst>
        </c:ser>
        <c:ser>
          <c:idx val="2"/>
          <c:order val="1"/>
          <c:tx>
            <c:strRef>
              <c:f>Academics!$C$57</c:f>
              <c:strCache>
                <c:ptCount val="1"/>
                <c:pt idx="0">
                  <c:v>Statewide*</c:v>
                </c:pt>
              </c:strCache>
            </c:strRef>
          </c:tx>
          <c:spPr>
            <a:ln w="31750">
              <a:solidFill>
                <a:srgbClr val="92D050"/>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Academics!$K$50:$O$50</c:f>
              <c:numCache>
                <c:formatCode>General</c:formatCode>
                <c:ptCount val="5"/>
                <c:pt idx="0">
                  <c:v>2012</c:v>
                </c:pt>
                <c:pt idx="1">
                  <c:v>2013</c:v>
                </c:pt>
                <c:pt idx="2">
                  <c:v>2014</c:v>
                </c:pt>
                <c:pt idx="3">
                  <c:v>2015</c:v>
                </c:pt>
                <c:pt idx="4">
                  <c:v>2016</c:v>
                </c:pt>
              </c:numCache>
            </c:numRef>
          </c:cat>
          <c:val>
            <c:numRef>
              <c:f>Academics!$K$57:$O$57</c:f>
              <c:numCache>
                <c:formatCode>0.0</c:formatCode>
                <c:ptCount val="5"/>
                <c:pt idx="0">
                  <c:v>78</c:v>
                </c:pt>
                <c:pt idx="1">
                  <c:v>80</c:v>
                </c:pt>
                <c:pt idx="2">
                  <c:v>79</c:v>
                </c:pt>
                <c:pt idx="3">
                  <c:v>79</c:v>
                </c:pt>
                <c:pt idx="4">
                  <c:v>78</c:v>
                </c:pt>
              </c:numCache>
            </c:numRef>
          </c:val>
          <c:smooth val="1"/>
          <c:extLst>
            <c:ext xmlns:c16="http://schemas.microsoft.com/office/drawing/2014/chart" uri="{C3380CC4-5D6E-409C-BE32-E72D297353CC}">
              <c16:uniqueId val="{00000001-4FAA-43DD-84A8-81ADD6D54821}"/>
            </c:ext>
          </c:extLst>
        </c:ser>
        <c:ser>
          <c:idx val="0"/>
          <c:order val="2"/>
          <c:tx>
            <c:strRef>
              <c:f>Academics!$C$53</c:f>
              <c:strCache>
                <c:ptCount val="1"/>
                <c:pt idx="0">
                  <c:v>Phoenix Chelsea</c:v>
                </c:pt>
              </c:strCache>
            </c:strRef>
          </c:tx>
          <c:spPr>
            <a:ln w="38100">
              <a:solidFill>
                <a:sysClr val="windowText" lastClr="000000"/>
              </a:solidFill>
            </a:ln>
          </c:spPr>
          <c:marker>
            <c:symbol val="none"/>
          </c:marker>
          <c:cat>
            <c:numRef>
              <c:f>Academics!$K$50:$O$50</c:f>
              <c:numCache>
                <c:formatCode>General</c:formatCode>
                <c:ptCount val="5"/>
                <c:pt idx="0">
                  <c:v>2012</c:v>
                </c:pt>
                <c:pt idx="1">
                  <c:v>2013</c:v>
                </c:pt>
                <c:pt idx="2">
                  <c:v>2014</c:v>
                </c:pt>
                <c:pt idx="3">
                  <c:v>2015</c:v>
                </c:pt>
                <c:pt idx="4">
                  <c:v>2016</c:v>
                </c:pt>
              </c:numCache>
            </c:numRef>
          </c:cat>
          <c:val>
            <c:numRef>
              <c:f>Academics!$K$53:$O$53</c:f>
              <c:numCache>
                <c:formatCode>0.0</c:formatCode>
                <c:ptCount val="5"/>
                <c:pt idx="0">
                  <c:v>72</c:v>
                </c:pt>
                <c:pt idx="1">
                  <c:v>57.999999999999993</c:v>
                </c:pt>
                <c:pt idx="2">
                  <c:v>63</c:v>
                </c:pt>
                <c:pt idx="3">
                  <c:v>52</c:v>
                </c:pt>
                <c:pt idx="4">
                  <c:v>93</c:v>
                </c:pt>
              </c:numCache>
            </c:numRef>
          </c:val>
          <c:smooth val="1"/>
          <c:extLst>
            <c:ext xmlns:c16="http://schemas.microsoft.com/office/drawing/2014/chart" uri="{C3380CC4-5D6E-409C-BE32-E72D297353CC}">
              <c16:uniqueId val="{00000002-4FAA-43DD-84A8-81ADD6D54821}"/>
            </c:ext>
          </c:extLst>
        </c:ser>
        <c:ser>
          <c:idx val="3"/>
          <c:order val="3"/>
          <c:tx>
            <c:strRef>
              <c:f>Academics!$C$54</c:f>
              <c:strCache>
                <c:ptCount val="1"/>
                <c:pt idx="0">
                  <c:v>Phoenix Springfield</c:v>
                </c:pt>
              </c:strCache>
            </c:strRef>
          </c:tx>
          <c:spPr>
            <a:ln w="38100">
              <a:solidFill>
                <a:schemeClr val="tx1"/>
              </a:solidFill>
              <a:prstDash val="sysDot"/>
            </a:ln>
          </c:spPr>
          <c:marker>
            <c:symbol val="circle"/>
            <c:size val="3"/>
            <c:spPr>
              <a:solidFill>
                <a:sysClr val="windowText" lastClr="000000"/>
              </a:solidFill>
            </c:spPr>
          </c:marker>
          <c:val>
            <c:numRef>
              <c:f>Academics!$K$54:$O$54</c:f>
              <c:numCache>
                <c:formatCode>0.0</c:formatCode>
                <c:ptCount val="5"/>
                <c:pt idx="4">
                  <c:v>33</c:v>
                </c:pt>
              </c:numCache>
            </c:numRef>
          </c:val>
          <c:smooth val="1"/>
          <c:extLst>
            <c:ext xmlns:c16="http://schemas.microsoft.com/office/drawing/2014/chart" uri="{C3380CC4-5D6E-409C-BE32-E72D297353CC}">
              <c16:uniqueId val="{00000003-4FAA-43DD-84A8-81ADD6D54821}"/>
            </c:ext>
          </c:extLst>
        </c:ser>
        <c:ser>
          <c:idx val="4"/>
          <c:order val="4"/>
          <c:tx>
            <c:strRef>
              <c:f>Academics!$C$55</c:f>
              <c:strCache>
                <c:ptCount val="1"/>
                <c:pt idx="0">
                  <c:v>Phoenix Lawrence†</c:v>
                </c:pt>
              </c:strCache>
            </c:strRef>
          </c:tx>
          <c:spPr>
            <a:ln w="38100">
              <a:solidFill>
                <a:schemeClr val="tx1"/>
              </a:solidFill>
              <a:prstDash val="dash"/>
            </a:ln>
          </c:spPr>
          <c:marker>
            <c:symbol val="none"/>
          </c:marker>
          <c:val>
            <c:numRef>
              <c:f>Academics!$K$55:$O$55</c:f>
              <c:numCache>
                <c:formatCode>0.0</c:formatCode>
                <c:ptCount val="5"/>
                <c:pt idx="2">
                  <c:v>26</c:v>
                </c:pt>
                <c:pt idx="3">
                  <c:v>69</c:v>
                </c:pt>
                <c:pt idx="4">
                  <c:v>56.000000000000007</c:v>
                </c:pt>
              </c:numCache>
            </c:numRef>
          </c:val>
          <c:smooth val="1"/>
          <c:extLst>
            <c:ext xmlns:c16="http://schemas.microsoft.com/office/drawing/2014/chart" uri="{C3380CC4-5D6E-409C-BE32-E72D297353CC}">
              <c16:uniqueId val="{00000004-4FAA-43DD-84A8-81ADD6D54821}"/>
            </c:ext>
          </c:extLst>
        </c:ser>
        <c:ser>
          <c:idx val="5"/>
          <c:order val="5"/>
          <c:tx>
            <c:strRef>
              <c:f>Academics!$C$56</c:f>
              <c:strCache>
                <c:ptCount val="1"/>
                <c:pt idx="0">
                  <c:v>Alt. Ed. Schools*</c:v>
                </c:pt>
              </c:strCache>
            </c:strRef>
          </c:tx>
          <c:spPr>
            <a:ln w="38100">
              <a:solidFill>
                <a:srgbClr val="F79646"/>
              </a:solidFill>
            </a:ln>
          </c:spPr>
          <c:marker>
            <c:symbol val="none"/>
          </c:marker>
          <c:val>
            <c:numRef>
              <c:f>Academics!$K$56:$O$56</c:f>
              <c:numCache>
                <c:formatCode>0.0</c:formatCode>
                <c:ptCount val="5"/>
                <c:pt idx="0">
                  <c:v>43</c:v>
                </c:pt>
                <c:pt idx="1">
                  <c:v>37</c:v>
                </c:pt>
                <c:pt idx="2">
                  <c:v>40</c:v>
                </c:pt>
                <c:pt idx="3">
                  <c:v>46</c:v>
                </c:pt>
                <c:pt idx="4">
                  <c:v>38</c:v>
                </c:pt>
              </c:numCache>
            </c:numRef>
          </c:val>
          <c:smooth val="1"/>
          <c:extLst>
            <c:ext xmlns:c16="http://schemas.microsoft.com/office/drawing/2014/chart" uri="{C3380CC4-5D6E-409C-BE32-E72D297353CC}">
              <c16:uniqueId val="{00000005-4FAA-43DD-84A8-81ADD6D54821}"/>
            </c:ext>
          </c:extLst>
        </c:ser>
        <c:dLbls>
          <c:showLegendKey val="0"/>
          <c:showVal val="0"/>
          <c:showCatName val="0"/>
          <c:showSerName val="0"/>
          <c:showPercent val="0"/>
          <c:showBubbleSize val="0"/>
        </c:dLbls>
        <c:smooth val="0"/>
        <c:axId val="116012544"/>
        <c:axId val="116013696"/>
      </c:lineChart>
      <c:catAx>
        <c:axId val="116012544"/>
        <c:scaling>
          <c:orientation val="minMax"/>
        </c:scaling>
        <c:delete val="0"/>
        <c:axPos val="b"/>
        <c:numFmt formatCode="General" sourceLinked="1"/>
        <c:majorTickMark val="out"/>
        <c:minorTickMark val="none"/>
        <c:tickLblPos val="nextTo"/>
        <c:crossAx val="116013696"/>
        <c:crosses val="autoZero"/>
        <c:auto val="1"/>
        <c:lblAlgn val="ctr"/>
        <c:lblOffset val="100"/>
        <c:noMultiLvlLbl val="0"/>
      </c:catAx>
      <c:valAx>
        <c:axId val="116013696"/>
        <c:scaling>
          <c:orientation val="minMax"/>
          <c:max val="100"/>
          <c:min val="0"/>
        </c:scaling>
        <c:delete val="0"/>
        <c:axPos val="l"/>
        <c:title>
          <c:tx>
            <c:rich>
              <a:bodyPr rot="-5400000" vert="horz"/>
              <a:lstStyle/>
              <a:p>
                <a:pPr>
                  <a:defRPr/>
                </a:pPr>
                <a:r>
                  <a:rPr lang="en-US" sz="1000" b="1" i="0" u="none" strike="noStrike" baseline="0"/>
                  <a:t>Percent Proficient or Advanced</a:t>
                </a:r>
                <a:endParaRPr lang="en-US"/>
              </a:p>
            </c:rich>
          </c:tx>
          <c:layout/>
          <c:overlay val="0"/>
        </c:title>
        <c:numFmt formatCode="General" sourceLinked="0"/>
        <c:majorTickMark val="out"/>
        <c:minorTickMark val="none"/>
        <c:tickLblPos val="nextTo"/>
        <c:crossAx val="116012544"/>
        <c:crosses val="autoZero"/>
        <c:crossBetween val="between"/>
      </c:valAx>
      <c:spPr>
        <a:noFill/>
        <a:ln>
          <a:noFill/>
        </a:ln>
      </c:spPr>
    </c:plotArea>
    <c:plotVisOnly val="1"/>
    <c:dispBlanksAs val="gap"/>
    <c:showDLblsOverMax val="0"/>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899" l="0.70000000000000062" r="0.70000000000000062" t="0.75000000000000899"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210268757727677"/>
          <c:y val="5.1440251900434983E-2"/>
          <c:w val="0.87050276566668849"/>
          <c:h val="0.83249029671850006"/>
        </c:manualLayout>
      </c:layout>
      <c:lineChart>
        <c:grouping val="standard"/>
        <c:varyColors val="0"/>
        <c:ser>
          <c:idx val="1"/>
          <c:order val="0"/>
          <c:tx>
            <c:strRef>
              <c:f>Academics!$C$58</c:f>
              <c:strCache>
                <c:ptCount val="1"/>
                <c:pt idx="0">
                  <c:v>Lawrence*</c:v>
                </c:pt>
              </c:strCache>
            </c:strRef>
          </c:tx>
          <c:spPr>
            <a:ln w="31750">
              <a:solidFill>
                <a:schemeClr val="bg1">
                  <a:lumMod val="65000"/>
                </a:schemeClr>
              </a:solidFill>
            </a:ln>
          </c:spPr>
          <c:marker>
            <c:symbol val="none"/>
          </c:marker>
          <c:cat>
            <c:numRef>
              <c:f>Academics!$R$50:$V$50</c:f>
              <c:numCache>
                <c:formatCode>General</c:formatCode>
                <c:ptCount val="5"/>
                <c:pt idx="0">
                  <c:v>2012</c:v>
                </c:pt>
                <c:pt idx="1">
                  <c:v>2013</c:v>
                </c:pt>
                <c:pt idx="2">
                  <c:v>2014</c:v>
                </c:pt>
                <c:pt idx="3">
                  <c:v>2015</c:v>
                </c:pt>
                <c:pt idx="4">
                  <c:v>2016</c:v>
                </c:pt>
              </c:numCache>
            </c:numRef>
          </c:cat>
          <c:val>
            <c:numRef>
              <c:f>Academics!$R$58:$V$58</c:f>
              <c:numCache>
                <c:formatCode>0.0</c:formatCode>
                <c:ptCount val="5"/>
                <c:pt idx="0">
                  <c:v>34</c:v>
                </c:pt>
                <c:pt idx="1">
                  <c:v>48.5</c:v>
                </c:pt>
                <c:pt idx="2">
                  <c:v>47</c:v>
                </c:pt>
                <c:pt idx="3">
                  <c:v>45</c:v>
                </c:pt>
                <c:pt idx="4">
                  <c:v>46</c:v>
                </c:pt>
              </c:numCache>
            </c:numRef>
          </c:val>
          <c:smooth val="1"/>
          <c:extLst>
            <c:ext xmlns:c16="http://schemas.microsoft.com/office/drawing/2014/chart" uri="{C3380CC4-5D6E-409C-BE32-E72D297353CC}">
              <c16:uniqueId val="{00000000-96F3-422B-AE41-3E6F6A6CB5F9}"/>
            </c:ext>
          </c:extLst>
        </c:ser>
        <c:ser>
          <c:idx val="2"/>
          <c:order val="1"/>
          <c:tx>
            <c:strRef>
              <c:f>Academics!$C$57</c:f>
              <c:strCache>
                <c:ptCount val="1"/>
                <c:pt idx="0">
                  <c:v>Statewide*</c:v>
                </c:pt>
              </c:strCache>
            </c:strRef>
          </c:tx>
          <c:spPr>
            <a:ln w="31750">
              <a:solidFill>
                <a:srgbClr val="92D050"/>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Academics!$R$20:$V$20</c:f>
              <c:numCache>
                <c:formatCode>General</c:formatCode>
                <c:ptCount val="5"/>
                <c:pt idx="0">
                  <c:v>2012</c:v>
                </c:pt>
                <c:pt idx="1">
                  <c:v>2013</c:v>
                </c:pt>
                <c:pt idx="2">
                  <c:v>2014</c:v>
                </c:pt>
                <c:pt idx="3">
                  <c:v>2015</c:v>
                </c:pt>
                <c:pt idx="4">
                  <c:v>2016</c:v>
                </c:pt>
              </c:numCache>
            </c:numRef>
          </c:cat>
          <c:val>
            <c:numRef>
              <c:f>Academics!$R$57:$V$57</c:f>
              <c:numCache>
                <c:formatCode>0.0</c:formatCode>
                <c:ptCount val="5"/>
                <c:pt idx="0">
                  <c:v>50</c:v>
                </c:pt>
                <c:pt idx="1">
                  <c:v>51</c:v>
                </c:pt>
                <c:pt idx="2">
                  <c:v>50</c:v>
                </c:pt>
                <c:pt idx="3">
                  <c:v>50</c:v>
                </c:pt>
                <c:pt idx="4">
                  <c:v>50</c:v>
                </c:pt>
              </c:numCache>
            </c:numRef>
          </c:val>
          <c:smooth val="1"/>
          <c:extLst>
            <c:ext xmlns:c16="http://schemas.microsoft.com/office/drawing/2014/chart" uri="{C3380CC4-5D6E-409C-BE32-E72D297353CC}">
              <c16:uniqueId val="{00000001-96F3-422B-AE41-3E6F6A6CB5F9}"/>
            </c:ext>
          </c:extLst>
        </c:ser>
        <c:ser>
          <c:idx val="0"/>
          <c:order val="2"/>
          <c:tx>
            <c:strRef>
              <c:f>Academics!$C$53</c:f>
              <c:strCache>
                <c:ptCount val="1"/>
                <c:pt idx="0">
                  <c:v>Phoenix Chelsea</c:v>
                </c:pt>
              </c:strCache>
            </c:strRef>
          </c:tx>
          <c:spPr>
            <a:ln w="38100">
              <a:solidFill>
                <a:prstClr val="black"/>
              </a:solidFill>
            </a:ln>
          </c:spPr>
          <c:marker>
            <c:symbol val="none"/>
          </c:marker>
          <c:cat>
            <c:numRef>
              <c:f>Academics!$R$50:$V$50</c:f>
              <c:numCache>
                <c:formatCode>General</c:formatCode>
                <c:ptCount val="5"/>
                <c:pt idx="0">
                  <c:v>2012</c:v>
                </c:pt>
                <c:pt idx="1">
                  <c:v>2013</c:v>
                </c:pt>
                <c:pt idx="2">
                  <c:v>2014</c:v>
                </c:pt>
                <c:pt idx="3">
                  <c:v>2015</c:v>
                </c:pt>
                <c:pt idx="4">
                  <c:v>2016</c:v>
                </c:pt>
              </c:numCache>
            </c:numRef>
          </c:cat>
          <c:val>
            <c:numRef>
              <c:f>Academics!$R$53:$V$53</c:f>
              <c:numCache>
                <c:formatCode>0.0</c:formatCode>
                <c:ptCount val="5"/>
              </c:numCache>
            </c:numRef>
          </c:val>
          <c:smooth val="1"/>
          <c:extLst>
            <c:ext xmlns:c16="http://schemas.microsoft.com/office/drawing/2014/chart" uri="{C3380CC4-5D6E-409C-BE32-E72D297353CC}">
              <c16:uniqueId val="{00000002-96F3-422B-AE41-3E6F6A6CB5F9}"/>
            </c:ext>
          </c:extLst>
        </c:ser>
        <c:ser>
          <c:idx val="3"/>
          <c:order val="3"/>
          <c:tx>
            <c:strRef>
              <c:f>Academics!$C$54</c:f>
              <c:strCache>
                <c:ptCount val="1"/>
                <c:pt idx="0">
                  <c:v>Phoenix Springfield</c:v>
                </c:pt>
              </c:strCache>
            </c:strRef>
          </c:tx>
          <c:spPr>
            <a:ln w="38100">
              <a:solidFill>
                <a:schemeClr val="tx1"/>
              </a:solidFill>
              <a:prstDash val="sysDot"/>
            </a:ln>
          </c:spPr>
          <c:marker>
            <c:symbol val="none"/>
          </c:marker>
          <c:val>
            <c:numRef>
              <c:f>Academics!$R$54:$V$54</c:f>
              <c:numCache>
                <c:formatCode>0.0</c:formatCode>
                <c:ptCount val="5"/>
              </c:numCache>
            </c:numRef>
          </c:val>
          <c:smooth val="1"/>
          <c:extLst>
            <c:ext xmlns:c16="http://schemas.microsoft.com/office/drawing/2014/chart" uri="{C3380CC4-5D6E-409C-BE32-E72D297353CC}">
              <c16:uniqueId val="{00000003-96F3-422B-AE41-3E6F6A6CB5F9}"/>
            </c:ext>
          </c:extLst>
        </c:ser>
        <c:ser>
          <c:idx val="4"/>
          <c:order val="4"/>
          <c:tx>
            <c:strRef>
              <c:f>Academics!$C$55</c:f>
              <c:strCache>
                <c:ptCount val="1"/>
                <c:pt idx="0">
                  <c:v>Phoenix Lawrence†</c:v>
                </c:pt>
              </c:strCache>
            </c:strRef>
          </c:tx>
          <c:spPr>
            <a:ln w="38100">
              <a:solidFill>
                <a:schemeClr val="tx1"/>
              </a:solidFill>
              <a:prstDash val="dash"/>
            </a:ln>
          </c:spPr>
          <c:marker>
            <c:symbol val="none"/>
          </c:marker>
          <c:val>
            <c:numRef>
              <c:f>Academics!$R$55:$V$55</c:f>
              <c:numCache>
                <c:formatCode>0.0</c:formatCode>
                <c:ptCount val="5"/>
              </c:numCache>
            </c:numRef>
          </c:val>
          <c:smooth val="1"/>
          <c:extLst>
            <c:ext xmlns:c16="http://schemas.microsoft.com/office/drawing/2014/chart" uri="{C3380CC4-5D6E-409C-BE32-E72D297353CC}">
              <c16:uniqueId val="{00000004-96F3-422B-AE41-3E6F6A6CB5F9}"/>
            </c:ext>
          </c:extLst>
        </c:ser>
        <c:dLbls>
          <c:showLegendKey val="0"/>
          <c:showVal val="0"/>
          <c:showCatName val="0"/>
          <c:showSerName val="0"/>
          <c:showPercent val="0"/>
          <c:showBubbleSize val="0"/>
        </c:dLbls>
        <c:smooth val="0"/>
        <c:axId val="116053504"/>
        <c:axId val="116055040"/>
      </c:lineChart>
      <c:catAx>
        <c:axId val="116053504"/>
        <c:scaling>
          <c:orientation val="minMax"/>
        </c:scaling>
        <c:delete val="0"/>
        <c:axPos val="b"/>
        <c:numFmt formatCode="General" sourceLinked="1"/>
        <c:majorTickMark val="out"/>
        <c:minorTickMark val="none"/>
        <c:tickLblPos val="nextTo"/>
        <c:crossAx val="116055040"/>
        <c:crosses val="autoZero"/>
        <c:auto val="1"/>
        <c:lblAlgn val="ctr"/>
        <c:lblOffset val="100"/>
        <c:noMultiLvlLbl val="0"/>
      </c:catAx>
      <c:valAx>
        <c:axId val="116055040"/>
        <c:scaling>
          <c:orientation val="minMax"/>
          <c:max val="100"/>
          <c:min val="0"/>
        </c:scaling>
        <c:delete val="0"/>
        <c:axPos val="l"/>
        <c:title>
          <c:tx>
            <c:rich>
              <a:bodyPr rot="-5400000" vert="horz"/>
              <a:lstStyle/>
              <a:p>
                <a:pPr>
                  <a:defRPr/>
                </a:pPr>
                <a:r>
                  <a:rPr lang="en-US"/>
                  <a:t>Percentile</a:t>
                </a:r>
              </a:p>
            </c:rich>
          </c:tx>
          <c:layout/>
          <c:overlay val="0"/>
        </c:title>
        <c:numFmt formatCode="General" sourceLinked="0"/>
        <c:majorTickMark val="out"/>
        <c:minorTickMark val="none"/>
        <c:tickLblPos val="nextTo"/>
        <c:crossAx val="116053504"/>
        <c:crosses val="autoZero"/>
        <c:crossBetween val="between"/>
      </c:valAx>
      <c:spPr>
        <a:noFill/>
        <a:ln>
          <a:noFill/>
        </a:ln>
      </c:spPr>
    </c:plotArea>
    <c:plotVisOnly val="1"/>
    <c:dispBlanksAs val="gap"/>
    <c:showDLblsOverMax val="0"/>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921" l="0.70000000000000062" r="0.70000000000000062" t="0.75000000000000921" header="0.30000000000000032" footer="0.30000000000000032"/>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48161981349871"/>
          <c:y val="5.1440251900434983E-2"/>
          <c:w val="0.8591237286772947"/>
          <c:h val="0.8324902967184995"/>
        </c:manualLayout>
      </c:layout>
      <c:lineChart>
        <c:grouping val="standard"/>
        <c:varyColors val="0"/>
        <c:ser>
          <c:idx val="1"/>
          <c:order val="0"/>
          <c:tx>
            <c:strRef>
              <c:f>Academics!$C$95</c:f>
              <c:strCache>
                <c:ptCount val="1"/>
                <c:pt idx="0">
                  <c:v>Lawrence*</c:v>
                </c:pt>
              </c:strCache>
            </c:strRef>
          </c:tx>
          <c:spPr>
            <a:ln w="31750">
              <a:solidFill>
                <a:schemeClr val="bg1">
                  <a:lumMod val="65000"/>
                </a:schemeClr>
              </a:solidFill>
            </a:ln>
          </c:spPr>
          <c:marker>
            <c:symbol val="none"/>
          </c:marker>
          <c:cat>
            <c:numRef>
              <c:f>Academics!$D$87:$H$87</c:f>
              <c:numCache>
                <c:formatCode>General</c:formatCode>
                <c:ptCount val="5"/>
                <c:pt idx="0">
                  <c:v>2012</c:v>
                </c:pt>
                <c:pt idx="1">
                  <c:v>2013</c:v>
                </c:pt>
                <c:pt idx="2">
                  <c:v>2014</c:v>
                </c:pt>
                <c:pt idx="3">
                  <c:v>2015</c:v>
                </c:pt>
                <c:pt idx="4">
                  <c:v>2016</c:v>
                </c:pt>
              </c:numCache>
            </c:numRef>
          </c:cat>
          <c:val>
            <c:numRef>
              <c:f>Academics!$D$95:$H$95</c:f>
              <c:numCache>
                <c:formatCode>0.0</c:formatCode>
                <c:ptCount val="5"/>
                <c:pt idx="0">
                  <c:v>79.099999999999994</c:v>
                </c:pt>
                <c:pt idx="1">
                  <c:v>84.8</c:v>
                </c:pt>
                <c:pt idx="2">
                  <c:v>82.5</c:v>
                </c:pt>
                <c:pt idx="3">
                  <c:v>84.5</c:v>
                </c:pt>
                <c:pt idx="4">
                  <c:v>86.9</c:v>
                </c:pt>
              </c:numCache>
            </c:numRef>
          </c:val>
          <c:smooth val="1"/>
          <c:extLst>
            <c:ext xmlns:c16="http://schemas.microsoft.com/office/drawing/2014/chart" uri="{C3380CC4-5D6E-409C-BE32-E72D297353CC}">
              <c16:uniqueId val="{00000000-47B7-491C-A2BF-C7A9190D8EF1}"/>
            </c:ext>
          </c:extLst>
        </c:ser>
        <c:ser>
          <c:idx val="2"/>
          <c:order val="1"/>
          <c:tx>
            <c:strRef>
              <c:f>Academics!$C$94</c:f>
              <c:strCache>
                <c:ptCount val="1"/>
                <c:pt idx="0">
                  <c:v>Statewide*</c:v>
                </c:pt>
              </c:strCache>
            </c:strRef>
          </c:tx>
          <c:spPr>
            <a:ln w="31750">
              <a:solidFill>
                <a:srgbClr val="92D050"/>
              </a:solidFill>
            </a:ln>
          </c:spPr>
          <c:marker>
            <c:symbol val="none"/>
          </c:marker>
          <c:dLbls>
            <c:dLbl>
              <c:idx val="0"/>
              <c:layout>
                <c:manualLayout>
                  <c:x val="-5.5570493291969898E-2"/>
                  <c:y val="-3.525398449720135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7B7-491C-A2BF-C7A9190D8EF1}"/>
                </c:ext>
              </c:extLst>
            </c:dLbl>
            <c:dLbl>
              <c:idx val="1"/>
              <c:layout>
                <c:manualLayout>
                  <c:x val="-5.5570493291969898E-2"/>
                  <c:y val="-3.070508327175601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47B7-491C-A2BF-C7A9190D8EF1}"/>
                </c:ext>
              </c:extLst>
            </c:dLbl>
            <c:dLbl>
              <c:idx val="2"/>
              <c:layout>
                <c:manualLayout>
                  <c:x val="-5.5570493291969898E-2"/>
                  <c:y val="-3.525398449720135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47B7-491C-A2BF-C7A9190D8EF1}"/>
                </c:ext>
              </c:extLst>
            </c:dLbl>
            <c:dLbl>
              <c:idx val="3"/>
              <c:layout>
                <c:manualLayout>
                  <c:x val="-5.5570493291969898E-2"/>
                  <c:y val="-3.525398449720137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47B7-491C-A2BF-C7A9190D8EF1}"/>
                </c:ext>
              </c:extLst>
            </c:dLbl>
            <c:dLbl>
              <c:idx val="4"/>
              <c:layout>
                <c:manualLayout>
                  <c:x val="-5.5454570820512993E-2"/>
                  <c:y val="-3.0705083271756022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47B7-491C-A2BF-C7A9190D8EF1}"/>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Academics!$D$20:$H$20</c:f>
              <c:numCache>
                <c:formatCode>General</c:formatCode>
                <c:ptCount val="5"/>
                <c:pt idx="0">
                  <c:v>2012</c:v>
                </c:pt>
                <c:pt idx="1">
                  <c:v>2013</c:v>
                </c:pt>
                <c:pt idx="2">
                  <c:v>2014</c:v>
                </c:pt>
                <c:pt idx="3">
                  <c:v>2015</c:v>
                </c:pt>
                <c:pt idx="4">
                  <c:v>2016</c:v>
                </c:pt>
              </c:numCache>
            </c:numRef>
          </c:cat>
          <c:val>
            <c:numRef>
              <c:f>Academics!$D$94:$H$94</c:f>
              <c:numCache>
                <c:formatCode>0.0</c:formatCode>
                <c:ptCount val="5"/>
                <c:pt idx="0">
                  <c:v>91.3</c:v>
                </c:pt>
                <c:pt idx="1">
                  <c:v>93.5</c:v>
                </c:pt>
                <c:pt idx="2">
                  <c:v>91.8</c:v>
                </c:pt>
                <c:pt idx="3">
                  <c:v>93.4</c:v>
                </c:pt>
                <c:pt idx="4">
                  <c:v>93.4</c:v>
                </c:pt>
              </c:numCache>
            </c:numRef>
          </c:val>
          <c:smooth val="1"/>
          <c:extLst>
            <c:ext xmlns:c16="http://schemas.microsoft.com/office/drawing/2014/chart" uri="{C3380CC4-5D6E-409C-BE32-E72D297353CC}">
              <c16:uniqueId val="{00000006-47B7-491C-A2BF-C7A9190D8EF1}"/>
            </c:ext>
          </c:extLst>
        </c:ser>
        <c:ser>
          <c:idx val="0"/>
          <c:order val="2"/>
          <c:tx>
            <c:strRef>
              <c:f>Academics!$C$90</c:f>
              <c:strCache>
                <c:ptCount val="1"/>
                <c:pt idx="0">
                  <c:v>Phoenix Chelsea</c:v>
                </c:pt>
              </c:strCache>
            </c:strRef>
          </c:tx>
          <c:spPr>
            <a:ln w="31750">
              <a:solidFill>
                <a:sysClr val="windowText" lastClr="000000"/>
              </a:solidFill>
            </a:ln>
          </c:spPr>
          <c:marker>
            <c:symbol val="none"/>
          </c:marker>
          <c:cat>
            <c:numRef>
              <c:f>Academics!$D$87:$H$87</c:f>
              <c:numCache>
                <c:formatCode>General</c:formatCode>
                <c:ptCount val="5"/>
                <c:pt idx="0">
                  <c:v>2012</c:v>
                </c:pt>
                <c:pt idx="1">
                  <c:v>2013</c:v>
                </c:pt>
                <c:pt idx="2">
                  <c:v>2014</c:v>
                </c:pt>
                <c:pt idx="3">
                  <c:v>2015</c:v>
                </c:pt>
                <c:pt idx="4">
                  <c:v>2016</c:v>
                </c:pt>
              </c:numCache>
            </c:numRef>
          </c:cat>
          <c:val>
            <c:numRef>
              <c:f>Academics!$D$90:$H$90</c:f>
              <c:numCache>
                <c:formatCode>0.0</c:formatCode>
                <c:ptCount val="5"/>
                <c:pt idx="0">
                  <c:v>95.5</c:v>
                </c:pt>
                <c:pt idx="1">
                  <c:v>88.5</c:v>
                </c:pt>
                <c:pt idx="2">
                  <c:v>90</c:v>
                </c:pt>
              </c:numCache>
            </c:numRef>
          </c:val>
          <c:smooth val="1"/>
          <c:extLst>
            <c:ext xmlns:c16="http://schemas.microsoft.com/office/drawing/2014/chart" uri="{C3380CC4-5D6E-409C-BE32-E72D297353CC}">
              <c16:uniqueId val="{00000007-47B7-491C-A2BF-C7A9190D8EF1}"/>
            </c:ext>
          </c:extLst>
        </c:ser>
        <c:ser>
          <c:idx val="3"/>
          <c:order val="3"/>
          <c:tx>
            <c:strRef>
              <c:f>Academics!$C$91</c:f>
              <c:strCache>
                <c:ptCount val="1"/>
                <c:pt idx="0">
                  <c:v>Phoenix Springfield</c:v>
                </c:pt>
              </c:strCache>
            </c:strRef>
          </c:tx>
          <c:spPr>
            <a:ln w="38100">
              <a:solidFill>
                <a:schemeClr val="tx1"/>
              </a:solidFill>
              <a:prstDash val="sysDot"/>
            </a:ln>
          </c:spPr>
          <c:marker>
            <c:symbol val="circle"/>
            <c:size val="4"/>
            <c:spPr>
              <a:solidFill>
                <a:sysClr val="windowText" lastClr="000000"/>
              </a:solidFill>
              <a:ln>
                <a:noFill/>
              </a:ln>
            </c:spPr>
          </c:marker>
          <c:val>
            <c:numRef>
              <c:f>Academics!$D$91:$H$91</c:f>
              <c:numCache>
                <c:formatCode>0.0</c:formatCode>
                <c:ptCount val="5"/>
                <c:pt idx="4">
                  <c:v>100</c:v>
                </c:pt>
              </c:numCache>
            </c:numRef>
          </c:val>
          <c:smooth val="0"/>
          <c:extLst>
            <c:ext xmlns:c16="http://schemas.microsoft.com/office/drawing/2014/chart" uri="{C3380CC4-5D6E-409C-BE32-E72D297353CC}">
              <c16:uniqueId val="{00000008-47B7-491C-A2BF-C7A9190D8EF1}"/>
            </c:ext>
          </c:extLst>
        </c:ser>
        <c:ser>
          <c:idx val="4"/>
          <c:order val="4"/>
          <c:tx>
            <c:strRef>
              <c:f>Academics!$C$92</c:f>
              <c:strCache>
                <c:ptCount val="1"/>
                <c:pt idx="0">
                  <c:v>Phoenix Lawrence†</c:v>
                </c:pt>
              </c:strCache>
            </c:strRef>
          </c:tx>
          <c:spPr>
            <a:ln w="38100">
              <a:solidFill>
                <a:schemeClr val="tx1"/>
              </a:solidFill>
              <a:prstDash val="dash"/>
            </a:ln>
          </c:spPr>
          <c:marker>
            <c:symbol val="none"/>
          </c:marker>
          <c:val>
            <c:numRef>
              <c:f>Academics!$D$92:$H$92</c:f>
              <c:numCache>
                <c:formatCode>0.0</c:formatCode>
                <c:ptCount val="5"/>
                <c:pt idx="1">
                  <c:v>87.5</c:v>
                </c:pt>
                <c:pt idx="2">
                  <c:v>80.900000000000006</c:v>
                </c:pt>
                <c:pt idx="3">
                  <c:v>100</c:v>
                </c:pt>
                <c:pt idx="4">
                  <c:v>86.4</c:v>
                </c:pt>
              </c:numCache>
            </c:numRef>
          </c:val>
          <c:smooth val="1"/>
          <c:extLst>
            <c:ext xmlns:c16="http://schemas.microsoft.com/office/drawing/2014/chart" uri="{C3380CC4-5D6E-409C-BE32-E72D297353CC}">
              <c16:uniqueId val="{00000009-47B7-491C-A2BF-C7A9190D8EF1}"/>
            </c:ext>
          </c:extLst>
        </c:ser>
        <c:ser>
          <c:idx val="5"/>
          <c:order val="5"/>
          <c:tx>
            <c:strRef>
              <c:f>Academics!$C$93</c:f>
              <c:strCache>
                <c:ptCount val="1"/>
                <c:pt idx="0">
                  <c:v>Alt. Ed. Schools*</c:v>
                </c:pt>
              </c:strCache>
            </c:strRef>
          </c:tx>
          <c:spPr>
            <a:ln w="38100">
              <a:solidFill>
                <a:srgbClr val="F79646">
                  <a:shade val="76000"/>
                  <a:shade val="95000"/>
                  <a:satMod val="105000"/>
                </a:srgbClr>
              </a:solidFill>
            </a:ln>
          </c:spPr>
          <c:marker>
            <c:symbol val="none"/>
          </c:marker>
          <c:val>
            <c:numRef>
              <c:f>Academics!$D$93:$H$93</c:f>
              <c:numCache>
                <c:formatCode>0.0</c:formatCode>
                <c:ptCount val="5"/>
                <c:pt idx="0">
                  <c:v>88.3</c:v>
                </c:pt>
                <c:pt idx="1">
                  <c:v>88</c:v>
                </c:pt>
                <c:pt idx="2">
                  <c:v>85.3</c:v>
                </c:pt>
                <c:pt idx="3">
                  <c:v>89.8</c:v>
                </c:pt>
                <c:pt idx="4">
                  <c:v>89.6</c:v>
                </c:pt>
              </c:numCache>
            </c:numRef>
          </c:val>
          <c:smooth val="1"/>
          <c:extLst>
            <c:ext xmlns:c16="http://schemas.microsoft.com/office/drawing/2014/chart" uri="{C3380CC4-5D6E-409C-BE32-E72D297353CC}">
              <c16:uniqueId val="{0000000A-47B7-491C-A2BF-C7A9190D8EF1}"/>
            </c:ext>
          </c:extLst>
        </c:ser>
        <c:dLbls>
          <c:showLegendKey val="0"/>
          <c:showVal val="0"/>
          <c:showCatName val="0"/>
          <c:showSerName val="0"/>
          <c:showPercent val="0"/>
          <c:showBubbleSize val="0"/>
        </c:dLbls>
        <c:smooth val="0"/>
        <c:axId val="117644288"/>
        <c:axId val="117678848"/>
      </c:lineChart>
      <c:catAx>
        <c:axId val="117644288"/>
        <c:scaling>
          <c:orientation val="minMax"/>
        </c:scaling>
        <c:delete val="0"/>
        <c:axPos val="b"/>
        <c:numFmt formatCode="General" sourceLinked="1"/>
        <c:majorTickMark val="out"/>
        <c:minorTickMark val="none"/>
        <c:tickLblPos val="nextTo"/>
        <c:spPr>
          <a:noFill/>
        </c:spPr>
        <c:crossAx val="117678848"/>
        <c:crosses val="autoZero"/>
        <c:auto val="1"/>
        <c:lblAlgn val="ctr"/>
        <c:lblOffset val="100"/>
        <c:noMultiLvlLbl val="0"/>
      </c:catAx>
      <c:valAx>
        <c:axId val="117678848"/>
        <c:scaling>
          <c:orientation val="minMax"/>
          <c:max val="100"/>
          <c:min val="0"/>
        </c:scaling>
        <c:delete val="0"/>
        <c:axPos val="l"/>
        <c:title>
          <c:tx>
            <c:rich>
              <a:bodyPr rot="-5400000" vert="horz"/>
              <a:lstStyle/>
              <a:p>
                <a:pPr>
                  <a:defRPr/>
                </a:pPr>
                <a:r>
                  <a:rPr lang="en-US" sz="1000" b="1" i="0" baseline="0"/>
                  <a:t>Percent</a:t>
                </a:r>
                <a:endParaRPr lang="en-US" sz="1000" b="1"/>
              </a:p>
            </c:rich>
          </c:tx>
          <c:layout/>
          <c:overlay val="0"/>
        </c:title>
        <c:numFmt formatCode="General" sourceLinked="0"/>
        <c:majorTickMark val="out"/>
        <c:minorTickMark val="none"/>
        <c:tickLblPos val="nextTo"/>
        <c:spPr>
          <a:noFill/>
        </c:spPr>
        <c:crossAx val="117644288"/>
        <c:crosses val="autoZero"/>
        <c:crossBetween val="between"/>
        <c:majorUnit val="10"/>
      </c:valAx>
      <c:spPr>
        <a:no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877" l="0.70000000000000062" r="0.70000000000000062" t="0.75000000000000877"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5.1440251900434983E-2"/>
          <c:w val="0.89298813914083519"/>
          <c:h val="0.83249029671849883"/>
        </c:manualLayout>
      </c:layout>
      <c:lineChart>
        <c:grouping val="standard"/>
        <c:varyColors val="0"/>
        <c:ser>
          <c:idx val="3"/>
          <c:order val="0"/>
          <c:tx>
            <c:strRef>
              <c:f>Enrollment!$D$29</c:f>
              <c:strCache>
                <c:ptCount val="1"/>
                <c:pt idx="0">
                  <c:v>Lawrence</c:v>
                </c:pt>
              </c:strCache>
            </c:strRef>
          </c:tx>
          <c:spPr>
            <a:ln w="31750">
              <a:solidFill>
                <a:schemeClr val="bg1">
                  <a:lumMod val="65000"/>
                </a:schemeClr>
              </a:solidFill>
            </a:ln>
          </c:spPr>
          <c:marker>
            <c:symbol val="none"/>
          </c:marker>
          <c:dLbls>
            <c:numFmt formatCode="#,##0.0" sourceLinked="0"/>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Enrollment!$M$29:$R$29</c:f>
              <c:numCache>
                <c:formatCode>0.0</c:formatCode>
                <c:ptCount val="6"/>
                <c:pt idx="0">
                  <c:v>20.399999999999999</c:v>
                </c:pt>
                <c:pt idx="1">
                  <c:v>21.1</c:v>
                </c:pt>
                <c:pt idx="2">
                  <c:v>19.8</c:v>
                </c:pt>
                <c:pt idx="3">
                  <c:v>16.899999999999999</c:v>
                </c:pt>
                <c:pt idx="4">
                  <c:v>18.2</c:v>
                </c:pt>
                <c:pt idx="5">
                  <c:v>19.399999999999999</c:v>
                </c:pt>
              </c:numCache>
            </c:numRef>
          </c:val>
          <c:smooth val="0"/>
          <c:extLst>
            <c:ext xmlns:c16="http://schemas.microsoft.com/office/drawing/2014/chart" uri="{C3380CC4-5D6E-409C-BE32-E72D297353CC}">
              <c16:uniqueId val="{00000000-D6DB-4780-A9B9-608744F813DE}"/>
            </c:ext>
          </c:extLst>
        </c:ser>
        <c:ser>
          <c:idx val="1"/>
          <c:order val="1"/>
          <c:tx>
            <c:strRef>
              <c:f>Enrollment!$D$26</c:f>
              <c:strCache>
                <c:ptCount val="1"/>
                <c:pt idx="0">
                  <c:v>Phoenix Chelsea C. I.†</c:v>
                </c:pt>
              </c:strCache>
            </c:strRef>
          </c:tx>
          <c:spPr>
            <a:ln w="31750"/>
          </c:spPr>
          <c:marker>
            <c:symbol val="none"/>
          </c:marker>
          <c:cat>
            <c:numRef>
              <c:f>Enrollment!$M$20:$R$20</c:f>
              <c:numCache>
                <c:formatCode>General</c:formatCode>
                <c:ptCount val="6"/>
                <c:pt idx="0">
                  <c:v>2012</c:v>
                </c:pt>
                <c:pt idx="1">
                  <c:v>2013</c:v>
                </c:pt>
                <c:pt idx="2">
                  <c:v>2014</c:v>
                </c:pt>
                <c:pt idx="3">
                  <c:v>2015</c:v>
                </c:pt>
                <c:pt idx="4">
                  <c:v>2016</c:v>
                </c:pt>
                <c:pt idx="5">
                  <c:v>2017</c:v>
                </c:pt>
              </c:numCache>
            </c:numRef>
          </c:cat>
          <c:val>
            <c:numRef>
              <c:f>Enrollment!$M$26:$R$26</c:f>
              <c:numCache>
                <c:formatCode>0.0</c:formatCode>
                <c:ptCount val="6"/>
                <c:pt idx="0">
                  <c:v>8.1</c:v>
                </c:pt>
                <c:pt idx="1">
                  <c:v>8.1204932509484244</c:v>
                </c:pt>
                <c:pt idx="2">
                  <c:v>8.2995723363203933</c:v>
                </c:pt>
                <c:pt idx="3">
                  <c:v>8.0486414454896522</c:v>
                </c:pt>
                <c:pt idx="4">
                  <c:v>7.9262942821723508</c:v>
                </c:pt>
                <c:pt idx="5">
                  <c:v>7.2602041512791358</c:v>
                </c:pt>
              </c:numCache>
            </c:numRef>
          </c:val>
          <c:smooth val="1"/>
          <c:extLst>
            <c:ext xmlns:c16="http://schemas.microsoft.com/office/drawing/2014/chart" uri="{C3380CC4-5D6E-409C-BE32-E72D297353CC}">
              <c16:uniqueId val="{00000001-D6DB-4780-A9B9-608744F813DE}"/>
            </c:ext>
          </c:extLst>
        </c:ser>
        <c:ser>
          <c:idx val="5"/>
          <c:order val="2"/>
          <c:tx>
            <c:strRef>
              <c:f>Enrollment!$D$27</c:f>
              <c:strCache>
                <c:ptCount val="1"/>
                <c:pt idx="0">
                  <c:v>Phoenix Springfield C. I.†</c:v>
                </c:pt>
              </c:strCache>
            </c:strRef>
          </c:tx>
          <c:spPr>
            <a:ln w="31750">
              <a:solidFill>
                <a:srgbClr val="C0504D"/>
              </a:solidFill>
              <a:prstDash val="sysDot"/>
            </a:ln>
          </c:spPr>
          <c:marker>
            <c:symbol val="none"/>
          </c:marker>
          <c:val>
            <c:numRef>
              <c:f>Enrollment!$M$27:$R$27</c:f>
              <c:numCache>
                <c:formatCode>0.0</c:formatCode>
                <c:ptCount val="6"/>
                <c:pt idx="3">
                  <c:v>11.409414204658006</c:v>
                </c:pt>
                <c:pt idx="4">
                  <c:v>11.520328420736274</c:v>
                </c:pt>
                <c:pt idx="5">
                  <c:v>12.522784986331711</c:v>
                </c:pt>
              </c:numCache>
            </c:numRef>
          </c:val>
          <c:smooth val="1"/>
          <c:extLst>
            <c:ext xmlns:c16="http://schemas.microsoft.com/office/drawing/2014/chart" uri="{C3380CC4-5D6E-409C-BE32-E72D297353CC}">
              <c16:uniqueId val="{00000002-D6DB-4780-A9B9-608744F813DE}"/>
            </c:ext>
          </c:extLst>
        </c:ser>
        <c:ser>
          <c:idx val="6"/>
          <c:order val="3"/>
          <c:tx>
            <c:strRef>
              <c:f>Enrollment!$D$28</c:f>
              <c:strCache>
                <c:ptCount val="1"/>
                <c:pt idx="0">
                  <c:v>Phoenix Lawrence C. I.†</c:v>
                </c:pt>
              </c:strCache>
            </c:strRef>
          </c:tx>
          <c:spPr>
            <a:ln w="31750">
              <a:solidFill>
                <a:schemeClr val="accent2"/>
              </a:solidFill>
              <a:prstDash val="sysDash"/>
            </a:ln>
          </c:spPr>
          <c:marker>
            <c:symbol val="none"/>
          </c:marker>
          <c:val>
            <c:numRef>
              <c:f>Enrollment!$M$28:$R$28</c:f>
              <c:numCache>
                <c:formatCode>0.0</c:formatCode>
                <c:ptCount val="6"/>
                <c:pt idx="1">
                  <c:v>13.4</c:v>
                </c:pt>
                <c:pt idx="2">
                  <c:v>14.3</c:v>
                </c:pt>
                <c:pt idx="3">
                  <c:v>13.2</c:v>
                </c:pt>
                <c:pt idx="4">
                  <c:v>10.8</c:v>
                </c:pt>
                <c:pt idx="5">
                  <c:v>11.9</c:v>
                </c:pt>
              </c:numCache>
            </c:numRef>
          </c:val>
          <c:smooth val="1"/>
          <c:extLst>
            <c:ext xmlns:c16="http://schemas.microsoft.com/office/drawing/2014/chart" uri="{C3380CC4-5D6E-409C-BE32-E72D297353CC}">
              <c16:uniqueId val="{00000003-D6DB-4780-A9B9-608744F813DE}"/>
            </c:ext>
          </c:extLst>
        </c:ser>
        <c:ser>
          <c:idx val="2"/>
          <c:order val="4"/>
          <c:tx>
            <c:strRef>
              <c:f>Enrollment!$D$24</c:f>
              <c:strCache>
                <c:ptCount val="1"/>
                <c:pt idx="0">
                  <c:v>Phoenix Springfield</c:v>
                </c:pt>
              </c:strCache>
            </c:strRef>
          </c:tx>
          <c:spPr>
            <a:ln w="31750">
              <a:solidFill>
                <a:sysClr val="windowText" lastClr="000000"/>
              </a:solidFill>
              <a:prstDash val="sysDot"/>
            </a:ln>
          </c:spPr>
          <c:marker>
            <c:symbol val="none"/>
          </c:marker>
          <c:val>
            <c:numRef>
              <c:f>Enrollment!$M$24:$R$24</c:f>
              <c:numCache>
                <c:formatCode>0.0</c:formatCode>
                <c:ptCount val="6"/>
                <c:pt idx="3">
                  <c:v>15.6</c:v>
                </c:pt>
                <c:pt idx="4">
                  <c:v>28.2</c:v>
                </c:pt>
                <c:pt idx="5">
                  <c:v>31.1</c:v>
                </c:pt>
              </c:numCache>
            </c:numRef>
          </c:val>
          <c:smooth val="1"/>
          <c:extLst>
            <c:ext xmlns:c16="http://schemas.microsoft.com/office/drawing/2014/chart" uri="{C3380CC4-5D6E-409C-BE32-E72D297353CC}">
              <c16:uniqueId val="{00000004-D6DB-4780-A9B9-608744F813DE}"/>
            </c:ext>
          </c:extLst>
        </c:ser>
        <c:ser>
          <c:idx val="0"/>
          <c:order val="5"/>
          <c:tx>
            <c:strRef>
              <c:f>Enrollment!$D$23</c:f>
              <c:strCache>
                <c:ptCount val="1"/>
                <c:pt idx="0">
                  <c:v>Phoenix Chelsea</c:v>
                </c:pt>
              </c:strCache>
            </c:strRef>
          </c:tx>
          <c:spPr>
            <a:ln w="38100">
              <a:solidFill>
                <a:schemeClr val="tx1"/>
              </a:solidFill>
            </a:ln>
          </c:spPr>
          <c:marker>
            <c:symbol val="none"/>
          </c:marker>
          <c:cat>
            <c:numRef>
              <c:f>Enrollment!$M$20:$R$20</c:f>
              <c:numCache>
                <c:formatCode>General</c:formatCode>
                <c:ptCount val="6"/>
                <c:pt idx="0">
                  <c:v>2012</c:v>
                </c:pt>
                <c:pt idx="1">
                  <c:v>2013</c:v>
                </c:pt>
                <c:pt idx="2">
                  <c:v>2014</c:v>
                </c:pt>
                <c:pt idx="3">
                  <c:v>2015</c:v>
                </c:pt>
                <c:pt idx="4">
                  <c:v>2016</c:v>
                </c:pt>
                <c:pt idx="5">
                  <c:v>2017</c:v>
                </c:pt>
              </c:numCache>
            </c:numRef>
          </c:cat>
          <c:val>
            <c:numRef>
              <c:f>Enrollment!$M$23:$R$23</c:f>
              <c:numCache>
                <c:formatCode>0.0</c:formatCode>
                <c:ptCount val="6"/>
                <c:pt idx="0">
                  <c:v>16.600000000000001</c:v>
                </c:pt>
                <c:pt idx="1">
                  <c:v>15.7</c:v>
                </c:pt>
                <c:pt idx="2">
                  <c:v>18.7</c:v>
                </c:pt>
                <c:pt idx="3">
                  <c:v>18.600000000000001</c:v>
                </c:pt>
                <c:pt idx="4">
                  <c:v>22.6</c:v>
                </c:pt>
                <c:pt idx="5">
                  <c:v>11.2</c:v>
                </c:pt>
              </c:numCache>
            </c:numRef>
          </c:val>
          <c:smooth val="1"/>
          <c:extLst>
            <c:ext xmlns:c16="http://schemas.microsoft.com/office/drawing/2014/chart" uri="{C3380CC4-5D6E-409C-BE32-E72D297353CC}">
              <c16:uniqueId val="{00000005-D6DB-4780-A9B9-608744F813DE}"/>
            </c:ext>
          </c:extLst>
        </c:ser>
        <c:ser>
          <c:idx val="4"/>
          <c:order val="6"/>
          <c:tx>
            <c:strRef>
              <c:f>Enrollment!$D$25</c:f>
              <c:strCache>
                <c:ptCount val="1"/>
                <c:pt idx="0">
                  <c:v>Phoenix Lawrence*</c:v>
                </c:pt>
              </c:strCache>
            </c:strRef>
          </c:tx>
          <c:spPr>
            <a:ln w="31750">
              <a:solidFill>
                <a:sysClr val="windowText" lastClr="000000"/>
              </a:solidFill>
              <a:prstDash val="sysDash"/>
            </a:ln>
          </c:spPr>
          <c:marker>
            <c:symbol val="none"/>
          </c:marker>
          <c:val>
            <c:numRef>
              <c:f>Enrollment!$M$25:$R$25</c:f>
              <c:numCache>
                <c:formatCode>0.0</c:formatCode>
                <c:ptCount val="6"/>
                <c:pt idx="1">
                  <c:v>37.5</c:v>
                </c:pt>
                <c:pt idx="2">
                  <c:v>31.9</c:v>
                </c:pt>
                <c:pt idx="3">
                  <c:v>23.8</c:v>
                </c:pt>
                <c:pt idx="4">
                  <c:v>17.5</c:v>
                </c:pt>
                <c:pt idx="5">
                  <c:v>22.516556291390728</c:v>
                </c:pt>
              </c:numCache>
            </c:numRef>
          </c:val>
          <c:smooth val="1"/>
          <c:extLst>
            <c:ext xmlns:c16="http://schemas.microsoft.com/office/drawing/2014/chart" uri="{C3380CC4-5D6E-409C-BE32-E72D297353CC}">
              <c16:uniqueId val="{00000006-D6DB-4780-A9B9-608744F813DE}"/>
            </c:ext>
          </c:extLst>
        </c:ser>
        <c:dLbls>
          <c:showLegendKey val="0"/>
          <c:showVal val="0"/>
          <c:showCatName val="0"/>
          <c:showSerName val="0"/>
          <c:showPercent val="0"/>
          <c:showBubbleSize val="0"/>
        </c:dLbls>
        <c:smooth val="0"/>
        <c:axId val="113279360"/>
        <c:axId val="113268992"/>
      </c:lineChart>
      <c:valAx>
        <c:axId val="113268992"/>
        <c:scaling>
          <c:orientation val="minMax"/>
          <c:max val="100"/>
          <c:min val="0"/>
        </c:scaling>
        <c:delete val="0"/>
        <c:axPos val="r"/>
        <c:title>
          <c:tx>
            <c:rich>
              <a:bodyPr rot="-5400000" vert="horz"/>
              <a:lstStyle/>
              <a:p>
                <a:pPr>
                  <a:defRPr/>
                </a:pPr>
                <a:r>
                  <a:rPr lang="en-US"/>
                  <a:t>Percent</a:t>
                </a:r>
              </a:p>
            </c:rich>
          </c:tx>
          <c:layout/>
          <c:overlay val="0"/>
        </c:title>
        <c:numFmt formatCode="0" sourceLinked="0"/>
        <c:majorTickMark val="out"/>
        <c:minorTickMark val="none"/>
        <c:tickLblPos val="nextTo"/>
        <c:crossAx val="113279360"/>
        <c:crosses val="max"/>
        <c:crossBetween val="between"/>
        <c:majorUnit val="10"/>
        <c:minorUnit val="2"/>
      </c:valAx>
      <c:catAx>
        <c:axId val="113279360"/>
        <c:scaling>
          <c:orientation val="minMax"/>
        </c:scaling>
        <c:delete val="0"/>
        <c:axPos val="b"/>
        <c:numFmt formatCode="General" sourceLinked="1"/>
        <c:majorTickMark val="out"/>
        <c:minorTickMark val="none"/>
        <c:tickLblPos val="nextTo"/>
        <c:crossAx val="113268992"/>
        <c:crosses val="autoZero"/>
        <c:auto val="1"/>
        <c:lblAlgn val="ctr"/>
        <c:lblOffset val="100"/>
        <c:noMultiLvlLbl val="0"/>
      </c:cat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33" l="0.70000000000000062" r="0.70000000000000062" t="0.75000000000000833"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90600131933841"/>
          <c:y val="5.1440251900434983E-2"/>
          <c:w val="0.8666995979358274"/>
          <c:h val="0.83249029671849983"/>
        </c:manualLayout>
      </c:layout>
      <c:lineChart>
        <c:grouping val="standard"/>
        <c:varyColors val="0"/>
        <c:ser>
          <c:idx val="1"/>
          <c:order val="0"/>
          <c:tx>
            <c:strRef>
              <c:f>Academics!$C$95</c:f>
              <c:strCache>
                <c:ptCount val="1"/>
                <c:pt idx="0">
                  <c:v>Lawrence*</c:v>
                </c:pt>
              </c:strCache>
            </c:strRef>
          </c:tx>
          <c:spPr>
            <a:ln w="31750">
              <a:solidFill>
                <a:schemeClr val="bg1">
                  <a:lumMod val="65000"/>
                </a:schemeClr>
              </a:solidFill>
            </a:ln>
          </c:spPr>
          <c:marker>
            <c:symbol val="none"/>
          </c:marker>
          <c:cat>
            <c:numRef>
              <c:f>Academics!$K$87:$O$87</c:f>
              <c:numCache>
                <c:formatCode>General</c:formatCode>
                <c:ptCount val="5"/>
                <c:pt idx="0">
                  <c:v>2012</c:v>
                </c:pt>
                <c:pt idx="1">
                  <c:v>2013</c:v>
                </c:pt>
                <c:pt idx="2">
                  <c:v>2014</c:v>
                </c:pt>
                <c:pt idx="3">
                  <c:v>2015</c:v>
                </c:pt>
                <c:pt idx="4">
                  <c:v>2016</c:v>
                </c:pt>
              </c:numCache>
            </c:numRef>
          </c:cat>
          <c:val>
            <c:numRef>
              <c:f>Academics!$K$95:$O$95</c:f>
              <c:numCache>
                <c:formatCode>0.0</c:formatCode>
                <c:ptCount val="5"/>
                <c:pt idx="0">
                  <c:v>55.000000000000007</c:v>
                </c:pt>
                <c:pt idx="1">
                  <c:v>65</c:v>
                </c:pt>
                <c:pt idx="2">
                  <c:v>62</c:v>
                </c:pt>
                <c:pt idx="3">
                  <c:v>66</c:v>
                </c:pt>
                <c:pt idx="4">
                  <c:v>70</c:v>
                </c:pt>
              </c:numCache>
            </c:numRef>
          </c:val>
          <c:smooth val="1"/>
          <c:extLst>
            <c:ext xmlns:c16="http://schemas.microsoft.com/office/drawing/2014/chart" uri="{C3380CC4-5D6E-409C-BE32-E72D297353CC}">
              <c16:uniqueId val="{00000000-7A05-438F-BEC8-B69B2EFECE41}"/>
            </c:ext>
          </c:extLst>
        </c:ser>
        <c:ser>
          <c:idx val="2"/>
          <c:order val="1"/>
          <c:tx>
            <c:strRef>
              <c:f>Academics!$C$94</c:f>
              <c:strCache>
                <c:ptCount val="1"/>
                <c:pt idx="0">
                  <c:v>Statewide*</c:v>
                </c:pt>
              </c:strCache>
            </c:strRef>
          </c:tx>
          <c:spPr>
            <a:ln w="31750">
              <a:solidFill>
                <a:srgbClr val="92D050"/>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Academics!$K$20:$O$20</c:f>
              <c:numCache>
                <c:formatCode>General</c:formatCode>
                <c:ptCount val="5"/>
                <c:pt idx="0">
                  <c:v>2012</c:v>
                </c:pt>
                <c:pt idx="1">
                  <c:v>2013</c:v>
                </c:pt>
                <c:pt idx="2">
                  <c:v>2014</c:v>
                </c:pt>
                <c:pt idx="3">
                  <c:v>2015</c:v>
                </c:pt>
                <c:pt idx="4">
                  <c:v>2016</c:v>
                </c:pt>
              </c:numCache>
            </c:numRef>
          </c:cat>
          <c:val>
            <c:numRef>
              <c:f>Academics!$K$94:$O$94</c:f>
              <c:numCache>
                <c:formatCode>0.0</c:formatCode>
                <c:ptCount val="5"/>
                <c:pt idx="0">
                  <c:v>77</c:v>
                </c:pt>
                <c:pt idx="1">
                  <c:v>82</c:v>
                </c:pt>
                <c:pt idx="2">
                  <c:v>80</c:v>
                </c:pt>
                <c:pt idx="3">
                  <c:v>83</c:v>
                </c:pt>
                <c:pt idx="4">
                  <c:v>83</c:v>
                </c:pt>
              </c:numCache>
            </c:numRef>
          </c:val>
          <c:smooth val="1"/>
          <c:extLst>
            <c:ext xmlns:c16="http://schemas.microsoft.com/office/drawing/2014/chart" uri="{C3380CC4-5D6E-409C-BE32-E72D297353CC}">
              <c16:uniqueId val="{00000001-7A05-438F-BEC8-B69B2EFECE41}"/>
            </c:ext>
          </c:extLst>
        </c:ser>
        <c:ser>
          <c:idx val="0"/>
          <c:order val="2"/>
          <c:tx>
            <c:strRef>
              <c:f>Academics!$C$90</c:f>
              <c:strCache>
                <c:ptCount val="1"/>
                <c:pt idx="0">
                  <c:v>Phoenix Chelsea</c:v>
                </c:pt>
              </c:strCache>
            </c:strRef>
          </c:tx>
          <c:spPr>
            <a:ln w="31750">
              <a:solidFill>
                <a:sysClr val="windowText" lastClr="000000"/>
              </a:solidFill>
            </a:ln>
          </c:spPr>
          <c:marker>
            <c:symbol val="none"/>
          </c:marker>
          <c:cat>
            <c:numRef>
              <c:f>Academics!$K$87:$O$87</c:f>
              <c:numCache>
                <c:formatCode>General</c:formatCode>
                <c:ptCount val="5"/>
                <c:pt idx="0">
                  <c:v>2012</c:v>
                </c:pt>
                <c:pt idx="1">
                  <c:v>2013</c:v>
                </c:pt>
                <c:pt idx="2">
                  <c:v>2014</c:v>
                </c:pt>
                <c:pt idx="3">
                  <c:v>2015</c:v>
                </c:pt>
                <c:pt idx="4">
                  <c:v>2016</c:v>
                </c:pt>
              </c:numCache>
            </c:numRef>
          </c:cat>
          <c:val>
            <c:numRef>
              <c:f>Academics!$K$90:$O$90</c:f>
              <c:numCache>
                <c:formatCode>0.0</c:formatCode>
                <c:ptCount val="5"/>
                <c:pt idx="0">
                  <c:v>82</c:v>
                </c:pt>
                <c:pt idx="1">
                  <c:v>69</c:v>
                </c:pt>
                <c:pt idx="2">
                  <c:v>76</c:v>
                </c:pt>
              </c:numCache>
            </c:numRef>
          </c:val>
          <c:smooth val="1"/>
          <c:extLst>
            <c:ext xmlns:c16="http://schemas.microsoft.com/office/drawing/2014/chart" uri="{C3380CC4-5D6E-409C-BE32-E72D297353CC}">
              <c16:uniqueId val="{00000002-7A05-438F-BEC8-B69B2EFECE41}"/>
            </c:ext>
          </c:extLst>
        </c:ser>
        <c:ser>
          <c:idx val="3"/>
          <c:order val="3"/>
          <c:tx>
            <c:strRef>
              <c:f>Academics!$C$91</c:f>
              <c:strCache>
                <c:ptCount val="1"/>
                <c:pt idx="0">
                  <c:v>Phoenix Springfield</c:v>
                </c:pt>
              </c:strCache>
            </c:strRef>
          </c:tx>
          <c:spPr>
            <a:ln w="38100">
              <a:solidFill>
                <a:schemeClr val="tx1"/>
              </a:solidFill>
              <a:prstDash val="sysDot"/>
            </a:ln>
          </c:spPr>
          <c:marker>
            <c:symbol val="circle"/>
            <c:size val="4"/>
            <c:spPr>
              <a:solidFill>
                <a:sysClr val="windowText" lastClr="000000"/>
              </a:solidFill>
            </c:spPr>
          </c:marker>
          <c:val>
            <c:numRef>
              <c:f>Academics!$K$91:$O$91</c:f>
              <c:numCache>
                <c:formatCode>0.0</c:formatCode>
                <c:ptCount val="5"/>
                <c:pt idx="4">
                  <c:v>100</c:v>
                </c:pt>
              </c:numCache>
            </c:numRef>
          </c:val>
          <c:smooth val="0"/>
          <c:extLst>
            <c:ext xmlns:c16="http://schemas.microsoft.com/office/drawing/2014/chart" uri="{C3380CC4-5D6E-409C-BE32-E72D297353CC}">
              <c16:uniqueId val="{00000003-7A05-438F-BEC8-B69B2EFECE41}"/>
            </c:ext>
          </c:extLst>
        </c:ser>
        <c:ser>
          <c:idx val="4"/>
          <c:order val="4"/>
          <c:tx>
            <c:strRef>
              <c:f>Academics!$C$92</c:f>
              <c:strCache>
                <c:ptCount val="1"/>
                <c:pt idx="0">
                  <c:v>Phoenix Lawrence†</c:v>
                </c:pt>
              </c:strCache>
            </c:strRef>
          </c:tx>
          <c:spPr>
            <a:ln w="38100">
              <a:solidFill>
                <a:schemeClr val="tx1"/>
              </a:solidFill>
              <a:prstDash val="dash"/>
            </a:ln>
          </c:spPr>
          <c:marker>
            <c:symbol val="none"/>
          </c:marker>
          <c:val>
            <c:numRef>
              <c:f>Academics!$K$92:$O$92</c:f>
              <c:numCache>
                <c:formatCode>0.0</c:formatCode>
                <c:ptCount val="5"/>
                <c:pt idx="1">
                  <c:v>70</c:v>
                </c:pt>
                <c:pt idx="2">
                  <c:v>59</c:v>
                </c:pt>
                <c:pt idx="3">
                  <c:v>100</c:v>
                </c:pt>
                <c:pt idx="4">
                  <c:v>64</c:v>
                </c:pt>
              </c:numCache>
            </c:numRef>
          </c:val>
          <c:smooth val="1"/>
          <c:extLst>
            <c:ext xmlns:c16="http://schemas.microsoft.com/office/drawing/2014/chart" uri="{C3380CC4-5D6E-409C-BE32-E72D297353CC}">
              <c16:uniqueId val="{00000004-7A05-438F-BEC8-B69B2EFECE41}"/>
            </c:ext>
          </c:extLst>
        </c:ser>
        <c:ser>
          <c:idx val="5"/>
          <c:order val="5"/>
          <c:tx>
            <c:strRef>
              <c:f>Academics!$C$93</c:f>
              <c:strCache>
                <c:ptCount val="1"/>
                <c:pt idx="0">
                  <c:v>Alt. Ed. Schools*</c:v>
                </c:pt>
              </c:strCache>
            </c:strRef>
          </c:tx>
          <c:spPr>
            <a:ln w="38100">
              <a:solidFill>
                <a:srgbClr val="F79646">
                  <a:shade val="76000"/>
                  <a:shade val="95000"/>
                  <a:satMod val="105000"/>
                </a:srgbClr>
              </a:solidFill>
            </a:ln>
          </c:spPr>
          <c:marker>
            <c:symbol val="none"/>
          </c:marker>
          <c:val>
            <c:numRef>
              <c:f>Academics!$K$93:$O$93</c:f>
              <c:numCache>
                <c:formatCode>0.0</c:formatCode>
                <c:ptCount val="5"/>
                <c:pt idx="0">
                  <c:v>67</c:v>
                </c:pt>
                <c:pt idx="1">
                  <c:v>68</c:v>
                </c:pt>
                <c:pt idx="2">
                  <c:v>65</c:v>
                </c:pt>
                <c:pt idx="3">
                  <c:v>74</c:v>
                </c:pt>
                <c:pt idx="4">
                  <c:v>74</c:v>
                </c:pt>
              </c:numCache>
            </c:numRef>
          </c:val>
          <c:smooth val="1"/>
          <c:extLst>
            <c:ext xmlns:c16="http://schemas.microsoft.com/office/drawing/2014/chart" uri="{C3380CC4-5D6E-409C-BE32-E72D297353CC}">
              <c16:uniqueId val="{00000005-7A05-438F-BEC8-B69B2EFECE41}"/>
            </c:ext>
          </c:extLst>
        </c:ser>
        <c:dLbls>
          <c:showLegendKey val="0"/>
          <c:showVal val="0"/>
          <c:showCatName val="0"/>
          <c:showSerName val="0"/>
          <c:showPercent val="0"/>
          <c:showBubbleSize val="0"/>
        </c:dLbls>
        <c:smooth val="0"/>
        <c:axId val="117338112"/>
        <c:axId val="117339648"/>
      </c:lineChart>
      <c:catAx>
        <c:axId val="117338112"/>
        <c:scaling>
          <c:orientation val="minMax"/>
        </c:scaling>
        <c:delete val="0"/>
        <c:axPos val="b"/>
        <c:numFmt formatCode="General" sourceLinked="1"/>
        <c:majorTickMark val="out"/>
        <c:minorTickMark val="none"/>
        <c:tickLblPos val="nextTo"/>
        <c:crossAx val="117339648"/>
        <c:crosses val="autoZero"/>
        <c:auto val="1"/>
        <c:lblAlgn val="ctr"/>
        <c:lblOffset val="100"/>
        <c:noMultiLvlLbl val="0"/>
      </c:catAx>
      <c:valAx>
        <c:axId val="117339648"/>
        <c:scaling>
          <c:orientation val="minMax"/>
          <c:max val="100"/>
          <c:min val="0"/>
        </c:scaling>
        <c:delete val="0"/>
        <c:axPos val="l"/>
        <c:title>
          <c:tx>
            <c:rich>
              <a:bodyPr rot="-5400000" vert="horz"/>
              <a:lstStyle/>
              <a:p>
                <a:pPr>
                  <a:defRPr/>
                </a:pPr>
                <a:r>
                  <a:rPr lang="en-US" sz="1000" b="1" i="0" u="none" strike="noStrike" baseline="0"/>
                  <a:t>Percent Proficient or Advanced</a:t>
                </a:r>
                <a:endParaRPr lang="en-US"/>
              </a:p>
            </c:rich>
          </c:tx>
          <c:layout/>
          <c:overlay val="0"/>
        </c:title>
        <c:numFmt formatCode="General" sourceLinked="0"/>
        <c:majorTickMark val="out"/>
        <c:minorTickMark val="none"/>
        <c:tickLblPos val="nextTo"/>
        <c:crossAx val="117338112"/>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99" l="0.70000000000000062" r="0.70000000000000062" t="0.75000000000000899"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136158277414739"/>
          <c:y val="5.1440251900434983E-2"/>
          <c:w val="0.8712437342677859"/>
          <c:h val="0.83249029671850006"/>
        </c:manualLayout>
      </c:layout>
      <c:lineChart>
        <c:grouping val="standard"/>
        <c:varyColors val="0"/>
        <c:ser>
          <c:idx val="1"/>
          <c:order val="0"/>
          <c:tx>
            <c:strRef>
              <c:f>Academics!$C$95</c:f>
              <c:strCache>
                <c:ptCount val="1"/>
                <c:pt idx="0">
                  <c:v>Lawrence*</c:v>
                </c:pt>
              </c:strCache>
            </c:strRef>
          </c:tx>
          <c:spPr>
            <a:ln w="31750">
              <a:solidFill>
                <a:schemeClr val="bg1">
                  <a:lumMod val="65000"/>
                </a:schemeClr>
              </a:solidFill>
            </a:ln>
          </c:spPr>
          <c:marker>
            <c:symbol val="none"/>
          </c:marker>
          <c:cat>
            <c:numRef>
              <c:f>Academics!$R$87:$V$87</c:f>
              <c:numCache>
                <c:formatCode>General</c:formatCode>
                <c:ptCount val="5"/>
                <c:pt idx="0">
                  <c:v>2012</c:v>
                </c:pt>
                <c:pt idx="1">
                  <c:v>2013</c:v>
                </c:pt>
                <c:pt idx="2">
                  <c:v>2014</c:v>
                </c:pt>
                <c:pt idx="3">
                  <c:v>2015</c:v>
                </c:pt>
                <c:pt idx="4">
                  <c:v>2016</c:v>
                </c:pt>
              </c:numCache>
            </c:numRef>
          </c:cat>
          <c:val>
            <c:numRef>
              <c:f>Academics!$R$95:$V$95</c:f>
              <c:numCache>
                <c:formatCode>0.0</c:formatCode>
                <c:ptCount val="5"/>
                <c:pt idx="0">
                  <c:v>41</c:v>
                </c:pt>
                <c:pt idx="1">
                  <c:v>52</c:v>
                </c:pt>
                <c:pt idx="2">
                  <c:v>38</c:v>
                </c:pt>
                <c:pt idx="3">
                  <c:v>49</c:v>
                </c:pt>
                <c:pt idx="4">
                  <c:v>55</c:v>
                </c:pt>
              </c:numCache>
            </c:numRef>
          </c:val>
          <c:smooth val="1"/>
          <c:extLst>
            <c:ext xmlns:c16="http://schemas.microsoft.com/office/drawing/2014/chart" uri="{C3380CC4-5D6E-409C-BE32-E72D297353CC}">
              <c16:uniqueId val="{00000000-7406-4D17-A3A0-C948864707AB}"/>
            </c:ext>
          </c:extLst>
        </c:ser>
        <c:ser>
          <c:idx val="2"/>
          <c:order val="1"/>
          <c:tx>
            <c:strRef>
              <c:f>Academics!$C$94</c:f>
              <c:strCache>
                <c:ptCount val="1"/>
                <c:pt idx="0">
                  <c:v>Statewide*</c:v>
                </c:pt>
              </c:strCache>
            </c:strRef>
          </c:tx>
          <c:spPr>
            <a:ln w="31750">
              <a:solidFill>
                <a:srgbClr val="92D050"/>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Academics!$R$20:$V$20</c:f>
              <c:numCache>
                <c:formatCode>General</c:formatCode>
                <c:ptCount val="5"/>
                <c:pt idx="0">
                  <c:v>2012</c:v>
                </c:pt>
                <c:pt idx="1">
                  <c:v>2013</c:v>
                </c:pt>
                <c:pt idx="2">
                  <c:v>2014</c:v>
                </c:pt>
                <c:pt idx="3">
                  <c:v>2015</c:v>
                </c:pt>
                <c:pt idx="4">
                  <c:v>2016</c:v>
                </c:pt>
              </c:numCache>
            </c:numRef>
          </c:cat>
          <c:val>
            <c:numRef>
              <c:f>Academics!$R$94:$V$94</c:f>
              <c:numCache>
                <c:formatCode>0.0</c:formatCode>
                <c:ptCount val="5"/>
                <c:pt idx="0">
                  <c:v>45</c:v>
                </c:pt>
                <c:pt idx="1">
                  <c:v>54</c:v>
                </c:pt>
                <c:pt idx="2">
                  <c:v>45</c:v>
                </c:pt>
                <c:pt idx="3">
                  <c:v>47</c:v>
                </c:pt>
                <c:pt idx="4">
                  <c:v>48</c:v>
                </c:pt>
              </c:numCache>
            </c:numRef>
          </c:val>
          <c:smooth val="1"/>
          <c:extLst>
            <c:ext xmlns:c16="http://schemas.microsoft.com/office/drawing/2014/chart" uri="{C3380CC4-5D6E-409C-BE32-E72D297353CC}">
              <c16:uniqueId val="{00000001-7406-4D17-A3A0-C948864707AB}"/>
            </c:ext>
          </c:extLst>
        </c:ser>
        <c:ser>
          <c:idx val="0"/>
          <c:order val="2"/>
          <c:tx>
            <c:strRef>
              <c:f>Academics!$C$90</c:f>
              <c:strCache>
                <c:ptCount val="1"/>
                <c:pt idx="0">
                  <c:v>Phoenix Chelsea</c:v>
                </c:pt>
              </c:strCache>
            </c:strRef>
          </c:tx>
          <c:spPr>
            <a:ln w="31750">
              <a:solidFill>
                <a:sysClr val="windowText" lastClr="000000"/>
              </a:solidFill>
            </a:ln>
          </c:spPr>
          <c:marker>
            <c:symbol val="none"/>
          </c:marker>
          <c:cat>
            <c:numRef>
              <c:f>Academics!$R$87:$V$87</c:f>
              <c:numCache>
                <c:formatCode>General</c:formatCode>
                <c:ptCount val="5"/>
                <c:pt idx="0">
                  <c:v>2012</c:v>
                </c:pt>
                <c:pt idx="1">
                  <c:v>2013</c:v>
                </c:pt>
                <c:pt idx="2">
                  <c:v>2014</c:v>
                </c:pt>
                <c:pt idx="3">
                  <c:v>2015</c:v>
                </c:pt>
                <c:pt idx="4">
                  <c:v>2016</c:v>
                </c:pt>
              </c:numCache>
            </c:numRef>
          </c:cat>
          <c:val>
            <c:numRef>
              <c:f>Academics!$R$90:$V$90</c:f>
              <c:numCache>
                <c:formatCode>0.0</c:formatCode>
                <c:ptCount val="5"/>
              </c:numCache>
            </c:numRef>
          </c:val>
          <c:smooth val="1"/>
          <c:extLst>
            <c:ext xmlns:c16="http://schemas.microsoft.com/office/drawing/2014/chart" uri="{C3380CC4-5D6E-409C-BE32-E72D297353CC}">
              <c16:uniqueId val="{00000002-7406-4D17-A3A0-C948864707AB}"/>
            </c:ext>
          </c:extLst>
        </c:ser>
        <c:ser>
          <c:idx val="3"/>
          <c:order val="3"/>
          <c:tx>
            <c:strRef>
              <c:f>Academics!$C$91</c:f>
              <c:strCache>
                <c:ptCount val="1"/>
                <c:pt idx="0">
                  <c:v>Phoenix Springfield</c:v>
                </c:pt>
              </c:strCache>
            </c:strRef>
          </c:tx>
          <c:marker>
            <c:symbol val="none"/>
          </c:marker>
          <c:val>
            <c:numRef>
              <c:f>Academics!$R$91:$V$91</c:f>
              <c:numCache>
                <c:formatCode>0.0</c:formatCode>
                <c:ptCount val="5"/>
              </c:numCache>
            </c:numRef>
          </c:val>
          <c:smooth val="0"/>
          <c:extLst>
            <c:ext xmlns:c16="http://schemas.microsoft.com/office/drawing/2014/chart" uri="{C3380CC4-5D6E-409C-BE32-E72D297353CC}">
              <c16:uniqueId val="{00000003-7406-4D17-A3A0-C948864707AB}"/>
            </c:ext>
          </c:extLst>
        </c:ser>
        <c:ser>
          <c:idx val="4"/>
          <c:order val="4"/>
          <c:tx>
            <c:strRef>
              <c:f>Academics!$C$92</c:f>
              <c:strCache>
                <c:ptCount val="1"/>
                <c:pt idx="0">
                  <c:v>Phoenix Lawrence†</c:v>
                </c:pt>
              </c:strCache>
            </c:strRef>
          </c:tx>
          <c:spPr>
            <a:ln>
              <a:solidFill>
                <a:schemeClr val="tx1"/>
              </a:solidFill>
              <a:prstDash val="dash"/>
            </a:ln>
          </c:spPr>
          <c:marker>
            <c:symbol val="none"/>
          </c:marker>
          <c:dPt>
            <c:idx val="4"/>
            <c:bubble3D val="0"/>
            <c:spPr>
              <a:ln w="38100">
                <a:solidFill>
                  <a:schemeClr val="tx1"/>
                </a:solidFill>
                <a:prstDash val="dash"/>
              </a:ln>
            </c:spPr>
            <c:extLst>
              <c:ext xmlns:c16="http://schemas.microsoft.com/office/drawing/2014/chart" uri="{C3380CC4-5D6E-409C-BE32-E72D297353CC}">
                <c16:uniqueId val="{00000004-7406-4D17-A3A0-C948864707AB}"/>
              </c:ext>
            </c:extLst>
          </c:dPt>
          <c:val>
            <c:numRef>
              <c:f>Academics!$R$92:$V$92</c:f>
              <c:numCache>
                <c:formatCode>0.0</c:formatCode>
                <c:ptCount val="5"/>
              </c:numCache>
            </c:numRef>
          </c:val>
          <c:smooth val="1"/>
          <c:extLst>
            <c:ext xmlns:c16="http://schemas.microsoft.com/office/drawing/2014/chart" uri="{C3380CC4-5D6E-409C-BE32-E72D297353CC}">
              <c16:uniqueId val="{00000005-7406-4D17-A3A0-C948864707AB}"/>
            </c:ext>
          </c:extLst>
        </c:ser>
        <c:dLbls>
          <c:showLegendKey val="0"/>
          <c:showVal val="0"/>
          <c:showCatName val="0"/>
          <c:showSerName val="0"/>
          <c:showPercent val="0"/>
          <c:showBubbleSize val="0"/>
        </c:dLbls>
        <c:smooth val="0"/>
        <c:axId val="117703808"/>
        <c:axId val="117705344"/>
      </c:lineChart>
      <c:catAx>
        <c:axId val="117703808"/>
        <c:scaling>
          <c:orientation val="minMax"/>
        </c:scaling>
        <c:delete val="0"/>
        <c:axPos val="b"/>
        <c:numFmt formatCode="General" sourceLinked="1"/>
        <c:majorTickMark val="out"/>
        <c:minorTickMark val="none"/>
        <c:tickLblPos val="nextTo"/>
        <c:crossAx val="117705344"/>
        <c:crosses val="autoZero"/>
        <c:auto val="1"/>
        <c:lblAlgn val="ctr"/>
        <c:lblOffset val="100"/>
        <c:noMultiLvlLbl val="0"/>
      </c:catAx>
      <c:valAx>
        <c:axId val="117705344"/>
        <c:scaling>
          <c:orientation val="minMax"/>
          <c:max val="100"/>
          <c:min val="0"/>
        </c:scaling>
        <c:delete val="0"/>
        <c:axPos val="l"/>
        <c:title>
          <c:tx>
            <c:rich>
              <a:bodyPr rot="-5400000" vert="horz"/>
              <a:lstStyle/>
              <a:p>
                <a:pPr>
                  <a:defRPr/>
                </a:pPr>
                <a:r>
                  <a:rPr lang="en-US"/>
                  <a:t>Percentile</a:t>
                </a:r>
              </a:p>
            </c:rich>
          </c:tx>
          <c:layout/>
          <c:overlay val="0"/>
        </c:title>
        <c:numFmt formatCode="General" sourceLinked="0"/>
        <c:majorTickMark val="out"/>
        <c:minorTickMark val="none"/>
        <c:tickLblPos val="nextTo"/>
        <c:crossAx val="117703808"/>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921" l="0.70000000000000062" r="0.70000000000000062" t="0.75000000000000921" header="0.30000000000000032" footer="0.30000000000000032"/>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48161981349871"/>
          <c:y val="5.1440251900434983E-2"/>
          <c:w val="0.8591237286772947"/>
          <c:h val="0.83249029671849983"/>
        </c:manualLayout>
      </c:layout>
      <c:lineChart>
        <c:grouping val="standard"/>
        <c:varyColors val="0"/>
        <c:ser>
          <c:idx val="1"/>
          <c:order val="0"/>
          <c:tx>
            <c:strRef>
              <c:f>Academics!$C$125</c:f>
              <c:strCache>
                <c:ptCount val="1"/>
                <c:pt idx="0">
                  <c:v>Lawrence*</c:v>
                </c:pt>
              </c:strCache>
            </c:strRef>
          </c:tx>
          <c:spPr>
            <a:ln w="31750">
              <a:solidFill>
                <a:schemeClr val="bg1">
                  <a:lumMod val="65000"/>
                </a:schemeClr>
              </a:solidFill>
            </a:ln>
          </c:spPr>
          <c:marker>
            <c:symbol val="none"/>
          </c:marker>
          <c:cat>
            <c:numRef>
              <c:f>Academics!$D$117:$H$117</c:f>
              <c:numCache>
                <c:formatCode>General</c:formatCode>
                <c:ptCount val="5"/>
                <c:pt idx="0">
                  <c:v>2012</c:v>
                </c:pt>
                <c:pt idx="1">
                  <c:v>2013</c:v>
                </c:pt>
                <c:pt idx="2">
                  <c:v>2014</c:v>
                </c:pt>
                <c:pt idx="3">
                  <c:v>2015</c:v>
                </c:pt>
                <c:pt idx="4">
                  <c:v>2016</c:v>
                </c:pt>
              </c:numCache>
            </c:numRef>
          </c:cat>
          <c:val>
            <c:numRef>
              <c:f>Academics!$D$125:$H$125</c:f>
              <c:numCache>
                <c:formatCode>0.0</c:formatCode>
                <c:ptCount val="5"/>
                <c:pt idx="0">
                  <c:v>61.1</c:v>
                </c:pt>
                <c:pt idx="1">
                  <c:v>68.599999999999994</c:v>
                </c:pt>
                <c:pt idx="2">
                  <c:v>70.400000000000006</c:v>
                </c:pt>
                <c:pt idx="3">
                  <c:v>68.900000000000006</c:v>
                </c:pt>
                <c:pt idx="4">
                  <c:v>72</c:v>
                </c:pt>
              </c:numCache>
            </c:numRef>
          </c:val>
          <c:smooth val="1"/>
          <c:extLst>
            <c:ext xmlns:c16="http://schemas.microsoft.com/office/drawing/2014/chart" uri="{C3380CC4-5D6E-409C-BE32-E72D297353CC}">
              <c16:uniqueId val="{00000000-F968-43B4-8B9F-C82BD93ED3D3}"/>
            </c:ext>
          </c:extLst>
        </c:ser>
        <c:ser>
          <c:idx val="0"/>
          <c:order val="2"/>
          <c:tx>
            <c:strRef>
              <c:f>Academics!$C$120</c:f>
              <c:strCache>
                <c:ptCount val="1"/>
                <c:pt idx="0">
                  <c:v>Phoenix Chelsea</c:v>
                </c:pt>
              </c:strCache>
            </c:strRef>
          </c:tx>
          <c:spPr>
            <a:ln w="31750">
              <a:solidFill>
                <a:sysClr val="windowText" lastClr="000000"/>
              </a:solidFill>
            </a:ln>
          </c:spPr>
          <c:marker>
            <c:symbol val="none"/>
          </c:marker>
          <c:cat>
            <c:numRef>
              <c:f>Academics!$D$117:$H$117</c:f>
              <c:numCache>
                <c:formatCode>General</c:formatCode>
                <c:ptCount val="5"/>
                <c:pt idx="0">
                  <c:v>2012</c:v>
                </c:pt>
                <c:pt idx="1">
                  <c:v>2013</c:v>
                </c:pt>
                <c:pt idx="2">
                  <c:v>2014</c:v>
                </c:pt>
                <c:pt idx="3">
                  <c:v>2015</c:v>
                </c:pt>
                <c:pt idx="4">
                  <c:v>2016</c:v>
                </c:pt>
              </c:numCache>
            </c:numRef>
          </c:cat>
          <c:val>
            <c:numRef>
              <c:f>Academics!$D$120:$H$120</c:f>
              <c:numCache>
                <c:formatCode>0.0</c:formatCode>
                <c:ptCount val="5"/>
                <c:pt idx="0">
                  <c:v>89.4</c:v>
                </c:pt>
                <c:pt idx="1">
                  <c:v>70.400000000000006</c:v>
                </c:pt>
                <c:pt idx="2">
                  <c:v>84</c:v>
                </c:pt>
              </c:numCache>
            </c:numRef>
          </c:val>
          <c:smooth val="1"/>
          <c:extLst>
            <c:ext xmlns:c16="http://schemas.microsoft.com/office/drawing/2014/chart" uri="{C3380CC4-5D6E-409C-BE32-E72D297353CC}">
              <c16:uniqueId val="{00000001-F968-43B4-8B9F-C82BD93ED3D3}"/>
            </c:ext>
          </c:extLst>
        </c:ser>
        <c:ser>
          <c:idx val="2"/>
          <c:order val="1"/>
          <c:tx>
            <c:strRef>
              <c:f>Academics!$C$124</c:f>
              <c:strCache>
                <c:ptCount val="1"/>
                <c:pt idx="0">
                  <c:v>Statewide*</c:v>
                </c:pt>
              </c:strCache>
            </c:strRef>
          </c:tx>
          <c:spPr>
            <a:ln w="34925">
              <a:solidFill>
                <a:srgbClr val="92D050"/>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Academics!$D$50:$H$52</c:f>
              <c:strCache>
                <c:ptCount val="5"/>
                <c:pt idx="0">
                  <c:v>2012</c:v>
                </c:pt>
                <c:pt idx="1">
                  <c:v>2013</c:v>
                </c:pt>
                <c:pt idx="2">
                  <c:v>2014</c:v>
                </c:pt>
                <c:pt idx="3">
                  <c:v>2015</c:v>
                </c:pt>
                <c:pt idx="4">
                  <c:v>2016</c:v>
                </c:pt>
              </c:strCache>
            </c:strRef>
          </c:cat>
          <c:val>
            <c:numRef>
              <c:f>Academics!$D$124:$H$124</c:f>
              <c:numCache>
                <c:formatCode>0.0</c:formatCode>
                <c:ptCount val="5"/>
                <c:pt idx="0">
                  <c:v>81.3</c:v>
                </c:pt>
                <c:pt idx="1">
                  <c:v>81.2</c:v>
                </c:pt>
                <c:pt idx="2">
                  <c:v>81.099999999999994</c:v>
                </c:pt>
                <c:pt idx="3">
                  <c:v>81.2</c:v>
                </c:pt>
                <c:pt idx="4">
                  <c:v>80.599999999999994</c:v>
                </c:pt>
              </c:numCache>
            </c:numRef>
          </c:val>
          <c:smooth val="0"/>
          <c:extLst>
            <c:ext xmlns:c16="http://schemas.microsoft.com/office/drawing/2014/chart" uri="{C3380CC4-5D6E-409C-BE32-E72D297353CC}">
              <c16:uniqueId val="{00000002-F968-43B4-8B9F-C82BD93ED3D3}"/>
            </c:ext>
          </c:extLst>
        </c:ser>
        <c:ser>
          <c:idx val="3"/>
          <c:order val="3"/>
          <c:tx>
            <c:strRef>
              <c:f>Academics!$C$121</c:f>
              <c:strCache>
                <c:ptCount val="1"/>
                <c:pt idx="0">
                  <c:v>Phoenix Springfield</c:v>
                </c:pt>
              </c:strCache>
            </c:strRef>
          </c:tx>
          <c:spPr>
            <a:ln w="38100">
              <a:solidFill>
                <a:schemeClr val="tx1"/>
              </a:solidFill>
              <a:prstDash val="sysDot"/>
            </a:ln>
          </c:spPr>
          <c:marker>
            <c:symbol val="circle"/>
            <c:size val="4"/>
            <c:spPr>
              <a:solidFill>
                <a:sysClr val="windowText" lastClr="000000"/>
              </a:solidFill>
              <a:ln>
                <a:noFill/>
              </a:ln>
            </c:spPr>
          </c:marker>
          <c:val>
            <c:numRef>
              <c:f>Academics!$D$121:$H$121</c:f>
              <c:numCache>
                <c:formatCode>0.0</c:formatCode>
                <c:ptCount val="5"/>
                <c:pt idx="4">
                  <c:v>65</c:v>
                </c:pt>
              </c:numCache>
            </c:numRef>
          </c:val>
          <c:smooth val="0"/>
          <c:extLst>
            <c:ext xmlns:c16="http://schemas.microsoft.com/office/drawing/2014/chart" uri="{C3380CC4-5D6E-409C-BE32-E72D297353CC}">
              <c16:uniqueId val="{00000003-F968-43B4-8B9F-C82BD93ED3D3}"/>
            </c:ext>
          </c:extLst>
        </c:ser>
        <c:ser>
          <c:idx val="4"/>
          <c:order val="4"/>
          <c:tx>
            <c:strRef>
              <c:f>Academics!$C$122</c:f>
              <c:strCache>
                <c:ptCount val="1"/>
                <c:pt idx="0">
                  <c:v>Phoenix Lawrence†</c:v>
                </c:pt>
              </c:strCache>
            </c:strRef>
          </c:tx>
          <c:spPr>
            <a:ln w="38100">
              <a:solidFill>
                <a:schemeClr val="tx1"/>
              </a:solidFill>
              <a:prstDash val="dash"/>
            </a:ln>
          </c:spPr>
          <c:marker>
            <c:symbol val="none"/>
          </c:marker>
          <c:val>
            <c:numRef>
              <c:f>Academics!$D$122:$H$122</c:f>
              <c:numCache>
                <c:formatCode>0.0</c:formatCode>
                <c:ptCount val="5"/>
                <c:pt idx="2">
                  <c:v>61.1</c:v>
                </c:pt>
                <c:pt idx="3">
                  <c:v>85.7</c:v>
                </c:pt>
                <c:pt idx="4">
                  <c:v>77.5</c:v>
                </c:pt>
              </c:numCache>
            </c:numRef>
          </c:val>
          <c:smooth val="1"/>
          <c:extLst>
            <c:ext xmlns:c16="http://schemas.microsoft.com/office/drawing/2014/chart" uri="{C3380CC4-5D6E-409C-BE32-E72D297353CC}">
              <c16:uniqueId val="{00000004-F968-43B4-8B9F-C82BD93ED3D3}"/>
            </c:ext>
          </c:extLst>
        </c:ser>
        <c:ser>
          <c:idx val="5"/>
          <c:order val="5"/>
          <c:tx>
            <c:strRef>
              <c:f>Academics!$C$123</c:f>
              <c:strCache>
                <c:ptCount val="1"/>
                <c:pt idx="0">
                  <c:v>Alt. Ed. Schools*</c:v>
                </c:pt>
              </c:strCache>
            </c:strRef>
          </c:tx>
          <c:spPr>
            <a:ln w="38100">
              <a:solidFill>
                <a:srgbClr val="F79646">
                  <a:shade val="76000"/>
                  <a:shade val="95000"/>
                  <a:satMod val="105000"/>
                </a:srgbClr>
              </a:solidFill>
            </a:ln>
          </c:spPr>
          <c:marker>
            <c:symbol val="none"/>
          </c:marker>
          <c:val>
            <c:numRef>
              <c:f>Academics!$D$123:$H$123</c:f>
              <c:numCache>
                <c:formatCode>0.0</c:formatCode>
                <c:ptCount val="5"/>
                <c:pt idx="0">
                  <c:v>69.3</c:v>
                </c:pt>
                <c:pt idx="1">
                  <c:v>62.1</c:v>
                </c:pt>
                <c:pt idx="2">
                  <c:v>66</c:v>
                </c:pt>
                <c:pt idx="3">
                  <c:v>67.099999999999994</c:v>
                </c:pt>
                <c:pt idx="4">
                  <c:v>64.7</c:v>
                </c:pt>
              </c:numCache>
            </c:numRef>
          </c:val>
          <c:smooth val="1"/>
          <c:extLst>
            <c:ext xmlns:c16="http://schemas.microsoft.com/office/drawing/2014/chart" uri="{C3380CC4-5D6E-409C-BE32-E72D297353CC}">
              <c16:uniqueId val="{00000005-F968-43B4-8B9F-C82BD93ED3D3}"/>
            </c:ext>
          </c:extLst>
        </c:ser>
        <c:dLbls>
          <c:showLegendKey val="0"/>
          <c:showVal val="0"/>
          <c:showCatName val="0"/>
          <c:showSerName val="0"/>
          <c:showPercent val="0"/>
          <c:showBubbleSize val="0"/>
        </c:dLbls>
        <c:smooth val="0"/>
        <c:axId val="117869184"/>
        <c:axId val="117887360"/>
      </c:lineChart>
      <c:catAx>
        <c:axId val="117869184"/>
        <c:scaling>
          <c:orientation val="minMax"/>
        </c:scaling>
        <c:delete val="0"/>
        <c:axPos val="b"/>
        <c:numFmt formatCode="General" sourceLinked="1"/>
        <c:majorTickMark val="out"/>
        <c:minorTickMark val="none"/>
        <c:tickLblPos val="nextTo"/>
        <c:spPr>
          <a:noFill/>
        </c:spPr>
        <c:crossAx val="117887360"/>
        <c:crosses val="autoZero"/>
        <c:auto val="1"/>
        <c:lblAlgn val="ctr"/>
        <c:lblOffset val="100"/>
        <c:noMultiLvlLbl val="0"/>
      </c:catAx>
      <c:valAx>
        <c:axId val="117887360"/>
        <c:scaling>
          <c:orientation val="minMax"/>
          <c:max val="100"/>
          <c:min val="0"/>
        </c:scaling>
        <c:delete val="0"/>
        <c:axPos val="l"/>
        <c:title>
          <c:tx>
            <c:rich>
              <a:bodyPr rot="-5400000" vert="horz"/>
              <a:lstStyle/>
              <a:p>
                <a:pPr>
                  <a:defRPr/>
                </a:pPr>
                <a:r>
                  <a:rPr lang="en-US"/>
                  <a:t>Percent</a:t>
                </a:r>
              </a:p>
            </c:rich>
          </c:tx>
          <c:layout/>
          <c:overlay val="0"/>
        </c:title>
        <c:numFmt formatCode="General" sourceLinked="0"/>
        <c:majorTickMark val="out"/>
        <c:minorTickMark val="none"/>
        <c:tickLblPos val="nextTo"/>
        <c:spPr>
          <a:noFill/>
        </c:spPr>
        <c:crossAx val="117869184"/>
        <c:crosses val="autoZero"/>
        <c:crossBetween val="between"/>
        <c:majorUnit val="10"/>
      </c:valAx>
      <c:spPr>
        <a:noFill/>
      </c:spPr>
    </c:plotArea>
    <c:plotVisOnly val="1"/>
    <c:dispBlanksAs val="gap"/>
    <c:showDLblsOverMax val="0"/>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899" l="0.70000000000000062" r="0.70000000000000062" t="0.75000000000000899"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91226817639053"/>
          <c:y val="5.1440251900434983E-2"/>
          <c:w val="0.87569307013369813"/>
          <c:h val="0.83249029671850006"/>
        </c:manualLayout>
      </c:layout>
      <c:lineChart>
        <c:grouping val="standard"/>
        <c:varyColors val="0"/>
        <c:ser>
          <c:idx val="1"/>
          <c:order val="0"/>
          <c:tx>
            <c:strRef>
              <c:f>Academics!$C$125</c:f>
              <c:strCache>
                <c:ptCount val="1"/>
                <c:pt idx="0">
                  <c:v>Lawrence*</c:v>
                </c:pt>
              </c:strCache>
            </c:strRef>
          </c:tx>
          <c:spPr>
            <a:ln w="31750">
              <a:solidFill>
                <a:schemeClr val="bg1">
                  <a:lumMod val="65000"/>
                </a:schemeClr>
              </a:solidFill>
            </a:ln>
          </c:spPr>
          <c:marker>
            <c:symbol val="none"/>
          </c:marker>
          <c:cat>
            <c:numRef>
              <c:f>Academics!$K$117:$O$117</c:f>
              <c:numCache>
                <c:formatCode>General</c:formatCode>
                <c:ptCount val="5"/>
                <c:pt idx="0">
                  <c:v>2012</c:v>
                </c:pt>
                <c:pt idx="1">
                  <c:v>2013</c:v>
                </c:pt>
                <c:pt idx="2">
                  <c:v>2014</c:v>
                </c:pt>
                <c:pt idx="3">
                  <c:v>2015</c:v>
                </c:pt>
                <c:pt idx="4">
                  <c:v>2016</c:v>
                </c:pt>
              </c:numCache>
            </c:numRef>
          </c:cat>
          <c:val>
            <c:numRef>
              <c:f>Academics!$K$125:$O$125</c:f>
              <c:numCache>
                <c:formatCode>0.0</c:formatCode>
                <c:ptCount val="5"/>
                <c:pt idx="0">
                  <c:v>35</c:v>
                </c:pt>
                <c:pt idx="1">
                  <c:v>44</c:v>
                </c:pt>
                <c:pt idx="2">
                  <c:v>44</c:v>
                </c:pt>
                <c:pt idx="3">
                  <c:v>46</c:v>
                </c:pt>
                <c:pt idx="4">
                  <c:v>48</c:v>
                </c:pt>
              </c:numCache>
            </c:numRef>
          </c:val>
          <c:smooth val="1"/>
          <c:extLst>
            <c:ext xmlns:c16="http://schemas.microsoft.com/office/drawing/2014/chart" uri="{C3380CC4-5D6E-409C-BE32-E72D297353CC}">
              <c16:uniqueId val="{00000000-B6E7-4B17-874E-847DACEE0F7B}"/>
            </c:ext>
          </c:extLst>
        </c:ser>
        <c:ser>
          <c:idx val="2"/>
          <c:order val="1"/>
          <c:tx>
            <c:strRef>
              <c:f>Academics!$C$124</c:f>
              <c:strCache>
                <c:ptCount val="1"/>
                <c:pt idx="0">
                  <c:v>Statewide*</c:v>
                </c:pt>
              </c:strCache>
            </c:strRef>
          </c:tx>
          <c:spPr>
            <a:ln w="31750">
              <a:solidFill>
                <a:srgbClr val="92D050"/>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Academics!$K$20:$O$20</c:f>
              <c:numCache>
                <c:formatCode>General</c:formatCode>
                <c:ptCount val="5"/>
                <c:pt idx="0">
                  <c:v>2012</c:v>
                </c:pt>
                <c:pt idx="1">
                  <c:v>2013</c:v>
                </c:pt>
                <c:pt idx="2">
                  <c:v>2014</c:v>
                </c:pt>
                <c:pt idx="3">
                  <c:v>2015</c:v>
                </c:pt>
                <c:pt idx="4">
                  <c:v>2016</c:v>
                </c:pt>
              </c:numCache>
            </c:numRef>
          </c:cat>
          <c:val>
            <c:numRef>
              <c:f>Academics!$K$124:$O$124</c:f>
              <c:numCache>
                <c:formatCode>0.0</c:formatCode>
                <c:ptCount val="5"/>
                <c:pt idx="0">
                  <c:v>62</c:v>
                </c:pt>
                <c:pt idx="1">
                  <c:v>63</c:v>
                </c:pt>
                <c:pt idx="2">
                  <c:v>61</c:v>
                </c:pt>
                <c:pt idx="3">
                  <c:v>62</c:v>
                </c:pt>
                <c:pt idx="4">
                  <c:v>60</c:v>
                </c:pt>
              </c:numCache>
            </c:numRef>
          </c:val>
          <c:smooth val="1"/>
          <c:extLst>
            <c:ext xmlns:c16="http://schemas.microsoft.com/office/drawing/2014/chart" uri="{C3380CC4-5D6E-409C-BE32-E72D297353CC}">
              <c16:uniqueId val="{00000001-B6E7-4B17-874E-847DACEE0F7B}"/>
            </c:ext>
          </c:extLst>
        </c:ser>
        <c:ser>
          <c:idx val="0"/>
          <c:order val="2"/>
          <c:tx>
            <c:strRef>
              <c:f>Academics!$C$120</c:f>
              <c:strCache>
                <c:ptCount val="1"/>
                <c:pt idx="0">
                  <c:v>Phoenix Chelsea</c:v>
                </c:pt>
              </c:strCache>
            </c:strRef>
          </c:tx>
          <c:spPr>
            <a:ln w="31750">
              <a:solidFill>
                <a:sysClr val="windowText" lastClr="000000"/>
              </a:solidFill>
            </a:ln>
          </c:spPr>
          <c:marker>
            <c:symbol val="none"/>
          </c:marker>
          <c:cat>
            <c:numRef>
              <c:f>Academics!$K$117:$O$117</c:f>
              <c:numCache>
                <c:formatCode>General</c:formatCode>
                <c:ptCount val="5"/>
                <c:pt idx="0">
                  <c:v>2012</c:v>
                </c:pt>
                <c:pt idx="1">
                  <c:v>2013</c:v>
                </c:pt>
                <c:pt idx="2">
                  <c:v>2014</c:v>
                </c:pt>
                <c:pt idx="3">
                  <c:v>2015</c:v>
                </c:pt>
                <c:pt idx="4">
                  <c:v>2016</c:v>
                </c:pt>
              </c:numCache>
            </c:numRef>
          </c:cat>
          <c:val>
            <c:numRef>
              <c:f>Academics!$K$120:$O$120</c:f>
              <c:numCache>
                <c:formatCode>0.0</c:formatCode>
                <c:ptCount val="5"/>
                <c:pt idx="0">
                  <c:v>73</c:v>
                </c:pt>
                <c:pt idx="1">
                  <c:v>52</c:v>
                </c:pt>
                <c:pt idx="2">
                  <c:v>60</c:v>
                </c:pt>
              </c:numCache>
            </c:numRef>
          </c:val>
          <c:smooth val="1"/>
          <c:extLst>
            <c:ext xmlns:c16="http://schemas.microsoft.com/office/drawing/2014/chart" uri="{C3380CC4-5D6E-409C-BE32-E72D297353CC}">
              <c16:uniqueId val="{00000002-B6E7-4B17-874E-847DACEE0F7B}"/>
            </c:ext>
          </c:extLst>
        </c:ser>
        <c:ser>
          <c:idx val="3"/>
          <c:order val="3"/>
          <c:tx>
            <c:strRef>
              <c:f>Academics!$C$121</c:f>
              <c:strCache>
                <c:ptCount val="1"/>
                <c:pt idx="0">
                  <c:v>Phoenix Springfield</c:v>
                </c:pt>
              </c:strCache>
            </c:strRef>
          </c:tx>
          <c:spPr>
            <a:ln w="38100">
              <a:noFill/>
              <a:prstDash val="sysDot"/>
            </a:ln>
          </c:spPr>
          <c:marker>
            <c:symbol val="circle"/>
            <c:size val="4"/>
            <c:spPr>
              <a:solidFill>
                <a:sysClr val="windowText" lastClr="000000"/>
              </a:solidFill>
              <a:ln>
                <a:noFill/>
              </a:ln>
            </c:spPr>
          </c:marker>
          <c:val>
            <c:numRef>
              <c:f>Academics!$K$121:$O$121</c:f>
              <c:numCache>
                <c:formatCode>0.0</c:formatCode>
                <c:ptCount val="5"/>
                <c:pt idx="4">
                  <c:v>30</c:v>
                </c:pt>
              </c:numCache>
            </c:numRef>
          </c:val>
          <c:smooth val="1"/>
          <c:extLst>
            <c:ext xmlns:c16="http://schemas.microsoft.com/office/drawing/2014/chart" uri="{C3380CC4-5D6E-409C-BE32-E72D297353CC}">
              <c16:uniqueId val="{00000003-B6E7-4B17-874E-847DACEE0F7B}"/>
            </c:ext>
          </c:extLst>
        </c:ser>
        <c:ser>
          <c:idx val="4"/>
          <c:order val="4"/>
          <c:tx>
            <c:strRef>
              <c:f>Academics!$C$122</c:f>
              <c:strCache>
                <c:ptCount val="1"/>
                <c:pt idx="0">
                  <c:v>Phoenix Lawrence†</c:v>
                </c:pt>
              </c:strCache>
            </c:strRef>
          </c:tx>
          <c:spPr>
            <a:ln w="38100">
              <a:solidFill>
                <a:schemeClr val="tx1"/>
              </a:solidFill>
              <a:prstDash val="dash"/>
            </a:ln>
          </c:spPr>
          <c:marker>
            <c:symbol val="none"/>
          </c:marker>
          <c:val>
            <c:numRef>
              <c:f>Academics!$K$122:$O$122</c:f>
              <c:numCache>
                <c:formatCode>0.0</c:formatCode>
                <c:ptCount val="5"/>
                <c:pt idx="2">
                  <c:v>28.000000000000004</c:v>
                </c:pt>
                <c:pt idx="3">
                  <c:v>71</c:v>
                </c:pt>
                <c:pt idx="4">
                  <c:v>60</c:v>
                </c:pt>
              </c:numCache>
            </c:numRef>
          </c:val>
          <c:smooth val="1"/>
          <c:extLst>
            <c:ext xmlns:c16="http://schemas.microsoft.com/office/drawing/2014/chart" uri="{C3380CC4-5D6E-409C-BE32-E72D297353CC}">
              <c16:uniqueId val="{00000004-B6E7-4B17-874E-847DACEE0F7B}"/>
            </c:ext>
          </c:extLst>
        </c:ser>
        <c:ser>
          <c:idx val="5"/>
          <c:order val="5"/>
          <c:tx>
            <c:strRef>
              <c:f>Academics!$C$123</c:f>
              <c:strCache>
                <c:ptCount val="1"/>
                <c:pt idx="0">
                  <c:v>Alt. Ed. Schools*</c:v>
                </c:pt>
              </c:strCache>
            </c:strRef>
          </c:tx>
          <c:spPr>
            <a:ln w="38100">
              <a:solidFill>
                <a:srgbClr val="F79646">
                  <a:shade val="76000"/>
                  <a:shade val="95000"/>
                  <a:satMod val="105000"/>
                </a:srgbClr>
              </a:solidFill>
            </a:ln>
          </c:spPr>
          <c:marker>
            <c:symbol val="none"/>
          </c:marker>
          <c:val>
            <c:numRef>
              <c:f>Academics!$K$123:$O$123</c:f>
              <c:numCache>
                <c:formatCode>0.0</c:formatCode>
                <c:ptCount val="5"/>
                <c:pt idx="0">
                  <c:v>43</c:v>
                </c:pt>
                <c:pt idx="1">
                  <c:v>34</c:v>
                </c:pt>
                <c:pt idx="2">
                  <c:v>38</c:v>
                </c:pt>
                <c:pt idx="3">
                  <c:v>40</c:v>
                </c:pt>
                <c:pt idx="4">
                  <c:v>34</c:v>
                </c:pt>
              </c:numCache>
            </c:numRef>
          </c:val>
          <c:smooth val="1"/>
          <c:extLst>
            <c:ext xmlns:c16="http://schemas.microsoft.com/office/drawing/2014/chart" uri="{C3380CC4-5D6E-409C-BE32-E72D297353CC}">
              <c16:uniqueId val="{00000005-B6E7-4B17-874E-847DACEE0F7B}"/>
            </c:ext>
          </c:extLst>
        </c:ser>
        <c:dLbls>
          <c:showLegendKey val="0"/>
          <c:showVal val="0"/>
          <c:showCatName val="0"/>
          <c:showSerName val="0"/>
          <c:showPercent val="0"/>
          <c:showBubbleSize val="0"/>
        </c:dLbls>
        <c:smooth val="0"/>
        <c:axId val="117800960"/>
        <c:axId val="117802496"/>
      </c:lineChart>
      <c:catAx>
        <c:axId val="117800960"/>
        <c:scaling>
          <c:orientation val="minMax"/>
        </c:scaling>
        <c:delete val="0"/>
        <c:axPos val="b"/>
        <c:numFmt formatCode="General" sourceLinked="1"/>
        <c:majorTickMark val="out"/>
        <c:minorTickMark val="none"/>
        <c:tickLblPos val="nextTo"/>
        <c:crossAx val="117802496"/>
        <c:crosses val="autoZero"/>
        <c:auto val="1"/>
        <c:lblAlgn val="ctr"/>
        <c:lblOffset val="100"/>
        <c:noMultiLvlLbl val="0"/>
      </c:catAx>
      <c:valAx>
        <c:axId val="117802496"/>
        <c:scaling>
          <c:orientation val="minMax"/>
          <c:max val="100"/>
          <c:min val="0"/>
        </c:scaling>
        <c:delete val="0"/>
        <c:axPos val="l"/>
        <c:title>
          <c:tx>
            <c:rich>
              <a:bodyPr rot="-5400000" vert="horz"/>
              <a:lstStyle/>
              <a:p>
                <a:pPr>
                  <a:defRPr/>
                </a:pPr>
                <a:r>
                  <a:rPr lang="en-US" sz="1000" b="1" i="0" u="none" strike="noStrike" baseline="0"/>
                  <a:t>Percent Proficient or Advanced</a:t>
                </a:r>
                <a:endParaRPr lang="en-US"/>
              </a:p>
            </c:rich>
          </c:tx>
          <c:layout/>
          <c:overlay val="0"/>
        </c:title>
        <c:numFmt formatCode="General" sourceLinked="0"/>
        <c:majorTickMark val="out"/>
        <c:minorTickMark val="none"/>
        <c:tickLblPos val="nextTo"/>
        <c:crossAx val="117800960"/>
        <c:crosses val="autoZero"/>
        <c:crossBetween val="between"/>
      </c:valAx>
      <c:spPr>
        <a:noFill/>
        <a:ln>
          <a:noFill/>
        </a:ln>
      </c:spPr>
    </c:plotArea>
    <c:plotVisOnly val="1"/>
    <c:dispBlanksAs val="gap"/>
    <c:showDLblsOverMax val="0"/>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921" l="0.70000000000000062" r="0.70000000000000062" t="0.75000000000000921"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70754837480342"/>
          <c:y val="5.1440251900434983E-2"/>
          <c:w val="0.86389777060260964"/>
          <c:h val="0.8324902967185005"/>
        </c:manualLayout>
      </c:layout>
      <c:lineChart>
        <c:grouping val="standard"/>
        <c:varyColors val="0"/>
        <c:ser>
          <c:idx val="1"/>
          <c:order val="0"/>
          <c:tx>
            <c:strRef>
              <c:f>Academics!$C$125</c:f>
              <c:strCache>
                <c:ptCount val="1"/>
                <c:pt idx="0">
                  <c:v>Lawrence*</c:v>
                </c:pt>
              </c:strCache>
            </c:strRef>
          </c:tx>
          <c:spPr>
            <a:ln w="31750">
              <a:solidFill>
                <a:schemeClr val="bg1">
                  <a:lumMod val="65000"/>
                </a:schemeClr>
              </a:solidFill>
            </a:ln>
          </c:spPr>
          <c:marker>
            <c:symbol val="none"/>
          </c:marker>
          <c:cat>
            <c:numRef>
              <c:f>Academics!$R$117:$V$117</c:f>
              <c:numCache>
                <c:formatCode>General</c:formatCode>
                <c:ptCount val="5"/>
                <c:pt idx="0">
                  <c:v>2012</c:v>
                </c:pt>
                <c:pt idx="1">
                  <c:v>2013</c:v>
                </c:pt>
                <c:pt idx="2">
                  <c:v>2014</c:v>
                </c:pt>
                <c:pt idx="3">
                  <c:v>2015</c:v>
                </c:pt>
                <c:pt idx="4">
                  <c:v>2016</c:v>
                </c:pt>
              </c:numCache>
            </c:numRef>
          </c:cat>
          <c:val>
            <c:numRef>
              <c:f>Academics!$R$125:$V$125</c:f>
              <c:numCache>
                <c:formatCode>0.0</c:formatCode>
                <c:ptCount val="5"/>
                <c:pt idx="0">
                  <c:v>34</c:v>
                </c:pt>
                <c:pt idx="1">
                  <c:v>48</c:v>
                </c:pt>
                <c:pt idx="2">
                  <c:v>48</c:v>
                </c:pt>
                <c:pt idx="3">
                  <c:v>46</c:v>
                </c:pt>
                <c:pt idx="4">
                  <c:v>48</c:v>
                </c:pt>
              </c:numCache>
            </c:numRef>
          </c:val>
          <c:smooth val="1"/>
          <c:extLst>
            <c:ext xmlns:c16="http://schemas.microsoft.com/office/drawing/2014/chart" uri="{C3380CC4-5D6E-409C-BE32-E72D297353CC}">
              <c16:uniqueId val="{00000000-F8F8-4177-9C20-7A5AECC1BED6}"/>
            </c:ext>
          </c:extLst>
        </c:ser>
        <c:ser>
          <c:idx val="2"/>
          <c:order val="1"/>
          <c:tx>
            <c:strRef>
              <c:f>Academics!$C$124</c:f>
              <c:strCache>
                <c:ptCount val="1"/>
                <c:pt idx="0">
                  <c:v>Statewide*</c:v>
                </c:pt>
              </c:strCache>
            </c:strRef>
          </c:tx>
          <c:spPr>
            <a:ln w="31750">
              <a:solidFill>
                <a:srgbClr val="92D050"/>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Academics!$R$20:$V$20</c:f>
              <c:numCache>
                <c:formatCode>General</c:formatCode>
                <c:ptCount val="5"/>
                <c:pt idx="0">
                  <c:v>2012</c:v>
                </c:pt>
                <c:pt idx="1">
                  <c:v>2013</c:v>
                </c:pt>
                <c:pt idx="2">
                  <c:v>2014</c:v>
                </c:pt>
                <c:pt idx="3">
                  <c:v>2015</c:v>
                </c:pt>
                <c:pt idx="4">
                  <c:v>2016</c:v>
                </c:pt>
              </c:numCache>
            </c:numRef>
          </c:cat>
          <c:val>
            <c:numRef>
              <c:f>Academics!$R$124:$V$124</c:f>
              <c:numCache>
                <c:formatCode>0.0</c:formatCode>
                <c:ptCount val="5"/>
                <c:pt idx="0">
                  <c:v>47</c:v>
                </c:pt>
                <c:pt idx="1">
                  <c:v>45</c:v>
                </c:pt>
                <c:pt idx="2">
                  <c:v>46</c:v>
                </c:pt>
                <c:pt idx="3">
                  <c:v>46</c:v>
                </c:pt>
                <c:pt idx="4">
                  <c:v>46</c:v>
                </c:pt>
              </c:numCache>
            </c:numRef>
          </c:val>
          <c:smooth val="1"/>
          <c:extLst>
            <c:ext xmlns:c16="http://schemas.microsoft.com/office/drawing/2014/chart" uri="{C3380CC4-5D6E-409C-BE32-E72D297353CC}">
              <c16:uniqueId val="{00000001-F8F8-4177-9C20-7A5AECC1BED6}"/>
            </c:ext>
          </c:extLst>
        </c:ser>
        <c:ser>
          <c:idx val="0"/>
          <c:order val="2"/>
          <c:tx>
            <c:strRef>
              <c:f>Academics!$C$120</c:f>
              <c:strCache>
                <c:ptCount val="1"/>
                <c:pt idx="0">
                  <c:v>Phoenix Chelsea</c:v>
                </c:pt>
              </c:strCache>
            </c:strRef>
          </c:tx>
          <c:spPr>
            <a:ln w="31750">
              <a:solidFill>
                <a:schemeClr val="tx1"/>
              </a:solidFill>
            </a:ln>
          </c:spPr>
          <c:marker>
            <c:symbol val="none"/>
          </c:marker>
          <c:cat>
            <c:numRef>
              <c:f>Academics!$R$117:$V$117</c:f>
              <c:numCache>
                <c:formatCode>General</c:formatCode>
                <c:ptCount val="5"/>
                <c:pt idx="0">
                  <c:v>2012</c:v>
                </c:pt>
                <c:pt idx="1">
                  <c:v>2013</c:v>
                </c:pt>
                <c:pt idx="2">
                  <c:v>2014</c:v>
                </c:pt>
                <c:pt idx="3">
                  <c:v>2015</c:v>
                </c:pt>
                <c:pt idx="4">
                  <c:v>2016</c:v>
                </c:pt>
              </c:numCache>
            </c:numRef>
          </c:cat>
          <c:val>
            <c:numRef>
              <c:f>Academics!$R$120:$V$120</c:f>
              <c:numCache>
                <c:formatCode>0.0</c:formatCode>
                <c:ptCount val="5"/>
              </c:numCache>
            </c:numRef>
          </c:val>
          <c:smooth val="1"/>
          <c:extLst>
            <c:ext xmlns:c16="http://schemas.microsoft.com/office/drawing/2014/chart" uri="{C3380CC4-5D6E-409C-BE32-E72D297353CC}">
              <c16:uniqueId val="{00000002-F8F8-4177-9C20-7A5AECC1BED6}"/>
            </c:ext>
          </c:extLst>
        </c:ser>
        <c:ser>
          <c:idx val="3"/>
          <c:order val="3"/>
          <c:tx>
            <c:strRef>
              <c:f>Academics!$C$121</c:f>
              <c:strCache>
                <c:ptCount val="1"/>
                <c:pt idx="0">
                  <c:v>Phoenix Springfield</c:v>
                </c:pt>
              </c:strCache>
            </c:strRef>
          </c:tx>
          <c:marker>
            <c:symbol val="none"/>
          </c:marker>
          <c:val>
            <c:numRef>
              <c:f>Academics!$R$121:$V$121</c:f>
              <c:numCache>
                <c:formatCode>0.0</c:formatCode>
                <c:ptCount val="5"/>
              </c:numCache>
            </c:numRef>
          </c:val>
          <c:smooth val="0"/>
          <c:extLst>
            <c:ext xmlns:c16="http://schemas.microsoft.com/office/drawing/2014/chart" uri="{C3380CC4-5D6E-409C-BE32-E72D297353CC}">
              <c16:uniqueId val="{00000003-F8F8-4177-9C20-7A5AECC1BED6}"/>
            </c:ext>
          </c:extLst>
        </c:ser>
        <c:ser>
          <c:idx val="4"/>
          <c:order val="4"/>
          <c:tx>
            <c:strRef>
              <c:f>Academics!$C$122</c:f>
              <c:strCache>
                <c:ptCount val="1"/>
                <c:pt idx="0">
                  <c:v>Phoenix Lawrence†</c:v>
                </c:pt>
              </c:strCache>
            </c:strRef>
          </c:tx>
          <c:spPr>
            <a:ln w="38100">
              <a:solidFill>
                <a:schemeClr val="tx1"/>
              </a:solidFill>
              <a:prstDash val="dash"/>
            </a:ln>
          </c:spPr>
          <c:marker>
            <c:symbol val="none"/>
          </c:marker>
          <c:val>
            <c:numRef>
              <c:f>Academics!$R$122:$V$122</c:f>
              <c:numCache>
                <c:formatCode>0.0</c:formatCode>
                <c:ptCount val="5"/>
              </c:numCache>
            </c:numRef>
          </c:val>
          <c:smooth val="1"/>
          <c:extLst>
            <c:ext xmlns:c16="http://schemas.microsoft.com/office/drawing/2014/chart" uri="{C3380CC4-5D6E-409C-BE32-E72D297353CC}">
              <c16:uniqueId val="{00000004-F8F8-4177-9C20-7A5AECC1BED6}"/>
            </c:ext>
          </c:extLst>
        </c:ser>
        <c:dLbls>
          <c:showLegendKey val="0"/>
          <c:showVal val="0"/>
          <c:showCatName val="0"/>
          <c:showSerName val="0"/>
          <c:showPercent val="0"/>
          <c:showBubbleSize val="0"/>
        </c:dLbls>
        <c:smooth val="0"/>
        <c:axId val="117899648"/>
        <c:axId val="117901184"/>
      </c:lineChart>
      <c:catAx>
        <c:axId val="117899648"/>
        <c:scaling>
          <c:orientation val="minMax"/>
        </c:scaling>
        <c:delete val="0"/>
        <c:axPos val="b"/>
        <c:numFmt formatCode="General" sourceLinked="1"/>
        <c:majorTickMark val="out"/>
        <c:minorTickMark val="none"/>
        <c:tickLblPos val="nextTo"/>
        <c:crossAx val="117901184"/>
        <c:crosses val="autoZero"/>
        <c:auto val="1"/>
        <c:lblAlgn val="ctr"/>
        <c:lblOffset val="100"/>
        <c:noMultiLvlLbl val="0"/>
      </c:catAx>
      <c:valAx>
        <c:axId val="117901184"/>
        <c:scaling>
          <c:orientation val="minMax"/>
          <c:max val="100"/>
          <c:min val="0"/>
        </c:scaling>
        <c:delete val="0"/>
        <c:axPos val="l"/>
        <c:title>
          <c:tx>
            <c:rich>
              <a:bodyPr rot="-5400000" vert="horz"/>
              <a:lstStyle/>
              <a:p>
                <a:pPr>
                  <a:defRPr/>
                </a:pPr>
                <a:r>
                  <a:rPr lang="en-US"/>
                  <a:t>Percentile</a:t>
                </a:r>
              </a:p>
            </c:rich>
          </c:tx>
          <c:layout/>
          <c:overlay val="0"/>
        </c:title>
        <c:numFmt formatCode="General" sourceLinked="0"/>
        <c:majorTickMark val="out"/>
        <c:minorTickMark val="none"/>
        <c:tickLblPos val="nextTo"/>
        <c:crossAx val="117899648"/>
        <c:crosses val="autoZero"/>
        <c:crossBetween val="between"/>
      </c:valAx>
      <c:spPr>
        <a:noFill/>
        <a:ln>
          <a:noFill/>
        </a:ln>
      </c:spPr>
    </c:plotArea>
    <c:plotVisOnly val="1"/>
    <c:dispBlanksAs val="gap"/>
    <c:showDLblsOverMax val="0"/>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944" l="0.70000000000000062" r="0.70000000000000062" t="0.75000000000000944" header="0.30000000000000032" footer="0.30000000000000032"/>
    <c:pageSetup/>
  </c:printSettings>
  <c:userShapes r:id="rId1"/>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48161981349871"/>
          <c:y val="5.1440251900434983E-2"/>
          <c:w val="0.8591237286772947"/>
          <c:h val="0.83249029671849983"/>
        </c:manualLayout>
      </c:layout>
      <c:lineChart>
        <c:grouping val="standard"/>
        <c:varyColors val="0"/>
        <c:ser>
          <c:idx val="1"/>
          <c:order val="0"/>
          <c:tx>
            <c:strRef>
              <c:f>Academics!$C$162</c:f>
              <c:strCache>
                <c:ptCount val="1"/>
                <c:pt idx="0">
                  <c:v>Lawrence*</c:v>
                </c:pt>
              </c:strCache>
            </c:strRef>
          </c:tx>
          <c:spPr>
            <a:ln w="31750">
              <a:solidFill>
                <a:schemeClr val="bg1">
                  <a:lumMod val="65000"/>
                </a:schemeClr>
              </a:solidFill>
            </a:ln>
          </c:spPr>
          <c:marker>
            <c:symbol val="none"/>
          </c:marker>
          <c:cat>
            <c:numRef>
              <c:f>Academics!$D$154:$H$154</c:f>
              <c:numCache>
                <c:formatCode>General</c:formatCode>
                <c:ptCount val="5"/>
                <c:pt idx="0">
                  <c:v>2012</c:v>
                </c:pt>
                <c:pt idx="1">
                  <c:v>2013</c:v>
                </c:pt>
                <c:pt idx="2">
                  <c:v>2014</c:v>
                </c:pt>
                <c:pt idx="3">
                  <c:v>2015</c:v>
                </c:pt>
                <c:pt idx="4">
                  <c:v>2016</c:v>
                </c:pt>
              </c:numCache>
            </c:numRef>
          </c:cat>
          <c:val>
            <c:numRef>
              <c:f>Academics!$D$162:$H$162</c:f>
              <c:numCache>
                <c:formatCode>0.0</c:formatCode>
                <c:ptCount val="5"/>
                <c:pt idx="0">
                  <c:v>72.3</c:v>
                </c:pt>
                <c:pt idx="1">
                  <c:v>76</c:v>
                </c:pt>
                <c:pt idx="2">
                  <c:v>72.400000000000006</c:v>
                </c:pt>
                <c:pt idx="3">
                  <c:v>77.5</c:v>
                </c:pt>
                <c:pt idx="4">
                  <c:v>78.400000000000006</c:v>
                </c:pt>
              </c:numCache>
            </c:numRef>
          </c:val>
          <c:smooth val="1"/>
          <c:extLst>
            <c:ext xmlns:c16="http://schemas.microsoft.com/office/drawing/2014/chart" uri="{C3380CC4-5D6E-409C-BE32-E72D297353CC}">
              <c16:uniqueId val="{00000000-8E0F-4E32-9EAC-0185C63F647D}"/>
            </c:ext>
          </c:extLst>
        </c:ser>
        <c:ser>
          <c:idx val="2"/>
          <c:order val="1"/>
          <c:tx>
            <c:strRef>
              <c:f>Academics!$C$161</c:f>
              <c:strCache>
                <c:ptCount val="1"/>
                <c:pt idx="0">
                  <c:v>Statewide*</c:v>
                </c:pt>
              </c:strCache>
            </c:strRef>
          </c:tx>
          <c:spPr>
            <a:ln w="34925">
              <a:solidFill>
                <a:srgbClr val="92D050"/>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Academics!$D$20:$H$20</c:f>
              <c:numCache>
                <c:formatCode>General</c:formatCode>
                <c:ptCount val="5"/>
                <c:pt idx="0">
                  <c:v>2012</c:v>
                </c:pt>
                <c:pt idx="1">
                  <c:v>2013</c:v>
                </c:pt>
                <c:pt idx="2">
                  <c:v>2014</c:v>
                </c:pt>
                <c:pt idx="3">
                  <c:v>2015</c:v>
                </c:pt>
                <c:pt idx="4">
                  <c:v>2016</c:v>
                </c:pt>
              </c:numCache>
            </c:numRef>
          </c:cat>
          <c:val>
            <c:numRef>
              <c:f>Academics!$D$161:$H$161</c:f>
              <c:numCache>
                <c:formatCode>0.0</c:formatCode>
                <c:ptCount val="5"/>
                <c:pt idx="0">
                  <c:v>85.8</c:v>
                </c:pt>
                <c:pt idx="1">
                  <c:v>88.4</c:v>
                </c:pt>
                <c:pt idx="2">
                  <c:v>86</c:v>
                </c:pt>
                <c:pt idx="3">
                  <c:v>88.1</c:v>
                </c:pt>
                <c:pt idx="4">
                  <c:v>88.7</c:v>
                </c:pt>
              </c:numCache>
            </c:numRef>
          </c:val>
          <c:smooth val="1"/>
          <c:extLst>
            <c:ext xmlns:c16="http://schemas.microsoft.com/office/drawing/2014/chart" uri="{C3380CC4-5D6E-409C-BE32-E72D297353CC}">
              <c16:uniqueId val="{00000001-8E0F-4E32-9EAC-0185C63F647D}"/>
            </c:ext>
          </c:extLst>
        </c:ser>
        <c:ser>
          <c:idx val="0"/>
          <c:order val="2"/>
          <c:tx>
            <c:strRef>
              <c:f>Academics!$C$157</c:f>
              <c:strCache>
                <c:ptCount val="1"/>
                <c:pt idx="0">
                  <c:v>Phoenix Chelsea</c:v>
                </c:pt>
              </c:strCache>
            </c:strRef>
          </c:tx>
          <c:spPr>
            <a:ln w="31750">
              <a:solidFill>
                <a:sysClr val="windowText" lastClr="000000"/>
              </a:solidFill>
            </a:ln>
          </c:spPr>
          <c:marker>
            <c:symbol val="dash"/>
            <c:size val="7"/>
            <c:spPr>
              <a:solidFill>
                <a:sysClr val="windowText" lastClr="000000"/>
              </a:solidFill>
              <a:ln>
                <a:noFill/>
              </a:ln>
            </c:spPr>
          </c:marker>
          <c:cat>
            <c:numRef>
              <c:f>Academics!$D$154:$H$154</c:f>
              <c:numCache>
                <c:formatCode>General</c:formatCode>
                <c:ptCount val="5"/>
                <c:pt idx="0">
                  <c:v>2012</c:v>
                </c:pt>
                <c:pt idx="1">
                  <c:v>2013</c:v>
                </c:pt>
                <c:pt idx="2">
                  <c:v>2014</c:v>
                </c:pt>
                <c:pt idx="3">
                  <c:v>2015</c:v>
                </c:pt>
                <c:pt idx="4">
                  <c:v>2016</c:v>
                </c:pt>
              </c:numCache>
            </c:numRef>
          </c:cat>
          <c:val>
            <c:numRef>
              <c:f>Academics!$D$157:$H$157</c:f>
              <c:numCache>
                <c:formatCode>0.0</c:formatCode>
                <c:ptCount val="5"/>
                <c:pt idx="2">
                  <c:v>87.5</c:v>
                </c:pt>
              </c:numCache>
            </c:numRef>
          </c:val>
          <c:smooth val="1"/>
          <c:extLst>
            <c:ext xmlns:c16="http://schemas.microsoft.com/office/drawing/2014/chart" uri="{C3380CC4-5D6E-409C-BE32-E72D297353CC}">
              <c16:uniqueId val="{00000002-8E0F-4E32-9EAC-0185C63F647D}"/>
            </c:ext>
          </c:extLst>
        </c:ser>
        <c:ser>
          <c:idx val="3"/>
          <c:order val="3"/>
          <c:tx>
            <c:strRef>
              <c:f>Academics!$C$158</c:f>
              <c:strCache>
                <c:ptCount val="1"/>
                <c:pt idx="0">
                  <c:v>Phoenix Springfield</c:v>
                </c:pt>
              </c:strCache>
            </c:strRef>
          </c:tx>
          <c:spPr>
            <a:ln w="38100">
              <a:solidFill>
                <a:schemeClr val="tx1"/>
              </a:solidFill>
              <a:prstDash val="sysDot"/>
            </a:ln>
          </c:spPr>
          <c:marker>
            <c:symbol val="none"/>
          </c:marker>
          <c:val>
            <c:numRef>
              <c:f>Academics!$D$158:$H$158</c:f>
              <c:numCache>
                <c:formatCode>0.0</c:formatCode>
                <c:ptCount val="5"/>
              </c:numCache>
            </c:numRef>
          </c:val>
          <c:smooth val="1"/>
          <c:extLst>
            <c:ext xmlns:c16="http://schemas.microsoft.com/office/drawing/2014/chart" uri="{C3380CC4-5D6E-409C-BE32-E72D297353CC}">
              <c16:uniqueId val="{00000003-8E0F-4E32-9EAC-0185C63F647D}"/>
            </c:ext>
          </c:extLst>
        </c:ser>
        <c:ser>
          <c:idx val="4"/>
          <c:order val="4"/>
          <c:tx>
            <c:strRef>
              <c:f>Academics!$C$159</c:f>
              <c:strCache>
                <c:ptCount val="1"/>
                <c:pt idx="0">
                  <c:v>Phoenix Lawrence†</c:v>
                </c:pt>
              </c:strCache>
            </c:strRef>
          </c:tx>
          <c:spPr>
            <a:ln w="38100">
              <a:solidFill>
                <a:schemeClr val="tx1"/>
              </a:solidFill>
              <a:prstDash val="dash"/>
            </a:ln>
          </c:spPr>
          <c:marker>
            <c:symbol val="none"/>
          </c:marker>
          <c:val>
            <c:numRef>
              <c:f>Academics!$D$159:$H$159</c:f>
              <c:numCache>
                <c:formatCode>0.0</c:formatCode>
                <c:ptCount val="5"/>
              </c:numCache>
            </c:numRef>
          </c:val>
          <c:smooth val="1"/>
          <c:extLst>
            <c:ext xmlns:c16="http://schemas.microsoft.com/office/drawing/2014/chart" uri="{C3380CC4-5D6E-409C-BE32-E72D297353CC}">
              <c16:uniqueId val="{00000004-8E0F-4E32-9EAC-0185C63F647D}"/>
            </c:ext>
          </c:extLst>
        </c:ser>
        <c:ser>
          <c:idx val="5"/>
          <c:order val="5"/>
          <c:tx>
            <c:strRef>
              <c:f>Academics!$C$160</c:f>
              <c:strCache>
                <c:ptCount val="1"/>
                <c:pt idx="0">
                  <c:v>Alt. Ed. Schools*</c:v>
                </c:pt>
              </c:strCache>
            </c:strRef>
          </c:tx>
          <c:spPr>
            <a:ln w="38100">
              <a:solidFill>
                <a:srgbClr val="F79646">
                  <a:shade val="76000"/>
                  <a:shade val="95000"/>
                  <a:satMod val="105000"/>
                </a:srgbClr>
              </a:solidFill>
            </a:ln>
          </c:spPr>
          <c:marker>
            <c:symbol val="none"/>
          </c:marker>
          <c:val>
            <c:numRef>
              <c:f>Academics!$D$160:$H$160</c:f>
              <c:numCache>
                <c:formatCode>0.0</c:formatCode>
                <c:ptCount val="5"/>
                <c:pt idx="0">
                  <c:v>79.3</c:v>
                </c:pt>
                <c:pt idx="1">
                  <c:v>82.6</c:v>
                </c:pt>
                <c:pt idx="2">
                  <c:v>72.5</c:v>
                </c:pt>
                <c:pt idx="3">
                  <c:v>84.8</c:v>
                </c:pt>
                <c:pt idx="4">
                  <c:v>83.3</c:v>
                </c:pt>
              </c:numCache>
            </c:numRef>
          </c:val>
          <c:smooth val="1"/>
          <c:extLst>
            <c:ext xmlns:c16="http://schemas.microsoft.com/office/drawing/2014/chart" uri="{C3380CC4-5D6E-409C-BE32-E72D297353CC}">
              <c16:uniqueId val="{00000005-8E0F-4E32-9EAC-0185C63F647D}"/>
            </c:ext>
          </c:extLst>
        </c:ser>
        <c:dLbls>
          <c:showLegendKey val="0"/>
          <c:showVal val="0"/>
          <c:showCatName val="0"/>
          <c:showSerName val="0"/>
          <c:showPercent val="0"/>
          <c:showBubbleSize val="0"/>
        </c:dLbls>
        <c:smooth val="0"/>
        <c:axId val="119347072"/>
        <c:axId val="119348608"/>
      </c:lineChart>
      <c:catAx>
        <c:axId val="119347072"/>
        <c:scaling>
          <c:orientation val="minMax"/>
        </c:scaling>
        <c:delete val="0"/>
        <c:axPos val="b"/>
        <c:numFmt formatCode="General" sourceLinked="1"/>
        <c:majorTickMark val="out"/>
        <c:minorTickMark val="none"/>
        <c:tickLblPos val="nextTo"/>
        <c:spPr>
          <a:noFill/>
        </c:spPr>
        <c:crossAx val="119348608"/>
        <c:crosses val="autoZero"/>
        <c:auto val="1"/>
        <c:lblAlgn val="ctr"/>
        <c:lblOffset val="100"/>
        <c:noMultiLvlLbl val="0"/>
      </c:catAx>
      <c:valAx>
        <c:axId val="119348608"/>
        <c:scaling>
          <c:orientation val="minMax"/>
          <c:max val="100"/>
          <c:min val="0"/>
        </c:scaling>
        <c:delete val="0"/>
        <c:axPos val="l"/>
        <c:title>
          <c:tx>
            <c:rich>
              <a:bodyPr rot="-5400000" vert="horz"/>
              <a:lstStyle/>
              <a:p>
                <a:pPr>
                  <a:defRPr/>
                </a:pPr>
                <a:r>
                  <a:rPr lang="en-US"/>
                  <a:t>Percent </a:t>
                </a:r>
              </a:p>
            </c:rich>
          </c:tx>
          <c:layout/>
          <c:overlay val="0"/>
        </c:title>
        <c:numFmt formatCode="General" sourceLinked="0"/>
        <c:majorTickMark val="out"/>
        <c:minorTickMark val="none"/>
        <c:tickLblPos val="nextTo"/>
        <c:spPr>
          <a:noFill/>
        </c:spPr>
        <c:crossAx val="119347072"/>
        <c:crosses val="autoZero"/>
        <c:crossBetween val="between"/>
        <c:majorUnit val="10"/>
      </c:valAx>
      <c:spPr>
        <a:no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899" l="0.70000000000000062" r="0.70000000000000062" t="0.75000000000000899"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73247284083641"/>
          <c:y val="5.1440251900434983E-2"/>
          <c:w val="0.86687286546924192"/>
          <c:h val="0.83249029671850006"/>
        </c:manualLayout>
      </c:layout>
      <c:lineChart>
        <c:grouping val="standard"/>
        <c:varyColors val="0"/>
        <c:ser>
          <c:idx val="1"/>
          <c:order val="0"/>
          <c:tx>
            <c:strRef>
              <c:f>Academics!$C$162</c:f>
              <c:strCache>
                <c:ptCount val="1"/>
                <c:pt idx="0">
                  <c:v>Lawrence*</c:v>
                </c:pt>
              </c:strCache>
            </c:strRef>
          </c:tx>
          <c:spPr>
            <a:ln w="31750">
              <a:solidFill>
                <a:schemeClr val="bg1">
                  <a:lumMod val="65000"/>
                </a:schemeClr>
              </a:solidFill>
            </a:ln>
          </c:spPr>
          <c:marker>
            <c:symbol val="none"/>
          </c:marker>
          <c:cat>
            <c:numRef>
              <c:f>Academics!$K$87:$O$87</c:f>
              <c:numCache>
                <c:formatCode>General</c:formatCode>
                <c:ptCount val="5"/>
                <c:pt idx="0">
                  <c:v>2012</c:v>
                </c:pt>
                <c:pt idx="1">
                  <c:v>2013</c:v>
                </c:pt>
                <c:pt idx="2">
                  <c:v>2014</c:v>
                </c:pt>
                <c:pt idx="3">
                  <c:v>2015</c:v>
                </c:pt>
                <c:pt idx="4">
                  <c:v>2016</c:v>
                </c:pt>
              </c:numCache>
            </c:numRef>
          </c:cat>
          <c:val>
            <c:numRef>
              <c:f>Academics!$K$162:$O$162</c:f>
              <c:numCache>
                <c:formatCode>0.0</c:formatCode>
                <c:ptCount val="5"/>
                <c:pt idx="0">
                  <c:v>28.999999999999996</c:v>
                </c:pt>
                <c:pt idx="1">
                  <c:v>35</c:v>
                </c:pt>
                <c:pt idx="2">
                  <c:v>32</c:v>
                </c:pt>
                <c:pt idx="3">
                  <c:v>42</c:v>
                </c:pt>
                <c:pt idx="4">
                  <c:v>46</c:v>
                </c:pt>
              </c:numCache>
            </c:numRef>
          </c:val>
          <c:smooth val="1"/>
          <c:extLst>
            <c:ext xmlns:c16="http://schemas.microsoft.com/office/drawing/2014/chart" uri="{C3380CC4-5D6E-409C-BE32-E72D297353CC}">
              <c16:uniqueId val="{00000000-4119-4C69-A499-14AF0C615FA9}"/>
            </c:ext>
          </c:extLst>
        </c:ser>
        <c:ser>
          <c:idx val="2"/>
          <c:order val="1"/>
          <c:tx>
            <c:strRef>
              <c:f>Academics!$C$161</c:f>
              <c:strCache>
                <c:ptCount val="1"/>
                <c:pt idx="0">
                  <c:v>Statewide*</c:v>
                </c:pt>
              </c:strCache>
            </c:strRef>
          </c:tx>
          <c:spPr>
            <a:ln w="34925">
              <a:solidFill>
                <a:srgbClr val="92D050"/>
              </a:solidFill>
            </a:ln>
          </c:spPr>
          <c:marker>
            <c:symbol val="none"/>
          </c:marker>
          <c:dLbls>
            <c:dLbl>
              <c:idx val="2"/>
              <c:layout>
                <c:manualLayout>
                  <c:x val="-5.7166543500588723E-2"/>
                  <c:y val="-8.3705386566854945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4119-4C69-A499-14AF0C615FA9}"/>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Academics!$K$20:$O$20</c:f>
              <c:numCache>
                <c:formatCode>General</c:formatCode>
                <c:ptCount val="5"/>
                <c:pt idx="0">
                  <c:v>2012</c:v>
                </c:pt>
                <c:pt idx="1">
                  <c:v>2013</c:v>
                </c:pt>
                <c:pt idx="2">
                  <c:v>2014</c:v>
                </c:pt>
                <c:pt idx="3">
                  <c:v>2015</c:v>
                </c:pt>
                <c:pt idx="4">
                  <c:v>2016</c:v>
                </c:pt>
              </c:numCache>
            </c:numRef>
          </c:cat>
          <c:val>
            <c:numRef>
              <c:f>Academics!$K$161:$O$161</c:f>
              <c:numCache>
                <c:formatCode>0.0</c:formatCode>
                <c:ptCount val="5"/>
                <c:pt idx="0">
                  <c:v>60</c:v>
                </c:pt>
                <c:pt idx="1">
                  <c:v>66</c:v>
                </c:pt>
                <c:pt idx="2">
                  <c:v>63</c:v>
                </c:pt>
                <c:pt idx="3">
                  <c:v>68</c:v>
                </c:pt>
                <c:pt idx="4">
                  <c:v>69</c:v>
                </c:pt>
              </c:numCache>
            </c:numRef>
          </c:val>
          <c:smooth val="1"/>
          <c:extLst>
            <c:ext xmlns:c16="http://schemas.microsoft.com/office/drawing/2014/chart" uri="{C3380CC4-5D6E-409C-BE32-E72D297353CC}">
              <c16:uniqueId val="{00000002-4119-4C69-A499-14AF0C615FA9}"/>
            </c:ext>
          </c:extLst>
        </c:ser>
        <c:ser>
          <c:idx val="0"/>
          <c:order val="2"/>
          <c:tx>
            <c:strRef>
              <c:f>Academics!$C$157</c:f>
              <c:strCache>
                <c:ptCount val="1"/>
                <c:pt idx="0">
                  <c:v>Phoenix Chelsea</c:v>
                </c:pt>
              </c:strCache>
            </c:strRef>
          </c:tx>
          <c:spPr>
            <a:ln w="31750">
              <a:solidFill>
                <a:sysClr val="windowText" lastClr="000000"/>
              </a:solidFill>
            </a:ln>
          </c:spPr>
          <c:marker>
            <c:symbol val="dash"/>
            <c:size val="7"/>
            <c:spPr>
              <a:solidFill>
                <a:sysClr val="windowText" lastClr="000000"/>
              </a:solidFill>
              <a:ln>
                <a:noFill/>
              </a:ln>
            </c:spPr>
          </c:marker>
          <c:cat>
            <c:numRef>
              <c:f>Academics!$K$87:$O$87</c:f>
              <c:numCache>
                <c:formatCode>General</c:formatCode>
                <c:ptCount val="5"/>
                <c:pt idx="0">
                  <c:v>2012</c:v>
                </c:pt>
                <c:pt idx="1">
                  <c:v>2013</c:v>
                </c:pt>
                <c:pt idx="2">
                  <c:v>2014</c:v>
                </c:pt>
                <c:pt idx="3">
                  <c:v>2015</c:v>
                </c:pt>
                <c:pt idx="4">
                  <c:v>2016</c:v>
                </c:pt>
              </c:numCache>
            </c:numRef>
          </c:cat>
          <c:val>
            <c:numRef>
              <c:f>Academics!$K$157:$O$157</c:f>
              <c:numCache>
                <c:formatCode>0.0</c:formatCode>
                <c:ptCount val="5"/>
                <c:pt idx="2">
                  <c:v>70</c:v>
                </c:pt>
              </c:numCache>
            </c:numRef>
          </c:val>
          <c:smooth val="1"/>
          <c:extLst>
            <c:ext xmlns:c16="http://schemas.microsoft.com/office/drawing/2014/chart" uri="{C3380CC4-5D6E-409C-BE32-E72D297353CC}">
              <c16:uniqueId val="{00000003-4119-4C69-A499-14AF0C615FA9}"/>
            </c:ext>
          </c:extLst>
        </c:ser>
        <c:ser>
          <c:idx val="3"/>
          <c:order val="3"/>
          <c:tx>
            <c:strRef>
              <c:f>Academics!$C$158</c:f>
              <c:strCache>
                <c:ptCount val="1"/>
                <c:pt idx="0">
                  <c:v>Phoenix Springfield</c:v>
                </c:pt>
              </c:strCache>
            </c:strRef>
          </c:tx>
          <c:spPr>
            <a:ln w="38100">
              <a:solidFill>
                <a:schemeClr val="tx1"/>
              </a:solidFill>
              <a:prstDash val="sysDot"/>
            </a:ln>
          </c:spPr>
          <c:marker>
            <c:symbol val="none"/>
          </c:marker>
          <c:val>
            <c:numRef>
              <c:f>Academics!$K$158:$O$158</c:f>
              <c:numCache>
                <c:formatCode>0.0</c:formatCode>
                <c:ptCount val="5"/>
              </c:numCache>
            </c:numRef>
          </c:val>
          <c:smooth val="1"/>
          <c:extLst>
            <c:ext xmlns:c16="http://schemas.microsoft.com/office/drawing/2014/chart" uri="{C3380CC4-5D6E-409C-BE32-E72D297353CC}">
              <c16:uniqueId val="{00000004-4119-4C69-A499-14AF0C615FA9}"/>
            </c:ext>
          </c:extLst>
        </c:ser>
        <c:ser>
          <c:idx val="4"/>
          <c:order val="4"/>
          <c:tx>
            <c:strRef>
              <c:f>Academics!$C$159</c:f>
              <c:strCache>
                <c:ptCount val="1"/>
                <c:pt idx="0">
                  <c:v>Phoenix Lawrence†</c:v>
                </c:pt>
              </c:strCache>
            </c:strRef>
          </c:tx>
          <c:spPr>
            <a:ln w="38100">
              <a:solidFill>
                <a:schemeClr val="tx1"/>
              </a:solidFill>
              <a:prstDash val="dash"/>
            </a:ln>
          </c:spPr>
          <c:marker>
            <c:symbol val="none"/>
          </c:marker>
          <c:val>
            <c:numRef>
              <c:f>Academics!$K$159:$O$159</c:f>
              <c:numCache>
                <c:formatCode>0.0</c:formatCode>
                <c:ptCount val="5"/>
              </c:numCache>
            </c:numRef>
          </c:val>
          <c:smooth val="1"/>
          <c:extLst>
            <c:ext xmlns:c16="http://schemas.microsoft.com/office/drawing/2014/chart" uri="{C3380CC4-5D6E-409C-BE32-E72D297353CC}">
              <c16:uniqueId val="{00000005-4119-4C69-A499-14AF0C615FA9}"/>
            </c:ext>
          </c:extLst>
        </c:ser>
        <c:ser>
          <c:idx val="5"/>
          <c:order val="5"/>
          <c:tx>
            <c:strRef>
              <c:f>Academics!$C$160</c:f>
              <c:strCache>
                <c:ptCount val="1"/>
                <c:pt idx="0">
                  <c:v>Alt. Ed. Schools*</c:v>
                </c:pt>
              </c:strCache>
            </c:strRef>
          </c:tx>
          <c:spPr>
            <a:ln w="38100">
              <a:solidFill>
                <a:srgbClr val="F79646">
                  <a:shade val="76000"/>
                  <a:shade val="95000"/>
                  <a:satMod val="105000"/>
                </a:srgbClr>
              </a:solidFill>
            </a:ln>
          </c:spPr>
          <c:marker>
            <c:symbol val="none"/>
          </c:marker>
          <c:val>
            <c:numRef>
              <c:f>Academics!$K$160:$O$160</c:f>
              <c:numCache>
                <c:formatCode>0.0</c:formatCode>
                <c:ptCount val="5"/>
                <c:pt idx="0">
                  <c:v>45</c:v>
                </c:pt>
                <c:pt idx="1">
                  <c:v>53</c:v>
                </c:pt>
                <c:pt idx="2">
                  <c:v>37</c:v>
                </c:pt>
                <c:pt idx="3">
                  <c:v>61</c:v>
                </c:pt>
                <c:pt idx="4">
                  <c:v>64</c:v>
                </c:pt>
              </c:numCache>
            </c:numRef>
          </c:val>
          <c:smooth val="1"/>
          <c:extLst>
            <c:ext xmlns:c16="http://schemas.microsoft.com/office/drawing/2014/chart" uri="{C3380CC4-5D6E-409C-BE32-E72D297353CC}">
              <c16:uniqueId val="{00000006-4119-4C69-A499-14AF0C615FA9}"/>
            </c:ext>
          </c:extLst>
        </c:ser>
        <c:dLbls>
          <c:showLegendKey val="0"/>
          <c:showVal val="0"/>
          <c:showCatName val="0"/>
          <c:showSerName val="0"/>
          <c:showPercent val="0"/>
          <c:showBubbleSize val="0"/>
        </c:dLbls>
        <c:smooth val="0"/>
        <c:axId val="123632256"/>
        <c:axId val="123646336"/>
      </c:lineChart>
      <c:catAx>
        <c:axId val="123632256"/>
        <c:scaling>
          <c:orientation val="minMax"/>
        </c:scaling>
        <c:delete val="0"/>
        <c:axPos val="b"/>
        <c:numFmt formatCode="General" sourceLinked="1"/>
        <c:majorTickMark val="out"/>
        <c:minorTickMark val="none"/>
        <c:tickLblPos val="nextTo"/>
        <c:crossAx val="123646336"/>
        <c:crosses val="autoZero"/>
        <c:auto val="1"/>
        <c:lblAlgn val="ctr"/>
        <c:lblOffset val="100"/>
        <c:noMultiLvlLbl val="0"/>
      </c:catAx>
      <c:valAx>
        <c:axId val="123646336"/>
        <c:scaling>
          <c:orientation val="minMax"/>
          <c:max val="100"/>
          <c:min val="0"/>
        </c:scaling>
        <c:delete val="0"/>
        <c:axPos val="l"/>
        <c:title>
          <c:tx>
            <c:rich>
              <a:bodyPr rot="-5400000" vert="horz"/>
              <a:lstStyle/>
              <a:p>
                <a:pPr>
                  <a:defRPr/>
                </a:pPr>
                <a:r>
                  <a:rPr lang="en-US" sz="1000" b="1" i="0" u="none" strike="noStrike" baseline="0"/>
                  <a:t>Percent Proficient or Advanced</a:t>
                </a:r>
                <a:endParaRPr lang="en-US"/>
              </a:p>
            </c:rich>
          </c:tx>
          <c:layout/>
          <c:overlay val="0"/>
        </c:title>
        <c:numFmt formatCode="General" sourceLinked="0"/>
        <c:majorTickMark val="out"/>
        <c:minorTickMark val="none"/>
        <c:tickLblPos val="nextTo"/>
        <c:crossAx val="123632256"/>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921" l="0.70000000000000062" r="0.70000000000000062" t="0.75000000000000921"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488770169369435"/>
          <c:y val="5.1440251900434983E-2"/>
          <c:w val="0.87771761534823889"/>
          <c:h val="0.8324902967185005"/>
        </c:manualLayout>
      </c:layout>
      <c:lineChart>
        <c:grouping val="standard"/>
        <c:varyColors val="0"/>
        <c:ser>
          <c:idx val="1"/>
          <c:order val="0"/>
          <c:tx>
            <c:strRef>
              <c:f>Academics!$C$162</c:f>
              <c:strCache>
                <c:ptCount val="1"/>
                <c:pt idx="0">
                  <c:v>Lawrence*</c:v>
                </c:pt>
              </c:strCache>
            </c:strRef>
          </c:tx>
          <c:spPr>
            <a:ln w="31750">
              <a:solidFill>
                <a:schemeClr val="bg1">
                  <a:lumMod val="65000"/>
                </a:schemeClr>
              </a:solidFill>
            </a:ln>
          </c:spPr>
          <c:marker>
            <c:symbol val="none"/>
          </c:marker>
          <c:cat>
            <c:numRef>
              <c:f>Academics!$R$87:$V$87</c:f>
              <c:numCache>
                <c:formatCode>General</c:formatCode>
                <c:ptCount val="5"/>
                <c:pt idx="0">
                  <c:v>2012</c:v>
                </c:pt>
                <c:pt idx="1">
                  <c:v>2013</c:v>
                </c:pt>
                <c:pt idx="2">
                  <c:v>2014</c:v>
                </c:pt>
                <c:pt idx="3">
                  <c:v>2015</c:v>
                </c:pt>
                <c:pt idx="4">
                  <c:v>2016</c:v>
                </c:pt>
              </c:numCache>
            </c:numRef>
          </c:cat>
          <c:val>
            <c:numRef>
              <c:f>Academics!$R$162:$V$162</c:f>
              <c:numCache>
                <c:formatCode>0.0</c:formatCode>
                <c:ptCount val="5"/>
                <c:pt idx="0">
                  <c:v>31</c:v>
                </c:pt>
                <c:pt idx="1">
                  <c:v>28</c:v>
                </c:pt>
                <c:pt idx="2">
                  <c:v>30.5</c:v>
                </c:pt>
                <c:pt idx="3">
                  <c:v>37.5</c:v>
                </c:pt>
                <c:pt idx="4">
                  <c:v>46.5</c:v>
                </c:pt>
              </c:numCache>
            </c:numRef>
          </c:val>
          <c:smooth val="1"/>
          <c:extLst>
            <c:ext xmlns:c16="http://schemas.microsoft.com/office/drawing/2014/chart" uri="{C3380CC4-5D6E-409C-BE32-E72D297353CC}">
              <c16:uniqueId val="{00000000-5768-4529-B5E5-7B2D6DF5AAC1}"/>
            </c:ext>
          </c:extLst>
        </c:ser>
        <c:ser>
          <c:idx val="2"/>
          <c:order val="1"/>
          <c:tx>
            <c:strRef>
              <c:f>Academics!$C$161</c:f>
              <c:strCache>
                <c:ptCount val="1"/>
                <c:pt idx="0">
                  <c:v>Statewide*</c:v>
                </c:pt>
              </c:strCache>
            </c:strRef>
          </c:tx>
          <c:spPr>
            <a:ln w="34925">
              <a:solidFill>
                <a:srgbClr val="92D050"/>
              </a:solidFill>
            </a:ln>
          </c:spPr>
          <c:marker>
            <c:symbol val="none"/>
          </c:marker>
          <c:dLbls>
            <c:dLbl>
              <c:idx val="0"/>
              <c:layout>
                <c:manualLayout>
                  <c:x val="-5.7340725224396434E-2"/>
                  <c:y val="-2.5583991165684081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768-4529-B5E5-7B2D6DF5AAC1}"/>
                </c:ext>
              </c:extLst>
            </c:dLbl>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Academics!$R$20:$V$20</c:f>
              <c:numCache>
                <c:formatCode>General</c:formatCode>
                <c:ptCount val="5"/>
                <c:pt idx="0">
                  <c:v>2012</c:v>
                </c:pt>
                <c:pt idx="1">
                  <c:v>2013</c:v>
                </c:pt>
                <c:pt idx="2">
                  <c:v>2014</c:v>
                </c:pt>
                <c:pt idx="3">
                  <c:v>2015</c:v>
                </c:pt>
                <c:pt idx="4">
                  <c:v>2016</c:v>
                </c:pt>
              </c:numCache>
            </c:numRef>
          </c:cat>
          <c:val>
            <c:numRef>
              <c:f>Academics!$R$161:$V$161</c:f>
              <c:numCache>
                <c:formatCode>0.0</c:formatCode>
                <c:ptCount val="5"/>
                <c:pt idx="0">
                  <c:v>45</c:v>
                </c:pt>
                <c:pt idx="1">
                  <c:v>51</c:v>
                </c:pt>
                <c:pt idx="2">
                  <c:v>44</c:v>
                </c:pt>
                <c:pt idx="3">
                  <c:v>43</c:v>
                </c:pt>
                <c:pt idx="4">
                  <c:v>43</c:v>
                </c:pt>
              </c:numCache>
            </c:numRef>
          </c:val>
          <c:smooth val="1"/>
          <c:extLst>
            <c:ext xmlns:c16="http://schemas.microsoft.com/office/drawing/2014/chart" uri="{C3380CC4-5D6E-409C-BE32-E72D297353CC}">
              <c16:uniqueId val="{00000002-5768-4529-B5E5-7B2D6DF5AAC1}"/>
            </c:ext>
          </c:extLst>
        </c:ser>
        <c:ser>
          <c:idx val="0"/>
          <c:order val="2"/>
          <c:tx>
            <c:strRef>
              <c:f>Academics!$C$157</c:f>
              <c:strCache>
                <c:ptCount val="1"/>
                <c:pt idx="0">
                  <c:v>Phoenix Chelsea</c:v>
                </c:pt>
              </c:strCache>
            </c:strRef>
          </c:tx>
          <c:spPr>
            <a:ln w="31750">
              <a:solidFill>
                <a:sysClr val="windowText" lastClr="000000"/>
              </a:solidFill>
            </a:ln>
          </c:spPr>
          <c:marker>
            <c:symbol val="triangle"/>
            <c:size val="7"/>
            <c:spPr>
              <a:solidFill>
                <a:sysClr val="windowText" lastClr="000000"/>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Academics!$R$87:$V$87</c:f>
              <c:numCache>
                <c:formatCode>General</c:formatCode>
                <c:ptCount val="5"/>
                <c:pt idx="0">
                  <c:v>2012</c:v>
                </c:pt>
                <c:pt idx="1">
                  <c:v>2013</c:v>
                </c:pt>
                <c:pt idx="2">
                  <c:v>2014</c:v>
                </c:pt>
                <c:pt idx="3">
                  <c:v>2015</c:v>
                </c:pt>
                <c:pt idx="4">
                  <c:v>2016</c:v>
                </c:pt>
              </c:numCache>
            </c:numRef>
          </c:cat>
          <c:val>
            <c:numRef>
              <c:f>Academics!$R$157:$V$157</c:f>
              <c:numCache>
                <c:formatCode>0.0</c:formatCode>
                <c:ptCount val="5"/>
              </c:numCache>
            </c:numRef>
          </c:val>
          <c:smooth val="1"/>
          <c:extLst>
            <c:ext xmlns:c16="http://schemas.microsoft.com/office/drawing/2014/chart" uri="{C3380CC4-5D6E-409C-BE32-E72D297353CC}">
              <c16:uniqueId val="{00000003-5768-4529-B5E5-7B2D6DF5AAC1}"/>
            </c:ext>
          </c:extLst>
        </c:ser>
        <c:ser>
          <c:idx val="3"/>
          <c:order val="3"/>
          <c:tx>
            <c:strRef>
              <c:f>Academics!$C$158</c:f>
              <c:strCache>
                <c:ptCount val="1"/>
                <c:pt idx="0">
                  <c:v>Phoenix Springfield</c:v>
                </c:pt>
              </c:strCache>
            </c:strRef>
          </c:tx>
          <c:marker>
            <c:symbol val="none"/>
          </c:marker>
          <c:val>
            <c:numRef>
              <c:f>Academics!$R$158:$V$158</c:f>
              <c:numCache>
                <c:formatCode>0.0</c:formatCode>
                <c:ptCount val="5"/>
              </c:numCache>
            </c:numRef>
          </c:val>
          <c:smooth val="0"/>
          <c:extLst>
            <c:ext xmlns:c16="http://schemas.microsoft.com/office/drawing/2014/chart" uri="{C3380CC4-5D6E-409C-BE32-E72D297353CC}">
              <c16:uniqueId val="{00000004-5768-4529-B5E5-7B2D6DF5AAC1}"/>
            </c:ext>
          </c:extLst>
        </c:ser>
        <c:ser>
          <c:idx val="4"/>
          <c:order val="4"/>
          <c:tx>
            <c:strRef>
              <c:f>Academics!$C$159</c:f>
              <c:strCache>
                <c:ptCount val="1"/>
                <c:pt idx="0">
                  <c:v>Phoenix Lawrence†</c:v>
                </c:pt>
              </c:strCache>
            </c:strRef>
          </c:tx>
          <c:marker>
            <c:symbol val="dash"/>
            <c:size val="8"/>
            <c:spPr>
              <a:solidFill>
                <a:sysClr val="windowText" lastClr="000000"/>
              </a:solidFill>
              <a:ln>
                <a:solidFill>
                  <a:sysClr val="windowText" lastClr="000000"/>
                </a:solidFill>
              </a:ln>
            </c:spPr>
          </c:marker>
          <c:dPt>
            <c:idx val="0"/>
            <c:marker>
              <c:spPr>
                <a:solidFill>
                  <a:sysClr val="windowText" lastClr="000000"/>
                </a:solidFill>
                <a:ln>
                  <a:noFill/>
                </a:ln>
              </c:spPr>
            </c:marker>
            <c:bubble3D val="0"/>
            <c:extLst>
              <c:ext xmlns:c16="http://schemas.microsoft.com/office/drawing/2014/chart" uri="{C3380CC4-5D6E-409C-BE32-E72D297353CC}">
                <c16:uniqueId val="{00000005-5768-4529-B5E5-7B2D6DF5AAC1}"/>
              </c:ext>
            </c:extLst>
          </c:dPt>
          <c:dPt>
            <c:idx val="4"/>
            <c:marker>
              <c:spPr>
                <a:solidFill>
                  <a:sysClr val="windowText" lastClr="000000"/>
                </a:solidFill>
                <a:ln>
                  <a:noFill/>
                </a:ln>
              </c:spPr>
            </c:marker>
            <c:bubble3D val="0"/>
            <c:extLst>
              <c:ext xmlns:c16="http://schemas.microsoft.com/office/drawing/2014/chart" uri="{C3380CC4-5D6E-409C-BE32-E72D297353CC}">
                <c16:uniqueId val="{00000006-5768-4529-B5E5-7B2D6DF5AAC1}"/>
              </c:ext>
            </c:extLst>
          </c:dPt>
          <c:val>
            <c:numRef>
              <c:f>Academics!$R$159:$V$159</c:f>
              <c:numCache>
                <c:formatCode>0.0</c:formatCode>
                <c:ptCount val="5"/>
              </c:numCache>
            </c:numRef>
          </c:val>
          <c:smooth val="0"/>
          <c:extLst>
            <c:ext xmlns:c16="http://schemas.microsoft.com/office/drawing/2014/chart" uri="{C3380CC4-5D6E-409C-BE32-E72D297353CC}">
              <c16:uniqueId val="{00000007-5768-4529-B5E5-7B2D6DF5AAC1}"/>
            </c:ext>
          </c:extLst>
        </c:ser>
        <c:dLbls>
          <c:showLegendKey val="0"/>
          <c:showVal val="0"/>
          <c:showCatName val="0"/>
          <c:showSerName val="0"/>
          <c:showPercent val="0"/>
          <c:showBubbleSize val="0"/>
        </c:dLbls>
        <c:smooth val="0"/>
        <c:axId val="119042432"/>
        <c:axId val="119043968"/>
      </c:lineChart>
      <c:catAx>
        <c:axId val="119042432"/>
        <c:scaling>
          <c:orientation val="minMax"/>
        </c:scaling>
        <c:delete val="0"/>
        <c:axPos val="b"/>
        <c:numFmt formatCode="General" sourceLinked="1"/>
        <c:majorTickMark val="out"/>
        <c:minorTickMark val="none"/>
        <c:tickLblPos val="nextTo"/>
        <c:crossAx val="119043968"/>
        <c:crosses val="autoZero"/>
        <c:auto val="1"/>
        <c:lblAlgn val="ctr"/>
        <c:lblOffset val="100"/>
        <c:noMultiLvlLbl val="0"/>
      </c:catAx>
      <c:valAx>
        <c:axId val="119043968"/>
        <c:scaling>
          <c:orientation val="minMax"/>
          <c:max val="100"/>
          <c:min val="0"/>
        </c:scaling>
        <c:delete val="0"/>
        <c:axPos val="l"/>
        <c:title>
          <c:tx>
            <c:rich>
              <a:bodyPr rot="-5400000" vert="horz"/>
              <a:lstStyle/>
              <a:p>
                <a:pPr>
                  <a:defRPr/>
                </a:pPr>
                <a:r>
                  <a:rPr lang="en-US"/>
                  <a:t>Percentile</a:t>
                </a:r>
              </a:p>
            </c:rich>
          </c:tx>
          <c:layout/>
          <c:overlay val="0"/>
        </c:title>
        <c:numFmt formatCode="General" sourceLinked="0"/>
        <c:majorTickMark val="out"/>
        <c:minorTickMark val="none"/>
        <c:tickLblPos val="nextTo"/>
        <c:crossAx val="119042432"/>
        <c:crosses val="autoZero"/>
        <c:crossBetween val="between"/>
      </c:val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944" l="0.70000000000000062" r="0.70000000000000062" t="0.75000000000000944" header="0.30000000000000032" footer="0.30000000000000032"/>
    <c:pageSetup/>
  </c:printSettings>
  <c:userShapes r:id="rId1"/>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408104228906871"/>
          <c:y val="5.1440251900434983E-2"/>
          <c:w val="0.83869506231076674"/>
          <c:h val="0.83249029671850083"/>
        </c:manualLayout>
      </c:layout>
      <c:lineChart>
        <c:grouping val="standard"/>
        <c:varyColors val="0"/>
        <c:ser>
          <c:idx val="1"/>
          <c:order val="0"/>
          <c:tx>
            <c:strRef>
              <c:f>Academics!$C$229</c:f>
              <c:strCache>
                <c:ptCount val="1"/>
                <c:pt idx="0">
                  <c:v>Lawrence*</c:v>
                </c:pt>
              </c:strCache>
            </c:strRef>
          </c:tx>
          <c:spPr>
            <a:ln w="31750">
              <a:solidFill>
                <a:schemeClr val="bg1">
                  <a:lumMod val="65000"/>
                </a:schemeClr>
              </a:solidFill>
            </a:ln>
          </c:spPr>
          <c:marker>
            <c:symbol val="none"/>
          </c:marker>
          <c:cat>
            <c:numRef>
              <c:f>Academics!$D$221:$H$221</c:f>
              <c:numCache>
                <c:formatCode>General</c:formatCode>
                <c:ptCount val="5"/>
                <c:pt idx="0">
                  <c:v>2012</c:v>
                </c:pt>
                <c:pt idx="1">
                  <c:v>2013</c:v>
                </c:pt>
                <c:pt idx="2">
                  <c:v>2014</c:v>
                </c:pt>
                <c:pt idx="3">
                  <c:v>2015</c:v>
                </c:pt>
                <c:pt idx="4">
                  <c:v>2016</c:v>
                </c:pt>
              </c:numCache>
            </c:numRef>
          </c:cat>
          <c:val>
            <c:numRef>
              <c:f>Academics!$D$229:$H$229</c:f>
              <c:numCache>
                <c:formatCode>0.0</c:formatCode>
                <c:ptCount val="5"/>
                <c:pt idx="0">
                  <c:v>49.9</c:v>
                </c:pt>
                <c:pt idx="1">
                  <c:v>56.7</c:v>
                </c:pt>
                <c:pt idx="2">
                  <c:v>51.5</c:v>
                </c:pt>
                <c:pt idx="3">
                  <c:v>53.6</c:v>
                </c:pt>
                <c:pt idx="4">
                  <c:v>63.3</c:v>
                </c:pt>
              </c:numCache>
            </c:numRef>
          </c:val>
          <c:smooth val="1"/>
          <c:extLst>
            <c:ext xmlns:c16="http://schemas.microsoft.com/office/drawing/2014/chart" uri="{C3380CC4-5D6E-409C-BE32-E72D297353CC}">
              <c16:uniqueId val="{00000000-908E-4A5B-A15A-ADB472551F09}"/>
            </c:ext>
          </c:extLst>
        </c:ser>
        <c:ser>
          <c:idx val="2"/>
          <c:order val="1"/>
          <c:tx>
            <c:strRef>
              <c:f>Academics!$C$258</c:f>
              <c:strCache>
                <c:ptCount val="1"/>
                <c:pt idx="0">
                  <c:v>Statewide*</c:v>
                </c:pt>
              </c:strCache>
            </c:strRef>
          </c:tx>
          <c:spPr>
            <a:ln w="31750">
              <a:solidFill>
                <a:srgbClr val="92D050"/>
              </a:solidFill>
            </a:ln>
          </c:spPr>
          <c:marker>
            <c:symbol val="none"/>
          </c:marker>
          <c:cat>
            <c:numRef>
              <c:f>Academics!$D$221:$H$221</c:f>
              <c:numCache>
                <c:formatCode>General</c:formatCode>
                <c:ptCount val="5"/>
                <c:pt idx="0">
                  <c:v>2012</c:v>
                </c:pt>
                <c:pt idx="1">
                  <c:v>2013</c:v>
                </c:pt>
                <c:pt idx="2">
                  <c:v>2014</c:v>
                </c:pt>
                <c:pt idx="3">
                  <c:v>2015</c:v>
                </c:pt>
                <c:pt idx="4">
                  <c:v>2016</c:v>
                </c:pt>
              </c:numCache>
            </c:numRef>
          </c:cat>
          <c:val>
            <c:numRef>
              <c:f>Academics!$D$228:$H$228</c:f>
              <c:numCache>
                <c:formatCode>0.0</c:formatCode>
                <c:ptCount val="5"/>
                <c:pt idx="0">
                  <c:v>71.3</c:v>
                </c:pt>
                <c:pt idx="1">
                  <c:v>74.599999999999994</c:v>
                </c:pt>
                <c:pt idx="2">
                  <c:v>69.2</c:v>
                </c:pt>
                <c:pt idx="3">
                  <c:v>73.599999999999994</c:v>
                </c:pt>
                <c:pt idx="4">
                  <c:v>74.8</c:v>
                </c:pt>
              </c:numCache>
            </c:numRef>
          </c:val>
          <c:smooth val="1"/>
          <c:extLst>
            <c:ext xmlns:c16="http://schemas.microsoft.com/office/drawing/2014/chart" uri="{C3380CC4-5D6E-409C-BE32-E72D297353CC}">
              <c16:uniqueId val="{00000001-908E-4A5B-A15A-ADB472551F09}"/>
            </c:ext>
          </c:extLst>
        </c:ser>
        <c:ser>
          <c:idx val="0"/>
          <c:order val="2"/>
          <c:tx>
            <c:strRef>
              <c:f>Academics!$C$224</c:f>
              <c:strCache>
                <c:ptCount val="1"/>
                <c:pt idx="0">
                  <c:v>Phoenix Chelsea</c:v>
                </c:pt>
              </c:strCache>
            </c:strRef>
          </c:tx>
          <c:spPr>
            <a:ln w="31750">
              <a:solidFill>
                <a:schemeClr val="tx1"/>
              </a:solidFill>
            </a:ln>
          </c:spPr>
          <c:marker>
            <c:symbol val="triangle"/>
            <c:size val="7"/>
            <c:spPr>
              <a:solidFill>
                <a:sysClr val="windowText" lastClr="000000"/>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Academics!$D$221:$H$221</c:f>
              <c:numCache>
                <c:formatCode>General</c:formatCode>
                <c:ptCount val="5"/>
                <c:pt idx="0">
                  <c:v>2012</c:v>
                </c:pt>
                <c:pt idx="1">
                  <c:v>2013</c:v>
                </c:pt>
                <c:pt idx="2">
                  <c:v>2014</c:v>
                </c:pt>
                <c:pt idx="3">
                  <c:v>2015</c:v>
                </c:pt>
                <c:pt idx="4">
                  <c:v>2016</c:v>
                </c:pt>
              </c:numCache>
            </c:numRef>
          </c:cat>
          <c:val>
            <c:numRef>
              <c:f>Academics!$D$224:$H$224</c:f>
              <c:numCache>
                <c:formatCode>0.0</c:formatCode>
                <c:ptCount val="5"/>
              </c:numCache>
            </c:numRef>
          </c:val>
          <c:smooth val="1"/>
          <c:extLst>
            <c:ext xmlns:c16="http://schemas.microsoft.com/office/drawing/2014/chart" uri="{C3380CC4-5D6E-409C-BE32-E72D297353CC}">
              <c16:uniqueId val="{00000002-908E-4A5B-A15A-ADB472551F09}"/>
            </c:ext>
          </c:extLst>
        </c:ser>
        <c:dLbls>
          <c:showLegendKey val="0"/>
          <c:showVal val="0"/>
          <c:showCatName val="0"/>
          <c:showSerName val="0"/>
          <c:showPercent val="0"/>
          <c:showBubbleSize val="0"/>
        </c:dLbls>
        <c:smooth val="0"/>
        <c:axId val="123742080"/>
        <c:axId val="123765504"/>
      </c:lineChart>
      <c:catAx>
        <c:axId val="123742080"/>
        <c:scaling>
          <c:orientation val="minMax"/>
        </c:scaling>
        <c:delete val="0"/>
        <c:axPos val="b"/>
        <c:numFmt formatCode="General" sourceLinked="1"/>
        <c:majorTickMark val="out"/>
        <c:minorTickMark val="none"/>
        <c:tickLblPos val="nextTo"/>
        <c:crossAx val="123765504"/>
        <c:crosses val="autoZero"/>
        <c:auto val="1"/>
        <c:lblAlgn val="ctr"/>
        <c:lblOffset val="100"/>
        <c:noMultiLvlLbl val="0"/>
      </c:catAx>
      <c:valAx>
        <c:axId val="123765504"/>
        <c:scaling>
          <c:orientation val="minMax"/>
          <c:max val="100"/>
          <c:min val="0"/>
        </c:scaling>
        <c:delete val="0"/>
        <c:axPos val="l"/>
        <c:title>
          <c:tx>
            <c:rich>
              <a:bodyPr rot="-5400000" vert="horz"/>
              <a:lstStyle/>
              <a:p>
                <a:pPr>
                  <a:defRPr/>
                </a:pPr>
                <a:r>
                  <a:rPr lang="en-US"/>
                  <a:t>Percent</a:t>
                </a:r>
              </a:p>
            </c:rich>
          </c:tx>
          <c:layout/>
          <c:overlay val="0"/>
        </c:title>
        <c:numFmt formatCode="General" sourceLinked="0"/>
        <c:majorTickMark val="out"/>
        <c:minorTickMark val="none"/>
        <c:tickLblPos val="nextTo"/>
        <c:crossAx val="123742080"/>
        <c:crosses val="autoZero"/>
        <c:crossBetween val="between"/>
      </c:valAx>
      <c:spPr>
        <a:solidFill>
          <a:schemeClr val="bg1"/>
        </a:solidFill>
      </c:spPr>
    </c:plotArea>
    <c:plotVisOnly val="1"/>
    <c:dispBlanksAs val="gap"/>
    <c:showDLblsOverMax val="0"/>
  </c:chart>
  <c:spPr>
    <a:solidFill>
      <a:sysClr val="window" lastClr="FFFFFF"/>
    </a:solidFill>
    <a:ln>
      <a:noFill/>
    </a:ln>
  </c:spPr>
  <c:txPr>
    <a:bodyPr/>
    <a:lstStyle/>
    <a:p>
      <a:pPr>
        <a:defRPr>
          <a:latin typeface="Times New Roman" pitchFamily="18" charset="0"/>
          <a:cs typeface="Times New Roman" pitchFamily="18" charset="0"/>
        </a:defRPr>
      </a:pPr>
      <a:endParaRPr lang="en-US"/>
    </a:p>
  </c:txPr>
  <c:printSettings>
    <c:headerFooter/>
    <c:pageMargins b="0.75000000000000944" l="0.70000000000000062" r="0.70000000000000062" t="0.75000000000000944" header="0.30000000000000032" footer="0.30000000000000032"/>
    <c:pageSetup/>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906786052913124"/>
          <c:y val="5.1440251900434983E-2"/>
          <c:w val="0.8335372771423859"/>
          <c:h val="0.83249029671850006"/>
        </c:manualLayout>
      </c:layout>
      <c:lineChart>
        <c:grouping val="standard"/>
        <c:varyColors val="0"/>
        <c:ser>
          <c:idx val="1"/>
          <c:order val="0"/>
          <c:tx>
            <c:strRef>
              <c:f>Academics!$C$125</c:f>
              <c:strCache>
                <c:ptCount val="1"/>
                <c:pt idx="0">
                  <c:v>Lawrence*</c:v>
                </c:pt>
              </c:strCache>
            </c:strRef>
          </c:tx>
          <c:spPr>
            <a:ln w="31750">
              <a:solidFill>
                <a:schemeClr val="bg1">
                  <a:lumMod val="65000"/>
                </a:schemeClr>
              </a:solidFill>
            </a:ln>
          </c:spPr>
          <c:marker>
            <c:symbol val="none"/>
          </c:marker>
          <c:cat>
            <c:numRef>
              <c:f>Academics!$D$117:$H$117</c:f>
              <c:numCache>
                <c:formatCode>General</c:formatCode>
                <c:ptCount val="5"/>
                <c:pt idx="0">
                  <c:v>2012</c:v>
                </c:pt>
                <c:pt idx="1">
                  <c:v>2013</c:v>
                </c:pt>
                <c:pt idx="2">
                  <c:v>2014</c:v>
                </c:pt>
                <c:pt idx="3">
                  <c:v>2015</c:v>
                </c:pt>
                <c:pt idx="4">
                  <c:v>2016</c:v>
                </c:pt>
              </c:numCache>
            </c:numRef>
          </c:cat>
          <c:val>
            <c:numRef>
              <c:f>Academics!$D$192:$H$192</c:f>
              <c:numCache>
                <c:formatCode>0.0</c:formatCode>
                <c:ptCount val="5"/>
                <c:pt idx="0">
                  <c:v>47.5</c:v>
                </c:pt>
                <c:pt idx="1">
                  <c:v>52.4</c:v>
                </c:pt>
                <c:pt idx="2">
                  <c:v>55.2</c:v>
                </c:pt>
                <c:pt idx="3">
                  <c:v>54.2</c:v>
                </c:pt>
                <c:pt idx="4">
                  <c:v>55.3</c:v>
                </c:pt>
              </c:numCache>
            </c:numRef>
          </c:val>
          <c:smooth val="1"/>
          <c:extLst>
            <c:ext xmlns:c16="http://schemas.microsoft.com/office/drawing/2014/chart" uri="{C3380CC4-5D6E-409C-BE32-E72D297353CC}">
              <c16:uniqueId val="{00000000-4188-4F36-9A5B-90A376FD68A8}"/>
            </c:ext>
          </c:extLst>
        </c:ser>
        <c:ser>
          <c:idx val="2"/>
          <c:order val="1"/>
          <c:tx>
            <c:strRef>
              <c:f>Academics!$C$191</c:f>
              <c:strCache>
                <c:ptCount val="1"/>
                <c:pt idx="0">
                  <c:v>Statewide*</c:v>
                </c:pt>
              </c:strCache>
            </c:strRef>
          </c:tx>
          <c:spPr>
            <a:ln w="34925">
              <a:solidFill>
                <a:srgbClr val="92D050"/>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Academics!$D$50:$H$52</c:f>
              <c:strCache>
                <c:ptCount val="5"/>
                <c:pt idx="0">
                  <c:v>2012</c:v>
                </c:pt>
                <c:pt idx="1">
                  <c:v>2013</c:v>
                </c:pt>
                <c:pt idx="2">
                  <c:v>2014</c:v>
                </c:pt>
                <c:pt idx="3">
                  <c:v>2015</c:v>
                </c:pt>
                <c:pt idx="4">
                  <c:v>2016</c:v>
                </c:pt>
              </c:strCache>
            </c:strRef>
          </c:cat>
          <c:val>
            <c:numRef>
              <c:f>Academics!$D$191:$H$191</c:f>
              <c:numCache>
                <c:formatCode>0.0</c:formatCode>
                <c:ptCount val="5"/>
                <c:pt idx="0">
                  <c:v>71.400000000000006</c:v>
                </c:pt>
                <c:pt idx="1">
                  <c:v>70</c:v>
                </c:pt>
                <c:pt idx="2">
                  <c:v>70.8</c:v>
                </c:pt>
                <c:pt idx="3">
                  <c:v>69.7</c:v>
                </c:pt>
                <c:pt idx="4">
                  <c:v>70.599999999999994</c:v>
                </c:pt>
              </c:numCache>
            </c:numRef>
          </c:val>
          <c:smooth val="1"/>
          <c:extLst>
            <c:ext xmlns:c16="http://schemas.microsoft.com/office/drawing/2014/chart" uri="{C3380CC4-5D6E-409C-BE32-E72D297353CC}">
              <c16:uniqueId val="{00000001-4188-4F36-9A5B-90A376FD68A8}"/>
            </c:ext>
          </c:extLst>
        </c:ser>
        <c:ser>
          <c:idx val="0"/>
          <c:order val="2"/>
          <c:tx>
            <c:strRef>
              <c:f>Academics!$C$187</c:f>
              <c:strCache>
                <c:ptCount val="1"/>
                <c:pt idx="0">
                  <c:v>Phoenix Chelsea</c:v>
                </c:pt>
              </c:strCache>
            </c:strRef>
          </c:tx>
          <c:spPr>
            <a:ln w="31750">
              <a:solidFill>
                <a:sysClr val="windowText" lastClr="000000"/>
              </a:solidFill>
            </a:ln>
          </c:spPr>
          <c:marker>
            <c:symbol val="dash"/>
            <c:size val="7"/>
            <c:spPr>
              <a:solidFill>
                <a:sysClr val="windowText" lastClr="000000"/>
              </a:solidFill>
              <a:ln>
                <a:noFill/>
              </a:ln>
            </c:spPr>
          </c:marker>
          <c:cat>
            <c:numRef>
              <c:f>Academics!$D$117:$H$117</c:f>
              <c:numCache>
                <c:formatCode>General</c:formatCode>
                <c:ptCount val="5"/>
                <c:pt idx="0">
                  <c:v>2012</c:v>
                </c:pt>
                <c:pt idx="1">
                  <c:v>2013</c:v>
                </c:pt>
                <c:pt idx="2">
                  <c:v>2014</c:v>
                </c:pt>
                <c:pt idx="3">
                  <c:v>2015</c:v>
                </c:pt>
                <c:pt idx="4">
                  <c:v>2016</c:v>
                </c:pt>
              </c:numCache>
            </c:numRef>
          </c:cat>
          <c:val>
            <c:numRef>
              <c:f>Academics!$D$187:$H$187</c:f>
              <c:numCache>
                <c:formatCode>0.0</c:formatCode>
                <c:ptCount val="5"/>
                <c:pt idx="2">
                  <c:v>72.5</c:v>
                </c:pt>
              </c:numCache>
            </c:numRef>
          </c:val>
          <c:smooth val="1"/>
          <c:extLst>
            <c:ext xmlns:c16="http://schemas.microsoft.com/office/drawing/2014/chart" uri="{C3380CC4-5D6E-409C-BE32-E72D297353CC}">
              <c16:uniqueId val="{00000002-4188-4F36-9A5B-90A376FD68A8}"/>
            </c:ext>
          </c:extLst>
        </c:ser>
        <c:ser>
          <c:idx val="3"/>
          <c:order val="3"/>
          <c:tx>
            <c:strRef>
              <c:f>Academics!$C$188</c:f>
              <c:strCache>
                <c:ptCount val="1"/>
                <c:pt idx="0">
                  <c:v>Phoenix Springfield</c:v>
                </c:pt>
              </c:strCache>
            </c:strRef>
          </c:tx>
          <c:spPr>
            <a:ln w="38100">
              <a:solidFill>
                <a:schemeClr val="tx1"/>
              </a:solidFill>
              <a:prstDash val="sysDot"/>
            </a:ln>
          </c:spPr>
          <c:marker>
            <c:symbol val="none"/>
          </c:marker>
          <c:val>
            <c:numRef>
              <c:f>Academics!$D$188:$H$188</c:f>
              <c:numCache>
                <c:formatCode>0.0</c:formatCode>
                <c:ptCount val="5"/>
              </c:numCache>
            </c:numRef>
          </c:val>
          <c:smooth val="1"/>
          <c:extLst>
            <c:ext xmlns:c16="http://schemas.microsoft.com/office/drawing/2014/chart" uri="{C3380CC4-5D6E-409C-BE32-E72D297353CC}">
              <c16:uniqueId val="{00000003-4188-4F36-9A5B-90A376FD68A8}"/>
            </c:ext>
          </c:extLst>
        </c:ser>
        <c:ser>
          <c:idx val="4"/>
          <c:order val="4"/>
          <c:tx>
            <c:strRef>
              <c:f>Academics!$C$189</c:f>
              <c:strCache>
                <c:ptCount val="1"/>
                <c:pt idx="0">
                  <c:v>Phoenix Lawrence†</c:v>
                </c:pt>
              </c:strCache>
            </c:strRef>
          </c:tx>
          <c:spPr>
            <a:ln w="38100">
              <a:solidFill>
                <a:schemeClr val="tx1"/>
              </a:solidFill>
              <a:prstDash val="dash"/>
            </a:ln>
          </c:spPr>
          <c:marker>
            <c:symbol val="none"/>
          </c:marker>
          <c:val>
            <c:numRef>
              <c:f>Academics!$D$189:$H$189</c:f>
              <c:numCache>
                <c:formatCode>0.0</c:formatCode>
                <c:ptCount val="5"/>
              </c:numCache>
            </c:numRef>
          </c:val>
          <c:smooth val="1"/>
          <c:extLst>
            <c:ext xmlns:c16="http://schemas.microsoft.com/office/drawing/2014/chart" uri="{C3380CC4-5D6E-409C-BE32-E72D297353CC}">
              <c16:uniqueId val="{00000004-4188-4F36-9A5B-90A376FD68A8}"/>
            </c:ext>
          </c:extLst>
        </c:ser>
        <c:ser>
          <c:idx val="5"/>
          <c:order val="5"/>
          <c:tx>
            <c:strRef>
              <c:f>Academics!$C$190</c:f>
              <c:strCache>
                <c:ptCount val="1"/>
                <c:pt idx="0">
                  <c:v>Alt. Ed. Schools*</c:v>
                </c:pt>
              </c:strCache>
            </c:strRef>
          </c:tx>
          <c:spPr>
            <a:ln w="38100">
              <a:solidFill>
                <a:srgbClr val="F79646">
                  <a:shade val="76000"/>
                  <a:shade val="95000"/>
                  <a:satMod val="105000"/>
                </a:srgbClr>
              </a:solidFill>
            </a:ln>
          </c:spPr>
          <c:marker>
            <c:symbol val="none"/>
          </c:marker>
          <c:val>
            <c:numRef>
              <c:f>Academics!$D$190:$H$190</c:f>
              <c:numCache>
                <c:formatCode>0.0</c:formatCode>
                <c:ptCount val="5"/>
                <c:pt idx="0">
                  <c:v>56.7</c:v>
                </c:pt>
                <c:pt idx="1">
                  <c:v>50.2</c:v>
                </c:pt>
                <c:pt idx="2">
                  <c:v>51.1</c:v>
                </c:pt>
                <c:pt idx="3">
                  <c:v>55.9</c:v>
                </c:pt>
                <c:pt idx="4">
                  <c:v>55.6</c:v>
                </c:pt>
              </c:numCache>
            </c:numRef>
          </c:val>
          <c:smooth val="1"/>
          <c:extLst>
            <c:ext xmlns:c16="http://schemas.microsoft.com/office/drawing/2014/chart" uri="{C3380CC4-5D6E-409C-BE32-E72D297353CC}">
              <c16:uniqueId val="{00000005-4188-4F36-9A5B-90A376FD68A8}"/>
            </c:ext>
          </c:extLst>
        </c:ser>
        <c:dLbls>
          <c:showLegendKey val="0"/>
          <c:showVal val="0"/>
          <c:showCatName val="0"/>
          <c:showSerName val="0"/>
          <c:showPercent val="0"/>
          <c:showBubbleSize val="0"/>
        </c:dLbls>
        <c:smooth val="0"/>
        <c:axId val="123892096"/>
        <c:axId val="123893632"/>
      </c:lineChart>
      <c:catAx>
        <c:axId val="123892096"/>
        <c:scaling>
          <c:orientation val="minMax"/>
        </c:scaling>
        <c:delete val="0"/>
        <c:axPos val="b"/>
        <c:numFmt formatCode="General" sourceLinked="1"/>
        <c:majorTickMark val="out"/>
        <c:minorTickMark val="none"/>
        <c:tickLblPos val="nextTo"/>
        <c:spPr>
          <a:noFill/>
        </c:spPr>
        <c:crossAx val="123893632"/>
        <c:crosses val="autoZero"/>
        <c:auto val="1"/>
        <c:lblAlgn val="ctr"/>
        <c:lblOffset val="100"/>
        <c:noMultiLvlLbl val="0"/>
      </c:catAx>
      <c:valAx>
        <c:axId val="123893632"/>
        <c:scaling>
          <c:orientation val="minMax"/>
          <c:max val="100"/>
          <c:min val="0"/>
        </c:scaling>
        <c:delete val="0"/>
        <c:axPos val="l"/>
        <c:title>
          <c:tx>
            <c:rich>
              <a:bodyPr rot="-5400000" vert="horz"/>
              <a:lstStyle/>
              <a:p>
                <a:pPr>
                  <a:defRPr/>
                </a:pPr>
                <a:r>
                  <a:rPr lang="en-US"/>
                  <a:t>Percent </a:t>
                </a:r>
              </a:p>
            </c:rich>
          </c:tx>
          <c:layout/>
          <c:overlay val="0"/>
        </c:title>
        <c:numFmt formatCode="General" sourceLinked="0"/>
        <c:majorTickMark val="out"/>
        <c:minorTickMark val="none"/>
        <c:tickLblPos val="nextTo"/>
        <c:spPr>
          <a:noFill/>
        </c:spPr>
        <c:crossAx val="123892096"/>
        <c:crosses val="autoZero"/>
        <c:crossBetween val="between"/>
        <c:majorUnit val="10"/>
      </c:valAx>
      <c:spPr>
        <a:noFill/>
      </c:spPr>
    </c:plotArea>
    <c:plotVisOnly val="1"/>
    <c:dispBlanksAs val="gap"/>
    <c:showDLblsOverMax val="0"/>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921" l="0.70000000000000062" r="0.70000000000000062" t="0.750000000000009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48905391041141"/>
          <c:y val="5.1440251900434983E-2"/>
          <c:w val="0.86011648347118463"/>
          <c:h val="0.83249029671849883"/>
        </c:manualLayout>
      </c:layout>
      <c:lineChart>
        <c:grouping val="standard"/>
        <c:varyColors val="0"/>
        <c:ser>
          <c:idx val="3"/>
          <c:order val="0"/>
          <c:tx>
            <c:strRef>
              <c:f>Enrollment!$D$60</c:f>
              <c:strCache>
                <c:ptCount val="1"/>
                <c:pt idx="0">
                  <c:v>Lawrence</c:v>
                </c:pt>
              </c:strCache>
            </c:strRef>
          </c:tx>
          <c:spPr>
            <a:ln w="31750">
              <a:solidFill>
                <a:schemeClr val="bg1">
                  <a:lumMod val="65000"/>
                </a:schemeClr>
              </a:solidFill>
            </a:ln>
          </c:spPr>
          <c:marker>
            <c:symbol val="none"/>
          </c:marker>
          <c:dLbls>
            <c:numFmt formatCode="#,##0.0" sourceLinked="0"/>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Enrollment!$E$60:$J$60</c:f>
              <c:numCache>
                <c:formatCode>0.0</c:formatCode>
                <c:ptCount val="6"/>
                <c:pt idx="0">
                  <c:v>24.2</c:v>
                </c:pt>
                <c:pt idx="1">
                  <c:v>24.5</c:v>
                </c:pt>
                <c:pt idx="2">
                  <c:v>28.2</c:v>
                </c:pt>
                <c:pt idx="3">
                  <c:v>29.9</c:v>
                </c:pt>
                <c:pt idx="4">
                  <c:v>31</c:v>
                </c:pt>
                <c:pt idx="5">
                  <c:v>30.7</c:v>
                </c:pt>
              </c:numCache>
            </c:numRef>
          </c:val>
          <c:smooth val="1"/>
          <c:extLst>
            <c:ext xmlns:c16="http://schemas.microsoft.com/office/drawing/2014/chart" uri="{C3380CC4-5D6E-409C-BE32-E72D297353CC}">
              <c16:uniqueId val="{00000000-39B3-4746-894B-3358B50A6822}"/>
            </c:ext>
          </c:extLst>
        </c:ser>
        <c:ser>
          <c:idx val="1"/>
          <c:order val="1"/>
          <c:tx>
            <c:strRef>
              <c:f>Enrollment!$D$57</c:f>
              <c:strCache>
                <c:ptCount val="1"/>
                <c:pt idx="0">
                  <c:v>Phoenix Chelsea C. I.†</c:v>
                </c:pt>
              </c:strCache>
            </c:strRef>
          </c:tx>
          <c:spPr>
            <a:ln w="31750">
              <a:solidFill>
                <a:srgbClr val="C0504D">
                  <a:shade val="95000"/>
                  <a:satMod val="105000"/>
                </a:srgbClr>
              </a:solidFill>
            </a:ln>
          </c:spPr>
          <c:marker>
            <c:symbol val="none"/>
          </c:marker>
          <c:cat>
            <c:numRef>
              <c:f>Enrollment!$E$51:$J$51</c:f>
              <c:numCache>
                <c:formatCode>General</c:formatCode>
                <c:ptCount val="6"/>
                <c:pt idx="0">
                  <c:v>2012</c:v>
                </c:pt>
                <c:pt idx="1">
                  <c:v>2013</c:v>
                </c:pt>
                <c:pt idx="2">
                  <c:v>2014</c:v>
                </c:pt>
                <c:pt idx="3">
                  <c:v>2015</c:v>
                </c:pt>
                <c:pt idx="4">
                  <c:v>2016</c:v>
                </c:pt>
                <c:pt idx="5">
                  <c:v>2017</c:v>
                </c:pt>
              </c:numCache>
            </c:numRef>
          </c:cat>
          <c:val>
            <c:numRef>
              <c:f>Enrollment!$E$57:$J$57</c:f>
              <c:numCache>
                <c:formatCode>0.0</c:formatCode>
                <c:ptCount val="6"/>
                <c:pt idx="0">
                  <c:v>6.3</c:v>
                </c:pt>
                <c:pt idx="1">
                  <c:v>6.0271441990644679</c:v>
                </c:pt>
                <c:pt idx="2">
                  <c:v>7.1267985325449255</c:v>
                </c:pt>
                <c:pt idx="3">
                  <c:v>9.6119665260788185</c:v>
                </c:pt>
                <c:pt idx="4">
                  <c:v>10.115977377799892</c:v>
                </c:pt>
                <c:pt idx="5">
                  <c:v>11.954615621746743</c:v>
                </c:pt>
              </c:numCache>
            </c:numRef>
          </c:val>
          <c:smooth val="1"/>
          <c:extLst>
            <c:ext xmlns:c16="http://schemas.microsoft.com/office/drawing/2014/chart" uri="{C3380CC4-5D6E-409C-BE32-E72D297353CC}">
              <c16:uniqueId val="{00000001-39B3-4746-894B-3358B50A6822}"/>
            </c:ext>
          </c:extLst>
        </c:ser>
        <c:ser>
          <c:idx val="5"/>
          <c:order val="2"/>
          <c:tx>
            <c:strRef>
              <c:f>Enrollment!$D$58</c:f>
              <c:strCache>
                <c:ptCount val="1"/>
                <c:pt idx="0">
                  <c:v>Phoenix Springfield C. I.†</c:v>
                </c:pt>
              </c:strCache>
            </c:strRef>
          </c:tx>
          <c:spPr>
            <a:ln w="31750">
              <a:solidFill>
                <a:srgbClr val="C0504D"/>
              </a:solidFill>
              <a:prstDash val="sysDot"/>
            </a:ln>
          </c:spPr>
          <c:marker>
            <c:symbol val="none"/>
          </c:marker>
          <c:val>
            <c:numRef>
              <c:f>Enrollment!$E$58:$J$58</c:f>
              <c:numCache>
                <c:formatCode>0.0</c:formatCode>
                <c:ptCount val="6"/>
                <c:pt idx="3">
                  <c:v>6.7580690845459621</c:v>
                </c:pt>
                <c:pt idx="4">
                  <c:v>6.4498242249290003</c:v>
                </c:pt>
                <c:pt idx="5">
                  <c:v>7.1350850474559495</c:v>
                </c:pt>
              </c:numCache>
            </c:numRef>
          </c:val>
          <c:smooth val="1"/>
          <c:extLst>
            <c:ext xmlns:c16="http://schemas.microsoft.com/office/drawing/2014/chart" uri="{C3380CC4-5D6E-409C-BE32-E72D297353CC}">
              <c16:uniqueId val="{00000002-39B3-4746-894B-3358B50A6822}"/>
            </c:ext>
          </c:extLst>
        </c:ser>
        <c:ser>
          <c:idx val="6"/>
          <c:order val="3"/>
          <c:tx>
            <c:strRef>
              <c:f>Enrollment!$D$59</c:f>
              <c:strCache>
                <c:ptCount val="1"/>
                <c:pt idx="0">
                  <c:v>Phoenix Lawrence C. I.†</c:v>
                </c:pt>
              </c:strCache>
            </c:strRef>
          </c:tx>
          <c:spPr>
            <a:ln w="31750">
              <a:solidFill>
                <a:srgbClr val="C0504D"/>
              </a:solidFill>
              <a:prstDash val="sysDash"/>
            </a:ln>
          </c:spPr>
          <c:marker>
            <c:symbol val="none"/>
          </c:marker>
          <c:val>
            <c:numRef>
              <c:f>Enrollment!$E$59:$J$59</c:f>
              <c:numCache>
                <c:formatCode>0.0</c:formatCode>
                <c:ptCount val="6"/>
                <c:pt idx="1">
                  <c:v>9.4</c:v>
                </c:pt>
                <c:pt idx="2">
                  <c:v>10.9</c:v>
                </c:pt>
                <c:pt idx="3">
                  <c:v>15.3</c:v>
                </c:pt>
                <c:pt idx="4">
                  <c:v>14.8</c:v>
                </c:pt>
                <c:pt idx="5">
                  <c:v>17.5</c:v>
                </c:pt>
              </c:numCache>
            </c:numRef>
          </c:val>
          <c:smooth val="1"/>
          <c:extLst>
            <c:ext xmlns:c16="http://schemas.microsoft.com/office/drawing/2014/chart" uri="{C3380CC4-5D6E-409C-BE32-E72D297353CC}">
              <c16:uniqueId val="{00000003-39B3-4746-894B-3358B50A6822}"/>
            </c:ext>
          </c:extLst>
        </c:ser>
        <c:ser>
          <c:idx val="0"/>
          <c:order val="4"/>
          <c:tx>
            <c:strRef>
              <c:f>Enrollment!$D$54</c:f>
              <c:strCache>
                <c:ptCount val="1"/>
                <c:pt idx="0">
                  <c:v>Phoenix Chelsea</c:v>
                </c:pt>
              </c:strCache>
            </c:strRef>
          </c:tx>
          <c:spPr>
            <a:ln w="38100">
              <a:solidFill>
                <a:schemeClr val="tx1"/>
              </a:solidFill>
            </a:ln>
          </c:spPr>
          <c:marker>
            <c:symbol val="none"/>
          </c:marker>
          <c:cat>
            <c:numRef>
              <c:f>Enrollment!$E$51:$J$51</c:f>
              <c:numCache>
                <c:formatCode>General</c:formatCode>
                <c:ptCount val="6"/>
                <c:pt idx="0">
                  <c:v>2012</c:v>
                </c:pt>
                <c:pt idx="1">
                  <c:v>2013</c:v>
                </c:pt>
                <c:pt idx="2">
                  <c:v>2014</c:v>
                </c:pt>
                <c:pt idx="3">
                  <c:v>2015</c:v>
                </c:pt>
                <c:pt idx="4">
                  <c:v>2016</c:v>
                </c:pt>
                <c:pt idx="5">
                  <c:v>2017</c:v>
                </c:pt>
              </c:numCache>
            </c:numRef>
          </c:cat>
          <c:val>
            <c:numRef>
              <c:f>Enrollment!$E$54:$J$54</c:f>
              <c:numCache>
                <c:formatCode>0.0</c:formatCode>
                <c:ptCount val="6"/>
                <c:pt idx="0">
                  <c:v>24.9</c:v>
                </c:pt>
                <c:pt idx="1">
                  <c:v>21.1</c:v>
                </c:pt>
                <c:pt idx="2">
                  <c:v>21.2</c:v>
                </c:pt>
                <c:pt idx="3">
                  <c:v>24.7</c:v>
                </c:pt>
                <c:pt idx="4">
                  <c:v>48.4</c:v>
                </c:pt>
                <c:pt idx="5">
                  <c:v>54.7</c:v>
                </c:pt>
              </c:numCache>
            </c:numRef>
          </c:val>
          <c:smooth val="1"/>
          <c:extLst>
            <c:ext xmlns:c16="http://schemas.microsoft.com/office/drawing/2014/chart" uri="{C3380CC4-5D6E-409C-BE32-E72D297353CC}">
              <c16:uniqueId val="{00000004-39B3-4746-894B-3358B50A6822}"/>
            </c:ext>
          </c:extLst>
        </c:ser>
        <c:ser>
          <c:idx val="2"/>
          <c:order val="5"/>
          <c:tx>
            <c:strRef>
              <c:f>Enrollment!$D$55</c:f>
              <c:strCache>
                <c:ptCount val="1"/>
                <c:pt idx="0">
                  <c:v>Phoenix Springfield</c:v>
                </c:pt>
              </c:strCache>
            </c:strRef>
          </c:tx>
          <c:spPr>
            <a:ln w="31750">
              <a:solidFill>
                <a:schemeClr val="tx1"/>
              </a:solidFill>
              <a:prstDash val="sysDot"/>
            </a:ln>
          </c:spPr>
          <c:marker>
            <c:symbol val="none"/>
          </c:marker>
          <c:val>
            <c:numRef>
              <c:f>Enrollment!$E$55:$J$55</c:f>
              <c:numCache>
                <c:formatCode>0.0</c:formatCode>
                <c:ptCount val="6"/>
                <c:pt idx="3">
                  <c:v>17.2</c:v>
                </c:pt>
                <c:pt idx="4">
                  <c:v>14.7</c:v>
                </c:pt>
                <c:pt idx="5">
                  <c:v>15</c:v>
                </c:pt>
              </c:numCache>
            </c:numRef>
          </c:val>
          <c:smooth val="1"/>
          <c:extLst>
            <c:ext xmlns:c16="http://schemas.microsoft.com/office/drawing/2014/chart" uri="{C3380CC4-5D6E-409C-BE32-E72D297353CC}">
              <c16:uniqueId val="{00000005-39B3-4746-894B-3358B50A6822}"/>
            </c:ext>
          </c:extLst>
        </c:ser>
        <c:ser>
          <c:idx val="4"/>
          <c:order val="6"/>
          <c:tx>
            <c:strRef>
              <c:f>Enrollment!$D$56</c:f>
              <c:strCache>
                <c:ptCount val="1"/>
                <c:pt idx="0">
                  <c:v>Phoenix Lawrence*</c:v>
                </c:pt>
              </c:strCache>
            </c:strRef>
          </c:tx>
          <c:spPr>
            <a:ln w="31750">
              <a:solidFill>
                <a:schemeClr val="tx1"/>
              </a:solidFill>
              <a:prstDash val="sysDash"/>
            </a:ln>
          </c:spPr>
          <c:marker>
            <c:symbol val="none"/>
          </c:marker>
          <c:val>
            <c:numRef>
              <c:f>Enrollment!$E$56:$J$56</c:f>
              <c:numCache>
                <c:formatCode>0.0</c:formatCode>
                <c:ptCount val="6"/>
                <c:pt idx="1">
                  <c:v>16.399999999999999</c:v>
                </c:pt>
                <c:pt idx="2">
                  <c:v>15.4</c:v>
                </c:pt>
                <c:pt idx="3">
                  <c:v>19.5</c:v>
                </c:pt>
                <c:pt idx="4">
                  <c:v>20.2</c:v>
                </c:pt>
                <c:pt idx="5">
                  <c:v>18.543046357615893</c:v>
                </c:pt>
              </c:numCache>
            </c:numRef>
          </c:val>
          <c:smooth val="1"/>
          <c:extLst>
            <c:ext xmlns:c16="http://schemas.microsoft.com/office/drawing/2014/chart" uri="{C3380CC4-5D6E-409C-BE32-E72D297353CC}">
              <c16:uniqueId val="{00000006-39B3-4746-894B-3358B50A6822}"/>
            </c:ext>
          </c:extLst>
        </c:ser>
        <c:dLbls>
          <c:showLegendKey val="0"/>
          <c:showVal val="0"/>
          <c:showCatName val="0"/>
          <c:showSerName val="0"/>
          <c:showPercent val="0"/>
          <c:showBubbleSize val="0"/>
        </c:dLbls>
        <c:smooth val="0"/>
        <c:axId val="113340800"/>
        <c:axId val="113342336"/>
      </c:lineChart>
      <c:catAx>
        <c:axId val="113340800"/>
        <c:scaling>
          <c:orientation val="minMax"/>
        </c:scaling>
        <c:delete val="0"/>
        <c:axPos val="b"/>
        <c:numFmt formatCode="General" sourceLinked="1"/>
        <c:majorTickMark val="out"/>
        <c:minorTickMark val="none"/>
        <c:tickLblPos val="nextTo"/>
        <c:spPr>
          <a:noFill/>
        </c:spPr>
        <c:crossAx val="113342336"/>
        <c:crosses val="autoZero"/>
        <c:auto val="1"/>
        <c:lblAlgn val="ctr"/>
        <c:lblOffset val="100"/>
        <c:noMultiLvlLbl val="0"/>
      </c:catAx>
      <c:valAx>
        <c:axId val="113342336"/>
        <c:scaling>
          <c:orientation val="minMax"/>
          <c:max val="100"/>
          <c:min val="0"/>
        </c:scaling>
        <c:delete val="0"/>
        <c:axPos val="l"/>
        <c:title>
          <c:tx>
            <c:rich>
              <a:bodyPr rot="-5400000" vert="horz"/>
              <a:lstStyle/>
              <a:p>
                <a:pPr>
                  <a:defRPr/>
                </a:pPr>
                <a:r>
                  <a:rPr lang="en-US"/>
                  <a:t>Percent</a:t>
                </a:r>
              </a:p>
            </c:rich>
          </c:tx>
          <c:layout/>
          <c:overlay val="0"/>
        </c:title>
        <c:numFmt formatCode="General" sourceLinked="0"/>
        <c:majorTickMark val="out"/>
        <c:minorTickMark val="none"/>
        <c:tickLblPos val="nextTo"/>
        <c:spPr>
          <a:noFill/>
        </c:spPr>
        <c:crossAx val="113340800"/>
        <c:crosses val="autoZero"/>
        <c:crossBetween val="between"/>
        <c:majorUnit val="10"/>
      </c:valAx>
      <c:spPr>
        <a:noFill/>
      </c:spPr>
    </c:plotArea>
    <c:plotVisOnly val="1"/>
    <c:dispBlanksAs val="gap"/>
    <c:showDLblsOverMax val="0"/>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833" l="0.70000000000000062" r="0.70000000000000062" t="0.75000000000000833"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005300316474191"/>
          <c:y val="5.1440251900434983E-2"/>
          <c:w val="0.87255259609041669"/>
          <c:h val="0.8324902967185005"/>
        </c:manualLayout>
      </c:layout>
      <c:lineChart>
        <c:grouping val="standard"/>
        <c:varyColors val="0"/>
        <c:ser>
          <c:idx val="1"/>
          <c:order val="0"/>
          <c:tx>
            <c:strRef>
              <c:f>Academics!$C$192</c:f>
              <c:strCache>
                <c:ptCount val="1"/>
                <c:pt idx="0">
                  <c:v>Lawrence*</c:v>
                </c:pt>
              </c:strCache>
            </c:strRef>
          </c:tx>
          <c:spPr>
            <a:ln w="31750">
              <a:solidFill>
                <a:schemeClr val="bg1">
                  <a:lumMod val="65000"/>
                </a:schemeClr>
              </a:solidFill>
            </a:ln>
          </c:spPr>
          <c:marker>
            <c:symbol val="none"/>
          </c:marker>
          <c:cat>
            <c:numRef>
              <c:f>Academics!$K$117:$O$117</c:f>
              <c:numCache>
                <c:formatCode>General</c:formatCode>
                <c:ptCount val="5"/>
                <c:pt idx="0">
                  <c:v>2012</c:v>
                </c:pt>
                <c:pt idx="1">
                  <c:v>2013</c:v>
                </c:pt>
                <c:pt idx="2">
                  <c:v>2014</c:v>
                </c:pt>
                <c:pt idx="3">
                  <c:v>2015</c:v>
                </c:pt>
                <c:pt idx="4">
                  <c:v>2016</c:v>
                </c:pt>
              </c:numCache>
            </c:numRef>
          </c:cat>
          <c:val>
            <c:numRef>
              <c:f>Academics!$K$192:$O$192</c:f>
              <c:numCache>
                <c:formatCode>0.0</c:formatCode>
                <c:ptCount val="5"/>
                <c:pt idx="0">
                  <c:v>11</c:v>
                </c:pt>
                <c:pt idx="1">
                  <c:v>14.000000000000002</c:v>
                </c:pt>
                <c:pt idx="2">
                  <c:v>16</c:v>
                </c:pt>
                <c:pt idx="3">
                  <c:v>21</c:v>
                </c:pt>
                <c:pt idx="4">
                  <c:v>14.000000000000002</c:v>
                </c:pt>
              </c:numCache>
            </c:numRef>
          </c:val>
          <c:smooth val="1"/>
          <c:extLst>
            <c:ext xmlns:c16="http://schemas.microsoft.com/office/drawing/2014/chart" uri="{C3380CC4-5D6E-409C-BE32-E72D297353CC}">
              <c16:uniqueId val="{00000000-D9E1-4F85-A125-51E6F5CB13F8}"/>
            </c:ext>
          </c:extLst>
        </c:ser>
        <c:ser>
          <c:idx val="2"/>
          <c:order val="1"/>
          <c:tx>
            <c:strRef>
              <c:f>Academics!$C$191</c:f>
              <c:strCache>
                <c:ptCount val="1"/>
                <c:pt idx="0">
                  <c:v>Statewide*</c:v>
                </c:pt>
              </c:strCache>
            </c:strRef>
          </c:tx>
          <c:spPr>
            <a:ln w="34925">
              <a:solidFill>
                <a:srgbClr val="92D050"/>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Academics!$K$20:$O$20</c:f>
              <c:numCache>
                <c:formatCode>General</c:formatCode>
                <c:ptCount val="5"/>
                <c:pt idx="0">
                  <c:v>2012</c:v>
                </c:pt>
                <c:pt idx="1">
                  <c:v>2013</c:v>
                </c:pt>
                <c:pt idx="2">
                  <c:v>2014</c:v>
                </c:pt>
                <c:pt idx="3">
                  <c:v>2015</c:v>
                </c:pt>
                <c:pt idx="4">
                  <c:v>2016</c:v>
                </c:pt>
              </c:numCache>
            </c:numRef>
          </c:cat>
          <c:val>
            <c:numRef>
              <c:f>Academics!$K$191:$O$191</c:f>
              <c:numCache>
                <c:formatCode>0.0</c:formatCode>
                <c:ptCount val="5"/>
                <c:pt idx="0">
                  <c:v>41</c:v>
                </c:pt>
                <c:pt idx="1">
                  <c:v>40</c:v>
                </c:pt>
                <c:pt idx="2">
                  <c:v>41</c:v>
                </c:pt>
                <c:pt idx="3">
                  <c:v>40</c:v>
                </c:pt>
                <c:pt idx="4">
                  <c:v>39</c:v>
                </c:pt>
              </c:numCache>
            </c:numRef>
          </c:val>
          <c:smooth val="1"/>
          <c:extLst>
            <c:ext xmlns:c16="http://schemas.microsoft.com/office/drawing/2014/chart" uri="{C3380CC4-5D6E-409C-BE32-E72D297353CC}">
              <c16:uniqueId val="{00000001-D9E1-4F85-A125-51E6F5CB13F8}"/>
            </c:ext>
          </c:extLst>
        </c:ser>
        <c:ser>
          <c:idx val="0"/>
          <c:order val="2"/>
          <c:tx>
            <c:strRef>
              <c:f>Academics!$C$187</c:f>
              <c:strCache>
                <c:ptCount val="1"/>
                <c:pt idx="0">
                  <c:v>Phoenix Chelsea</c:v>
                </c:pt>
              </c:strCache>
            </c:strRef>
          </c:tx>
          <c:spPr>
            <a:ln w="31750">
              <a:solidFill>
                <a:sysClr val="windowText" lastClr="000000"/>
              </a:solidFill>
            </a:ln>
          </c:spPr>
          <c:marker>
            <c:symbol val="dash"/>
            <c:size val="7"/>
            <c:spPr>
              <a:solidFill>
                <a:sysClr val="windowText" lastClr="000000"/>
              </a:solidFill>
            </c:spPr>
          </c:marker>
          <c:cat>
            <c:numRef>
              <c:f>Academics!$K$117:$O$117</c:f>
              <c:numCache>
                <c:formatCode>General</c:formatCode>
                <c:ptCount val="5"/>
                <c:pt idx="0">
                  <c:v>2012</c:v>
                </c:pt>
                <c:pt idx="1">
                  <c:v>2013</c:v>
                </c:pt>
                <c:pt idx="2">
                  <c:v>2014</c:v>
                </c:pt>
                <c:pt idx="3">
                  <c:v>2015</c:v>
                </c:pt>
                <c:pt idx="4">
                  <c:v>2016</c:v>
                </c:pt>
              </c:numCache>
            </c:numRef>
          </c:cat>
          <c:val>
            <c:numRef>
              <c:f>Academics!$K$187:$O$187</c:f>
              <c:numCache>
                <c:formatCode>0.0</c:formatCode>
                <c:ptCount val="5"/>
                <c:pt idx="2">
                  <c:v>40</c:v>
                </c:pt>
              </c:numCache>
            </c:numRef>
          </c:val>
          <c:smooth val="1"/>
          <c:extLst>
            <c:ext xmlns:c16="http://schemas.microsoft.com/office/drawing/2014/chart" uri="{C3380CC4-5D6E-409C-BE32-E72D297353CC}">
              <c16:uniqueId val="{00000002-D9E1-4F85-A125-51E6F5CB13F8}"/>
            </c:ext>
          </c:extLst>
        </c:ser>
        <c:ser>
          <c:idx val="3"/>
          <c:order val="3"/>
          <c:tx>
            <c:strRef>
              <c:f>Academics!$C$188</c:f>
              <c:strCache>
                <c:ptCount val="1"/>
                <c:pt idx="0">
                  <c:v>Phoenix Springfield</c:v>
                </c:pt>
              </c:strCache>
            </c:strRef>
          </c:tx>
          <c:spPr>
            <a:ln w="38100">
              <a:solidFill>
                <a:schemeClr val="tx1"/>
              </a:solidFill>
              <a:prstDash val="sysDot"/>
            </a:ln>
          </c:spPr>
          <c:marker>
            <c:symbol val="none"/>
          </c:marker>
          <c:val>
            <c:numRef>
              <c:f>Academics!$K$188:$O$188</c:f>
              <c:numCache>
                <c:formatCode>0.0</c:formatCode>
                <c:ptCount val="5"/>
              </c:numCache>
            </c:numRef>
          </c:val>
          <c:smooth val="1"/>
          <c:extLst>
            <c:ext xmlns:c16="http://schemas.microsoft.com/office/drawing/2014/chart" uri="{C3380CC4-5D6E-409C-BE32-E72D297353CC}">
              <c16:uniqueId val="{00000003-D9E1-4F85-A125-51E6F5CB13F8}"/>
            </c:ext>
          </c:extLst>
        </c:ser>
        <c:ser>
          <c:idx val="4"/>
          <c:order val="4"/>
          <c:tx>
            <c:strRef>
              <c:f>Academics!$C$189</c:f>
              <c:strCache>
                <c:ptCount val="1"/>
                <c:pt idx="0">
                  <c:v>Phoenix Lawrence†</c:v>
                </c:pt>
              </c:strCache>
            </c:strRef>
          </c:tx>
          <c:spPr>
            <a:ln w="38100">
              <a:solidFill>
                <a:schemeClr val="tx1"/>
              </a:solidFill>
              <a:prstDash val="dash"/>
            </a:ln>
          </c:spPr>
          <c:marker>
            <c:symbol val="none"/>
          </c:marker>
          <c:val>
            <c:numRef>
              <c:f>Academics!$K$189:$O$189</c:f>
              <c:numCache>
                <c:formatCode>0.0</c:formatCode>
                <c:ptCount val="5"/>
              </c:numCache>
            </c:numRef>
          </c:val>
          <c:smooth val="1"/>
          <c:extLst>
            <c:ext xmlns:c16="http://schemas.microsoft.com/office/drawing/2014/chart" uri="{C3380CC4-5D6E-409C-BE32-E72D297353CC}">
              <c16:uniqueId val="{00000004-D9E1-4F85-A125-51E6F5CB13F8}"/>
            </c:ext>
          </c:extLst>
        </c:ser>
        <c:ser>
          <c:idx val="5"/>
          <c:order val="5"/>
          <c:tx>
            <c:strRef>
              <c:f>Academics!$C$190</c:f>
              <c:strCache>
                <c:ptCount val="1"/>
                <c:pt idx="0">
                  <c:v>Alt. Ed. Schools*</c:v>
                </c:pt>
              </c:strCache>
            </c:strRef>
          </c:tx>
          <c:spPr>
            <a:ln w="38100">
              <a:solidFill>
                <a:srgbClr val="F79646">
                  <a:shade val="76000"/>
                  <a:shade val="95000"/>
                  <a:satMod val="105000"/>
                </a:srgbClr>
              </a:solidFill>
            </a:ln>
          </c:spPr>
          <c:marker>
            <c:symbol val="none"/>
          </c:marker>
          <c:val>
            <c:numRef>
              <c:f>Academics!$K$190:$O$190</c:f>
              <c:numCache>
                <c:formatCode>0.0</c:formatCode>
                <c:ptCount val="5"/>
                <c:pt idx="0">
                  <c:v>21</c:v>
                </c:pt>
                <c:pt idx="1">
                  <c:v>20</c:v>
                </c:pt>
                <c:pt idx="2">
                  <c:v>17</c:v>
                </c:pt>
                <c:pt idx="3">
                  <c:v>25</c:v>
                </c:pt>
                <c:pt idx="4">
                  <c:v>20</c:v>
                </c:pt>
              </c:numCache>
            </c:numRef>
          </c:val>
          <c:smooth val="1"/>
          <c:extLst>
            <c:ext xmlns:c16="http://schemas.microsoft.com/office/drawing/2014/chart" uri="{C3380CC4-5D6E-409C-BE32-E72D297353CC}">
              <c16:uniqueId val="{00000005-D9E1-4F85-A125-51E6F5CB13F8}"/>
            </c:ext>
          </c:extLst>
        </c:ser>
        <c:dLbls>
          <c:showLegendKey val="0"/>
          <c:showVal val="0"/>
          <c:showCatName val="0"/>
          <c:showSerName val="0"/>
          <c:showPercent val="0"/>
          <c:showBubbleSize val="0"/>
        </c:dLbls>
        <c:smooth val="0"/>
        <c:axId val="123921920"/>
        <c:axId val="123923456"/>
      </c:lineChart>
      <c:catAx>
        <c:axId val="123921920"/>
        <c:scaling>
          <c:orientation val="minMax"/>
        </c:scaling>
        <c:delete val="0"/>
        <c:axPos val="b"/>
        <c:numFmt formatCode="General" sourceLinked="1"/>
        <c:majorTickMark val="out"/>
        <c:minorTickMark val="none"/>
        <c:tickLblPos val="nextTo"/>
        <c:crossAx val="123923456"/>
        <c:crosses val="autoZero"/>
        <c:auto val="1"/>
        <c:lblAlgn val="ctr"/>
        <c:lblOffset val="100"/>
        <c:noMultiLvlLbl val="0"/>
      </c:catAx>
      <c:valAx>
        <c:axId val="123923456"/>
        <c:scaling>
          <c:orientation val="minMax"/>
          <c:max val="100"/>
          <c:min val="0"/>
        </c:scaling>
        <c:delete val="0"/>
        <c:axPos val="l"/>
        <c:title>
          <c:tx>
            <c:rich>
              <a:bodyPr rot="-5400000" vert="horz"/>
              <a:lstStyle/>
              <a:p>
                <a:pPr>
                  <a:defRPr/>
                </a:pPr>
                <a:r>
                  <a:rPr lang="en-US" sz="1000" b="1" i="0" u="none" strike="noStrike" baseline="0"/>
                  <a:t>Percent Proficient or Advanced</a:t>
                </a:r>
                <a:endParaRPr lang="en-US"/>
              </a:p>
            </c:rich>
          </c:tx>
          <c:layout/>
          <c:overlay val="0"/>
        </c:title>
        <c:numFmt formatCode="General" sourceLinked="0"/>
        <c:majorTickMark val="out"/>
        <c:minorTickMark val="none"/>
        <c:tickLblPos val="nextTo"/>
        <c:crossAx val="123921920"/>
        <c:crosses val="autoZero"/>
        <c:crossBetween val="between"/>
      </c:valAx>
      <c:spPr>
        <a:noFill/>
        <a:ln>
          <a:noFill/>
        </a:ln>
      </c:spPr>
    </c:plotArea>
    <c:plotVisOnly val="1"/>
    <c:dispBlanksAs val="gap"/>
    <c:showDLblsOverMax val="0"/>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944" l="0.70000000000000062" r="0.70000000000000062" t="0.75000000000000944"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51133125197619"/>
          <c:y val="5.1440251900434983E-2"/>
          <c:w val="0.86809424946553282"/>
          <c:h val="0.83249029671850083"/>
        </c:manualLayout>
      </c:layout>
      <c:lineChart>
        <c:grouping val="standard"/>
        <c:varyColors val="0"/>
        <c:ser>
          <c:idx val="1"/>
          <c:order val="0"/>
          <c:tx>
            <c:strRef>
              <c:f>Academics!$C$192</c:f>
              <c:strCache>
                <c:ptCount val="1"/>
                <c:pt idx="0">
                  <c:v>Lawrence*</c:v>
                </c:pt>
              </c:strCache>
            </c:strRef>
          </c:tx>
          <c:spPr>
            <a:ln w="31750">
              <a:solidFill>
                <a:schemeClr val="bg1">
                  <a:lumMod val="65000"/>
                </a:schemeClr>
              </a:solidFill>
            </a:ln>
          </c:spPr>
          <c:marker>
            <c:symbol val="none"/>
          </c:marker>
          <c:cat>
            <c:numRef>
              <c:f>Academics!$R$117:$V$117</c:f>
              <c:numCache>
                <c:formatCode>General</c:formatCode>
                <c:ptCount val="5"/>
                <c:pt idx="0">
                  <c:v>2012</c:v>
                </c:pt>
                <c:pt idx="1">
                  <c:v>2013</c:v>
                </c:pt>
                <c:pt idx="2">
                  <c:v>2014</c:v>
                </c:pt>
                <c:pt idx="3">
                  <c:v>2015</c:v>
                </c:pt>
                <c:pt idx="4">
                  <c:v>2016</c:v>
                </c:pt>
              </c:numCache>
            </c:numRef>
          </c:cat>
          <c:val>
            <c:numRef>
              <c:f>Academics!$R$192:$V$192</c:f>
              <c:numCache>
                <c:formatCode>0.0</c:formatCode>
                <c:ptCount val="5"/>
                <c:pt idx="0">
                  <c:v>24</c:v>
                </c:pt>
                <c:pt idx="1">
                  <c:v>39.5</c:v>
                </c:pt>
                <c:pt idx="2">
                  <c:v>37</c:v>
                </c:pt>
                <c:pt idx="3">
                  <c:v>37.5</c:v>
                </c:pt>
                <c:pt idx="4">
                  <c:v>39</c:v>
                </c:pt>
              </c:numCache>
            </c:numRef>
          </c:val>
          <c:smooth val="1"/>
          <c:extLst>
            <c:ext xmlns:c16="http://schemas.microsoft.com/office/drawing/2014/chart" uri="{C3380CC4-5D6E-409C-BE32-E72D297353CC}">
              <c16:uniqueId val="{00000000-EE31-4C71-8B7C-163CEC4ECFA2}"/>
            </c:ext>
          </c:extLst>
        </c:ser>
        <c:ser>
          <c:idx val="2"/>
          <c:order val="1"/>
          <c:tx>
            <c:strRef>
              <c:f>Academics!$C$191</c:f>
              <c:strCache>
                <c:ptCount val="1"/>
                <c:pt idx="0">
                  <c:v>Statewide*</c:v>
                </c:pt>
              </c:strCache>
            </c:strRef>
          </c:tx>
          <c:spPr>
            <a:ln w="38100">
              <a:solidFill>
                <a:srgbClr val="92D050"/>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Academics!$R$20:$V$20</c:f>
              <c:numCache>
                <c:formatCode>General</c:formatCode>
                <c:ptCount val="5"/>
                <c:pt idx="0">
                  <c:v>2012</c:v>
                </c:pt>
                <c:pt idx="1">
                  <c:v>2013</c:v>
                </c:pt>
                <c:pt idx="2">
                  <c:v>2014</c:v>
                </c:pt>
                <c:pt idx="3">
                  <c:v>2015</c:v>
                </c:pt>
                <c:pt idx="4">
                  <c:v>2016</c:v>
                </c:pt>
              </c:numCache>
            </c:numRef>
          </c:cat>
          <c:val>
            <c:numRef>
              <c:f>Academics!$R$191:$V$191</c:f>
              <c:numCache>
                <c:formatCode>0.0</c:formatCode>
                <c:ptCount val="5"/>
                <c:pt idx="0">
                  <c:v>47</c:v>
                </c:pt>
                <c:pt idx="1">
                  <c:v>42</c:v>
                </c:pt>
                <c:pt idx="2">
                  <c:v>45</c:v>
                </c:pt>
                <c:pt idx="3">
                  <c:v>46</c:v>
                </c:pt>
                <c:pt idx="4">
                  <c:v>47</c:v>
                </c:pt>
              </c:numCache>
            </c:numRef>
          </c:val>
          <c:smooth val="1"/>
          <c:extLst>
            <c:ext xmlns:c16="http://schemas.microsoft.com/office/drawing/2014/chart" uri="{C3380CC4-5D6E-409C-BE32-E72D297353CC}">
              <c16:uniqueId val="{00000001-EE31-4C71-8B7C-163CEC4ECFA2}"/>
            </c:ext>
          </c:extLst>
        </c:ser>
        <c:ser>
          <c:idx val="0"/>
          <c:order val="2"/>
          <c:tx>
            <c:strRef>
              <c:f>Academics!$C$187</c:f>
              <c:strCache>
                <c:ptCount val="1"/>
                <c:pt idx="0">
                  <c:v>Phoenix Chelsea</c:v>
                </c:pt>
              </c:strCache>
            </c:strRef>
          </c:tx>
          <c:spPr>
            <a:ln w="31750">
              <a:solidFill>
                <a:schemeClr val="tx1"/>
              </a:solidFill>
            </a:ln>
          </c:spPr>
          <c:marker>
            <c:symbol val="triangle"/>
            <c:size val="7"/>
            <c:spPr>
              <a:solidFill>
                <a:sysClr val="windowText" lastClr="000000"/>
              </a:solidFill>
              <a:ln>
                <a:noFill/>
              </a:ln>
            </c:spPr>
          </c:marker>
          <c:dLbls>
            <c:spPr>
              <a:ln w="38100"/>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Academics!$R$117:$V$117</c:f>
              <c:numCache>
                <c:formatCode>General</c:formatCode>
                <c:ptCount val="5"/>
                <c:pt idx="0">
                  <c:v>2012</c:v>
                </c:pt>
                <c:pt idx="1">
                  <c:v>2013</c:v>
                </c:pt>
                <c:pt idx="2">
                  <c:v>2014</c:v>
                </c:pt>
                <c:pt idx="3">
                  <c:v>2015</c:v>
                </c:pt>
                <c:pt idx="4">
                  <c:v>2016</c:v>
                </c:pt>
              </c:numCache>
            </c:numRef>
          </c:cat>
          <c:val>
            <c:numRef>
              <c:f>Academics!$R$187:$V$187</c:f>
              <c:numCache>
                <c:formatCode>0.0</c:formatCode>
                <c:ptCount val="5"/>
              </c:numCache>
            </c:numRef>
          </c:val>
          <c:smooth val="1"/>
          <c:extLst>
            <c:ext xmlns:c16="http://schemas.microsoft.com/office/drawing/2014/chart" uri="{C3380CC4-5D6E-409C-BE32-E72D297353CC}">
              <c16:uniqueId val="{00000002-EE31-4C71-8B7C-163CEC4ECFA2}"/>
            </c:ext>
          </c:extLst>
        </c:ser>
        <c:ser>
          <c:idx val="3"/>
          <c:order val="3"/>
          <c:tx>
            <c:strRef>
              <c:f>Academics!$C$188</c:f>
              <c:strCache>
                <c:ptCount val="1"/>
                <c:pt idx="0">
                  <c:v>Phoenix Springfield</c:v>
                </c:pt>
              </c:strCache>
            </c:strRef>
          </c:tx>
          <c:marker>
            <c:symbol val="none"/>
          </c:marker>
          <c:val>
            <c:numRef>
              <c:f>Academics!$R$188:$V$188</c:f>
              <c:numCache>
                <c:formatCode>0.0</c:formatCode>
                <c:ptCount val="5"/>
              </c:numCache>
            </c:numRef>
          </c:val>
          <c:smooth val="0"/>
          <c:extLst>
            <c:ext xmlns:c16="http://schemas.microsoft.com/office/drawing/2014/chart" uri="{C3380CC4-5D6E-409C-BE32-E72D297353CC}">
              <c16:uniqueId val="{00000003-EE31-4C71-8B7C-163CEC4ECFA2}"/>
            </c:ext>
          </c:extLst>
        </c:ser>
        <c:ser>
          <c:idx val="4"/>
          <c:order val="4"/>
          <c:tx>
            <c:strRef>
              <c:f>Academics!$C$189</c:f>
              <c:strCache>
                <c:ptCount val="1"/>
                <c:pt idx="0">
                  <c:v>Phoenix Lawrence†</c:v>
                </c:pt>
              </c:strCache>
            </c:strRef>
          </c:tx>
          <c:marker>
            <c:symbol val="dash"/>
            <c:size val="8"/>
            <c:spPr>
              <a:solidFill>
                <a:sysClr val="windowText" lastClr="000000"/>
              </a:solidFill>
              <a:ln>
                <a:noFill/>
              </a:ln>
            </c:spPr>
          </c:marker>
          <c:val>
            <c:numRef>
              <c:f>Academics!$R$189:$V$189</c:f>
              <c:numCache>
                <c:formatCode>0.0</c:formatCode>
                <c:ptCount val="5"/>
              </c:numCache>
            </c:numRef>
          </c:val>
          <c:smooth val="0"/>
          <c:extLst>
            <c:ext xmlns:c16="http://schemas.microsoft.com/office/drawing/2014/chart" uri="{C3380CC4-5D6E-409C-BE32-E72D297353CC}">
              <c16:uniqueId val="{00000004-EE31-4C71-8B7C-163CEC4ECFA2}"/>
            </c:ext>
          </c:extLst>
        </c:ser>
        <c:dLbls>
          <c:showLegendKey val="0"/>
          <c:showVal val="0"/>
          <c:showCatName val="0"/>
          <c:showSerName val="0"/>
          <c:showPercent val="0"/>
          <c:showBubbleSize val="0"/>
        </c:dLbls>
        <c:smooth val="0"/>
        <c:axId val="123713408"/>
        <c:axId val="123719680"/>
      </c:lineChart>
      <c:catAx>
        <c:axId val="123713408"/>
        <c:scaling>
          <c:orientation val="minMax"/>
        </c:scaling>
        <c:delete val="0"/>
        <c:axPos val="b"/>
        <c:numFmt formatCode="General" sourceLinked="1"/>
        <c:majorTickMark val="out"/>
        <c:minorTickMark val="none"/>
        <c:tickLblPos val="nextTo"/>
        <c:crossAx val="123719680"/>
        <c:crosses val="autoZero"/>
        <c:auto val="1"/>
        <c:lblAlgn val="ctr"/>
        <c:lblOffset val="100"/>
        <c:noMultiLvlLbl val="0"/>
      </c:catAx>
      <c:valAx>
        <c:axId val="123719680"/>
        <c:scaling>
          <c:orientation val="minMax"/>
          <c:max val="100"/>
          <c:min val="0"/>
        </c:scaling>
        <c:delete val="0"/>
        <c:axPos val="l"/>
        <c:title>
          <c:tx>
            <c:rich>
              <a:bodyPr rot="-5400000" vert="horz"/>
              <a:lstStyle/>
              <a:p>
                <a:pPr>
                  <a:defRPr/>
                </a:pPr>
                <a:r>
                  <a:rPr lang="en-US"/>
                  <a:t>Percentile</a:t>
                </a:r>
              </a:p>
            </c:rich>
          </c:tx>
          <c:layout/>
          <c:overlay val="0"/>
        </c:title>
        <c:numFmt formatCode="General" sourceLinked="0"/>
        <c:majorTickMark val="out"/>
        <c:minorTickMark val="none"/>
        <c:tickLblPos val="nextTo"/>
        <c:crossAx val="123713408"/>
        <c:crosses val="autoZero"/>
        <c:crossBetween val="between"/>
      </c:valAx>
      <c:spPr>
        <a:noFill/>
        <a:ln>
          <a:noFill/>
        </a:ln>
      </c:spPr>
    </c:plotArea>
    <c:plotVisOnly val="1"/>
    <c:dispBlanksAs val="gap"/>
    <c:showDLblsOverMax val="0"/>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966" l="0.70000000000000062" r="0.70000000000000062" t="0.75000000000000966" header="0.30000000000000032" footer="0.30000000000000032"/>
    <c:pageSetup/>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73097615671604"/>
          <c:y val="5.1440251900434983E-2"/>
          <c:w val="0.84688332780241549"/>
          <c:h val="0.83249029671850105"/>
        </c:manualLayout>
      </c:layout>
      <c:lineChart>
        <c:grouping val="standard"/>
        <c:varyColors val="0"/>
        <c:ser>
          <c:idx val="1"/>
          <c:order val="0"/>
          <c:tx>
            <c:strRef>
              <c:f>Academics!$C$259</c:f>
              <c:strCache>
                <c:ptCount val="1"/>
                <c:pt idx="0">
                  <c:v>Lawrence*</c:v>
                </c:pt>
              </c:strCache>
            </c:strRef>
          </c:tx>
          <c:spPr>
            <a:ln w="31750">
              <a:solidFill>
                <a:schemeClr val="bg1">
                  <a:lumMod val="65000"/>
                </a:schemeClr>
              </a:solidFill>
            </a:ln>
          </c:spPr>
          <c:marker>
            <c:symbol val="none"/>
          </c:marker>
          <c:cat>
            <c:numRef>
              <c:f>Academics!$D$251:$H$251</c:f>
              <c:numCache>
                <c:formatCode>General</c:formatCode>
                <c:ptCount val="5"/>
                <c:pt idx="0">
                  <c:v>2012</c:v>
                </c:pt>
                <c:pt idx="1">
                  <c:v>2013</c:v>
                </c:pt>
                <c:pt idx="2">
                  <c:v>2014</c:v>
                </c:pt>
                <c:pt idx="3">
                  <c:v>2015</c:v>
                </c:pt>
                <c:pt idx="4">
                  <c:v>2016</c:v>
                </c:pt>
              </c:numCache>
            </c:numRef>
          </c:cat>
          <c:val>
            <c:numRef>
              <c:f>Academics!$D$259:$H$259</c:f>
              <c:numCache>
                <c:formatCode>0.0</c:formatCode>
                <c:ptCount val="5"/>
                <c:pt idx="0">
                  <c:v>36.4</c:v>
                </c:pt>
                <c:pt idx="1">
                  <c:v>45.5</c:v>
                </c:pt>
                <c:pt idx="2">
                  <c:v>50.3</c:v>
                </c:pt>
                <c:pt idx="3">
                  <c:v>39.200000000000003</c:v>
                </c:pt>
                <c:pt idx="4">
                  <c:v>42.9</c:v>
                </c:pt>
              </c:numCache>
            </c:numRef>
          </c:val>
          <c:smooth val="1"/>
          <c:extLst>
            <c:ext xmlns:c16="http://schemas.microsoft.com/office/drawing/2014/chart" uri="{C3380CC4-5D6E-409C-BE32-E72D297353CC}">
              <c16:uniqueId val="{00000000-1CEF-4358-8246-83691888E115}"/>
            </c:ext>
          </c:extLst>
        </c:ser>
        <c:ser>
          <c:idx val="2"/>
          <c:order val="1"/>
          <c:tx>
            <c:strRef>
              <c:f>Academics!$C$258</c:f>
              <c:strCache>
                <c:ptCount val="1"/>
                <c:pt idx="0">
                  <c:v>Statewide*</c:v>
                </c:pt>
              </c:strCache>
            </c:strRef>
          </c:tx>
          <c:spPr>
            <a:ln w="31750">
              <a:solidFill>
                <a:srgbClr val="92D050"/>
              </a:solidFill>
            </a:ln>
          </c:spPr>
          <c:marker>
            <c:symbol val="none"/>
          </c:marker>
          <c:cat>
            <c:numRef>
              <c:f>Academics!$D$251:$H$251</c:f>
              <c:numCache>
                <c:formatCode>General</c:formatCode>
                <c:ptCount val="5"/>
                <c:pt idx="0">
                  <c:v>2012</c:v>
                </c:pt>
                <c:pt idx="1">
                  <c:v>2013</c:v>
                </c:pt>
                <c:pt idx="2">
                  <c:v>2014</c:v>
                </c:pt>
                <c:pt idx="3">
                  <c:v>2015</c:v>
                </c:pt>
                <c:pt idx="4">
                  <c:v>2016</c:v>
                </c:pt>
              </c:numCache>
            </c:numRef>
          </c:cat>
          <c:val>
            <c:numRef>
              <c:f>Academics!$D$258:$H$258</c:f>
              <c:numCache>
                <c:formatCode>0.0</c:formatCode>
                <c:ptCount val="5"/>
                <c:pt idx="0">
                  <c:v>61.6</c:v>
                </c:pt>
                <c:pt idx="1">
                  <c:v>55.2</c:v>
                </c:pt>
                <c:pt idx="2">
                  <c:v>59.6</c:v>
                </c:pt>
                <c:pt idx="3">
                  <c:v>58</c:v>
                </c:pt>
                <c:pt idx="4">
                  <c:v>55.3</c:v>
                </c:pt>
              </c:numCache>
            </c:numRef>
          </c:val>
          <c:smooth val="1"/>
          <c:extLst>
            <c:ext xmlns:c16="http://schemas.microsoft.com/office/drawing/2014/chart" uri="{C3380CC4-5D6E-409C-BE32-E72D297353CC}">
              <c16:uniqueId val="{00000001-1CEF-4358-8246-83691888E115}"/>
            </c:ext>
          </c:extLst>
        </c:ser>
        <c:ser>
          <c:idx val="0"/>
          <c:order val="2"/>
          <c:tx>
            <c:strRef>
              <c:f>Academics!$C$254</c:f>
              <c:strCache>
                <c:ptCount val="1"/>
                <c:pt idx="0">
                  <c:v>Phoenix Chelsea</c:v>
                </c:pt>
              </c:strCache>
            </c:strRef>
          </c:tx>
          <c:spPr>
            <a:ln w="3175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Academics!$D$251:$H$251</c:f>
              <c:numCache>
                <c:formatCode>General</c:formatCode>
                <c:ptCount val="5"/>
                <c:pt idx="0">
                  <c:v>2012</c:v>
                </c:pt>
                <c:pt idx="1">
                  <c:v>2013</c:v>
                </c:pt>
                <c:pt idx="2">
                  <c:v>2014</c:v>
                </c:pt>
                <c:pt idx="3">
                  <c:v>2015</c:v>
                </c:pt>
                <c:pt idx="4">
                  <c:v>2016</c:v>
                </c:pt>
              </c:numCache>
            </c:numRef>
          </c:cat>
          <c:val>
            <c:numRef>
              <c:f>Academics!$D$254:$H$254</c:f>
              <c:numCache>
                <c:formatCode>0.0</c:formatCode>
                <c:ptCount val="5"/>
              </c:numCache>
            </c:numRef>
          </c:val>
          <c:smooth val="1"/>
          <c:extLst>
            <c:ext xmlns:c16="http://schemas.microsoft.com/office/drawing/2014/chart" uri="{C3380CC4-5D6E-409C-BE32-E72D297353CC}">
              <c16:uniqueId val="{00000002-1CEF-4358-8246-83691888E115}"/>
            </c:ext>
          </c:extLst>
        </c:ser>
        <c:dLbls>
          <c:showLegendKey val="0"/>
          <c:showVal val="0"/>
          <c:showCatName val="0"/>
          <c:showSerName val="0"/>
          <c:showPercent val="0"/>
          <c:showBubbleSize val="0"/>
        </c:dLbls>
        <c:smooth val="0"/>
        <c:axId val="124352000"/>
        <c:axId val="124353536"/>
      </c:lineChart>
      <c:catAx>
        <c:axId val="124352000"/>
        <c:scaling>
          <c:orientation val="minMax"/>
        </c:scaling>
        <c:delete val="0"/>
        <c:axPos val="b"/>
        <c:numFmt formatCode="General" sourceLinked="1"/>
        <c:majorTickMark val="out"/>
        <c:minorTickMark val="none"/>
        <c:tickLblPos val="nextTo"/>
        <c:crossAx val="124353536"/>
        <c:crosses val="autoZero"/>
        <c:auto val="1"/>
        <c:lblAlgn val="ctr"/>
        <c:lblOffset val="100"/>
        <c:noMultiLvlLbl val="0"/>
      </c:catAx>
      <c:valAx>
        <c:axId val="124353536"/>
        <c:scaling>
          <c:orientation val="minMax"/>
          <c:max val="100"/>
          <c:min val="0"/>
        </c:scaling>
        <c:delete val="0"/>
        <c:axPos val="l"/>
        <c:title>
          <c:tx>
            <c:rich>
              <a:bodyPr rot="-5400000" vert="horz"/>
              <a:lstStyle/>
              <a:p>
                <a:pPr>
                  <a:defRPr/>
                </a:pPr>
                <a:r>
                  <a:rPr lang="en-US"/>
                  <a:t>Percent</a:t>
                </a:r>
              </a:p>
            </c:rich>
          </c:tx>
          <c:layout/>
          <c:overlay val="0"/>
        </c:title>
        <c:numFmt formatCode="General" sourceLinked="0"/>
        <c:majorTickMark val="out"/>
        <c:minorTickMark val="none"/>
        <c:tickLblPos val="nextTo"/>
        <c:crossAx val="124352000"/>
        <c:crosses val="autoZero"/>
        <c:crossBetween val="between"/>
      </c:valAx>
      <c:spPr>
        <a:noFill/>
      </c:spPr>
    </c:plotArea>
    <c:plotVisOnly val="1"/>
    <c:dispBlanksAs val="gap"/>
    <c:showDLblsOverMax val="0"/>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966" l="0.70000000000000062" r="0.70000000000000062" t="0.75000000000000966" header="0.30000000000000032" footer="0.30000000000000032"/>
    <c:pageSetup/>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67392790933677"/>
          <c:y val="5.1440251900434983E-2"/>
          <c:w val="0.85810218323728737"/>
          <c:h val="0.83249029671850105"/>
        </c:manualLayout>
      </c:layout>
      <c:lineChart>
        <c:grouping val="standard"/>
        <c:varyColors val="0"/>
        <c:ser>
          <c:idx val="1"/>
          <c:order val="0"/>
          <c:tx>
            <c:strRef>
              <c:f>Academics!$C$229</c:f>
              <c:strCache>
                <c:ptCount val="1"/>
                <c:pt idx="0">
                  <c:v>Lawrence*</c:v>
                </c:pt>
              </c:strCache>
            </c:strRef>
          </c:tx>
          <c:spPr>
            <a:ln w="31750">
              <a:solidFill>
                <a:schemeClr val="bg1">
                  <a:lumMod val="65000"/>
                </a:schemeClr>
              </a:solidFill>
            </a:ln>
          </c:spPr>
          <c:marker>
            <c:symbol val="none"/>
          </c:marker>
          <c:cat>
            <c:numRef>
              <c:f>Academics!$D$221:$H$221</c:f>
              <c:numCache>
                <c:formatCode>General</c:formatCode>
                <c:ptCount val="5"/>
                <c:pt idx="0">
                  <c:v>2012</c:v>
                </c:pt>
                <c:pt idx="1">
                  <c:v>2013</c:v>
                </c:pt>
                <c:pt idx="2">
                  <c:v>2014</c:v>
                </c:pt>
                <c:pt idx="3">
                  <c:v>2015</c:v>
                </c:pt>
                <c:pt idx="4">
                  <c:v>2016</c:v>
                </c:pt>
              </c:numCache>
            </c:numRef>
          </c:cat>
          <c:val>
            <c:numRef>
              <c:f>Academics!$K$229:$O$229</c:f>
              <c:numCache>
                <c:formatCode>0.0</c:formatCode>
                <c:ptCount val="5"/>
                <c:pt idx="0">
                  <c:v>11</c:v>
                </c:pt>
                <c:pt idx="1">
                  <c:v>20</c:v>
                </c:pt>
                <c:pt idx="2">
                  <c:v>17</c:v>
                </c:pt>
                <c:pt idx="3">
                  <c:v>19</c:v>
                </c:pt>
                <c:pt idx="4">
                  <c:v>30</c:v>
                </c:pt>
              </c:numCache>
            </c:numRef>
          </c:val>
          <c:smooth val="1"/>
          <c:extLst>
            <c:ext xmlns:c16="http://schemas.microsoft.com/office/drawing/2014/chart" uri="{C3380CC4-5D6E-409C-BE32-E72D297353CC}">
              <c16:uniqueId val="{00000000-783F-45EC-ACB7-B57D343BF673}"/>
            </c:ext>
          </c:extLst>
        </c:ser>
        <c:ser>
          <c:idx val="2"/>
          <c:order val="1"/>
          <c:tx>
            <c:strRef>
              <c:f>Academics!$C$228</c:f>
              <c:strCache>
                <c:ptCount val="1"/>
                <c:pt idx="0">
                  <c:v>Statewide*</c:v>
                </c:pt>
              </c:strCache>
            </c:strRef>
          </c:tx>
          <c:spPr>
            <a:ln w="31750">
              <a:solidFill>
                <a:srgbClr val="92D050"/>
              </a:solidFill>
            </a:ln>
          </c:spPr>
          <c:marker>
            <c:symbol val="none"/>
          </c:marker>
          <c:cat>
            <c:numRef>
              <c:f>Academics!$D$221:$H$221</c:f>
              <c:numCache>
                <c:formatCode>General</c:formatCode>
                <c:ptCount val="5"/>
                <c:pt idx="0">
                  <c:v>2012</c:v>
                </c:pt>
                <c:pt idx="1">
                  <c:v>2013</c:v>
                </c:pt>
                <c:pt idx="2">
                  <c:v>2014</c:v>
                </c:pt>
                <c:pt idx="3">
                  <c:v>2015</c:v>
                </c:pt>
                <c:pt idx="4">
                  <c:v>2016</c:v>
                </c:pt>
              </c:numCache>
            </c:numRef>
          </c:cat>
          <c:val>
            <c:numRef>
              <c:f>Academics!$K$228:$O$228</c:f>
              <c:numCache>
                <c:formatCode>0.0</c:formatCode>
                <c:ptCount val="5"/>
                <c:pt idx="0">
                  <c:v>35</c:v>
                </c:pt>
                <c:pt idx="1">
                  <c:v>43</c:v>
                </c:pt>
                <c:pt idx="2">
                  <c:v>36</c:v>
                </c:pt>
                <c:pt idx="3">
                  <c:v>44</c:v>
                </c:pt>
                <c:pt idx="4">
                  <c:v>47</c:v>
                </c:pt>
              </c:numCache>
            </c:numRef>
          </c:val>
          <c:smooth val="1"/>
          <c:extLst>
            <c:ext xmlns:c16="http://schemas.microsoft.com/office/drawing/2014/chart" uri="{C3380CC4-5D6E-409C-BE32-E72D297353CC}">
              <c16:uniqueId val="{00000001-783F-45EC-ACB7-B57D343BF673}"/>
            </c:ext>
          </c:extLst>
        </c:ser>
        <c:ser>
          <c:idx val="0"/>
          <c:order val="2"/>
          <c:tx>
            <c:strRef>
              <c:f>Academics!$C$224</c:f>
              <c:strCache>
                <c:ptCount val="1"/>
                <c:pt idx="0">
                  <c:v>Phoenix Chelsea</c:v>
                </c:pt>
              </c:strCache>
            </c:strRef>
          </c:tx>
          <c:spPr>
            <a:ln w="31750">
              <a:solidFill>
                <a:schemeClr val="tx1"/>
              </a:solidFill>
            </a:ln>
          </c:spPr>
          <c:marker>
            <c:symbol val="triangle"/>
            <c:size val="7"/>
            <c:spPr>
              <a:solidFill>
                <a:sysClr val="windowText" lastClr="000000"/>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Academics!$D$221:$H$221</c:f>
              <c:numCache>
                <c:formatCode>General</c:formatCode>
                <c:ptCount val="5"/>
                <c:pt idx="0">
                  <c:v>2012</c:v>
                </c:pt>
                <c:pt idx="1">
                  <c:v>2013</c:v>
                </c:pt>
                <c:pt idx="2">
                  <c:v>2014</c:v>
                </c:pt>
                <c:pt idx="3">
                  <c:v>2015</c:v>
                </c:pt>
                <c:pt idx="4">
                  <c:v>2016</c:v>
                </c:pt>
              </c:numCache>
            </c:numRef>
          </c:cat>
          <c:val>
            <c:numRef>
              <c:f>Academics!$K$224:$O$224</c:f>
              <c:numCache>
                <c:formatCode>0.0</c:formatCode>
                <c:ptCount val="5"/>
              </c:numCache>
            </c:numRef>
          </c:val>
          <c:smooth val="1"/>
          <c:extLst>
            <c:ext xmlns:c16="http://schemas.microsoft.com/office/drawing/2014/chart" uri="{C3380CC4-5D6E-409C-BE32-E72D297353CC}">
              <c16:uniqueId val="{00000002-783F-45EC-ACB7-B57D343BF673}"/>
            </c:ext>
          </c:extLst>
        </c:ser>
        <c:dLbls>
          <c:showLegendKey val="0"/>
          <c:showVal val="0"/>
          <c:showCatName val="0"/>
          <c:showSerName val="0"/>
          <c:showPercent val="0"/>
          <c:showBubbleSize val="0"/>
        </c:dLbls>
        <c:smooth val="0"/>
        <c:axId val="124432768"/>
        <c:axId val="124434304"/>
      </c:lineChart>
      <c:catAx>
        <c:axId val="124432768"/>
        <c:scaling>
          <c:orientation val="minMax"/>
        </c:scaling>
        <c:delete val="0"/>
        <c:axPos val="b"/>
        <c:numFmt formatCode="General" sourceLinked="1"/>
        <c:majorTickMark val="out"/>
        <c:minorTickMark val="none"/>
        <c:tickLblPos val="nextTo"/>
        <c:crossAx val="124434304"/>
        <c:crosses val="autoZero"/>
        <c:auto val="1"/>
        <c:lblAlgn val="ctr"/>
        <c:lblOffset val="100"/>
        <c:noMultiLvlLbl val="0"/>
      </c:catAx>
      <c:valAx>
        <c:axId val="124434304"/>
        <c:scaling>
          <c:orientation val="minMax"/>
          <c:max val="100"/>
          <c:min val="0"/>
        </c:scaling>
        <c:delete val="0"/>
        <c:axPos val="l"/>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Times New Roman" pitchFamily="18" charset="0"/>
                    <a:ea typeface="+mn-ea"/>
                    <a:cs typeface="Times New Roman" pitchFamily="18" charset="0"/>
                  </a:defRPr>
                </a:pPr>
                <a:r>
                  <a:rPr lang="en-US" sz="1000" b="1" i="0" baseline="0"/>
                  <a:t>Percent Proficient or Advanced</a:t>
                </a:r>
                <a:endParaRPr lang="en-US" sz="1000"/>
              </a:p>
            </c:rich>
          </c:tx>
          <c:layout/>
          <c:overlay val="0"/>
        </c:title>
        <c:numFmt formatCode="General" sourceLinked="0"/>
        <c:majorTickMark val="out"/>
        <c:minorTickMark val="none"/>
        <c:tickLblPos val="nextTo"/>
        <c:crossAx val="124432768"/>
        <c:crosses val="autoZero"/>
        <c:crossBetween val="between"/>
      </c:valAx>
      <c:spPr>
        <a:solidFill>
          <a:schemeClr val="bg1"/>
        </a:solidFill>
      </c:spPr>
    </c:plotArea>
    <c:plotVisOnly val="1"/>
    <c:dispBlanksAs val="gap"/>
    <c:showDLblsOverMax val="0"/>
  </c:chart>
  <c:spPr>
    <a:solidFill>
      <a:sysClr val="window" lastClr="FFFFFF"/>
    </a:solidFill>
    <a:ln>
      <a:noFill/>
    </a:ln>
  </c:spPr>
  <c:txPr>
    <a:bodyPr/>
    <a:lstStyle/>
    <a:p>
      <a:pPr>
        <a:defRPr>
          <a:latin typeface="Times New Roman" pitchFamily="18" charset="0"/>
          <a:cs typeface="Times New Roman" pitchFamily="18" charset="0"/>
        </a:defRPr>
      </a:pPr>
      <a:endParaRPr lang="en-US"/>
    </a:p>
  </c:txPr>
  <c:printSettings>
    <c:headerFooter/>
    <c:pageMargins b="0.75000000000000966" l="0.70000000000000062" r="0.70000000000000062" t="0.75000000000000966" header="0.30000000000000032" footer="0.30000000000000032"/>
    <c:pageSetup/>
  </c:printSettings>
  <c:userShapes r:id="rId1"/>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270558567500426"/>
          <c:y val="5.1440251900434983E-2"/>
          <c:w val="0.86007031504719456"/>
          <c:h val="0.83249029671850139"/>
        </c:manualLayout>
      </c:layout>
      <c:lineChart>
        <c:grouping val="standard"/>
        <c:varyColors val="0"/>
        <c:ser>
          <c:idx val="1"/>
          <c:order val="0"/>
          <c:tx>
            <c:strRef>
              <c:f>Academics!$C$229</c:f>
              <c:strCache>
                <c:ptCount val="1"/>
                <c:pt idx="0">
                  <c:v>Lawrence*</c:v>
                </c:pt>
              </c:strCache>
            </c:strRef>
          </c:tx>
          <c:spPr>
            <a:ln w="31750">
              <a:solidFill>
                <a:schemeClr val="bg1">
                  <a:lumMod val="65000"/>
                </a:schemeClr>
              </a:solidFill>
            </a:ln>
          </c:spPr>
          <c:marker>
            <c:symbol val="none"/>
          </c:marker>
          <c:cat>
            <c:numRef>
              <c:f>Academics!$D$221:$H$221</c:f>
              <c:numCache>
                <c:formatCode>General</c:formatCode>
                <c:ptCount val="5"/>
                <c:pt idx="0">
                  <c:v>2012</c:v>
                </c:pt>
                <c:pt idx="1">
                  <c:v>2013</c:v>
                </c:pt>
                <c:pt idx="2">
                  <c:v>2014</c:v>
                </c:pt>
                <c:pt idx="3">
                  <c:v>2015</c:v>
                </c:pt>
                <c:pt idx="4">
                  <c:v>2016</c:v>
                </c:pt>
              </c:numCache>
            </c:numRef>
          </c:cat>
          <c:val>
            <c:numRef>
              <c:f>Academics!$R$229:$V$229</c:f>
              <c:numCache>
                <c:formatCode>0.0</c:formatCode>
                <c:ptCount val="5"/>
                <c:pt idx="0">
                  <c:v>21</c:v>
                </c:pt>
                <c:pt idx="1">
                  <c:v>65.5</c:v>
                </c:pt>
                <c:pt idx="2">
                  <c:v>41</c:v>
                </c:pt>
                <c:pt idx="3">
                  <c:v>34</c:v>
                </c:pt>
                <c:pt idx="4">
                  <c:v>56</c:v>
                </c:pt>
              </c:numCache>
            </c:numRef>
          </c:val>
          <c:smooth val="1"/>
          <c:extLst>
            <c:ext xmlns:c16="http://schemas.microsoft.com/office/drawing/2014/chart" uri="{C3380CC4-5D6E-409C-BE32-E72D297353CC}">
              <c16:uniqueId val="{00000000-E749-4BC4-89E3-10C6E1AAF5BD}"/>
            </c:ext>
          </c:extLst>
        </c:ser>
        <c:ser>
          <c:idx val="2"/>
          <c:order val="1"/>
          <c:tx>
            <c:strRef>
              <c:f>Academics!$C$228</c:f>
              <c:strCache>
                <c:ptCount val="1"/>
                <c:pt idx="0">
                  <c:v>Statewide*</c:v>
                </c:pt>
              </c:strCache>
            </c:strRef>
          </c:tx>
          <c:spPr>
            <a:ln w="31750">
              <a:solidFill>
                <a:srgbClr val="92D050"/>
              </a:solidFill>
            </a:ln>
          </c:spPr>
          <c:marker>
            <c:symbol val="none"/>
          </c:marker>
          <c:cat>
            <c:numRef>
              <c:f>Academics!$D$221:$H$221</c:f>
              <c:numCache>
                <c:formatCode>General</c:formatCode>
                <c:ptCount val="5"/>
                <c:pt idx="0">
                  <c:v>2012</c:v>
                </c:pt>
                <c:pt idx="1">
                  <c:v>2013</c:v>
                </c:pt>
                <c:pt idx="2">
                  <c:v>2014</c:v>
                </c:pt>
                <c:pt idx="3">
                  <c:v>2015</c:v>
                </c:pt>
                <c:pt idx="4">
                  <c:v>2016</c:v>
                </c:pt>
              </c:numCache>
            </c:numRef>
          </c:cat>
          <c:val>
            <c:numRef>
              <c:f>Academics!$R$228:$V$228</c:f>
              <c:numCache>
                <c:formatCode>0.0</c:formatCode>
                <c:ptCount val="5"/>
                <c:pt idx="0">
                  <c:v>54</c:v>
                </c:pt>
                <c:pt idx="1">
                  <c:v>62</c:v>
                </c:pt>
                <c:pt idx="2">
                  <c:v>46</c:v>
                </c:pt>
                <c:pt idx="3">
                  <c:v>55</c:v>
                </c:pt>
                <c:pt idx="4">
                  <c:v>55</c:v>
                </c:pt>
              </c:numCache>
            </c:numRef>
          </c:val>
          <c:smooth val="1"/>
          <c:extLst>
            <c:ext xmlns:c16="http://schemas.microsoft.com/office/drawing/2014/chart" uri="{C3380CC4-5D6E-409C-BE32-E72D297353CC}">
              <c16:uniqueId val="{00000001-E749-4BC4-89E3-10C6E1AAF5BD}"/>
            </c:ext>
          </c:extLst>
        </c:ser>
        <c:ser>
          <c:idx val="0"/>
          <c:order val="2"/>
          <c:tx>
            <c:strRef>
              <c:f>Academics!$C$224</c:f>
              <c:strCache>
                <c:ptCount val="1"/>
                <c:pt idx="0">
                  <c:v>Phoenix Chelsea</c:v>
                </c:pt>
              </c:strCache>
            </c:strRef>
          </c:tx>
          <c:spPr>
            <a:ln w="31750">
              <a:solidFill>
                <a:schemeClr val="tx1"/>
              </a:solidFill>
            </a:ln>
          </c:spPr>
          <c:marker>
            <c:symbol val="triangle"/>
            <c:size val="7"/>
            <c:spPr>
              <a:solidFill>
                <a:sysClr val="windowText" lastClr="000000"/>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Academics!$D$221:$H$221</c:f>
              <c:numCache>
                <c:formatCode>General</c:formatCode>
                <c:ptCount val="5"/>
                <c:pt idx="0">
                  <c:v>2012</c:v>
                </c:pt>
                <c:pt idx="1">
                  <c:v>2013</c:v>
                </c:pt>
                <c:pt idx="2">
                  <c:v>2014</c:v>
                </c:pt>
                <c:pt idx="3">
                  <c:v>2015</c:v>
                </c:pt>
                <c:pt idx="4">
                  <c:v>2016</c:v>
                </c:pt>
              </c:numCache>
            </c:numRef>
          </c:cat>
          <c:val>
            <c:numRef>
              <c:f>Academics!$R$224:$V$224</c:f>
              <c:numCache>
                <c:formatCode>0.0</c:formatCode>
                <c:ptCount val="5"/>
              </c:numCache>
            </c:numRef>
          </c:val>
          <c:smooth val="1"/>
          <c:extLst>
            <c:ext xmlns:c16="http://schemas.microsoft.com/office/drawing/2014/chart" uri="{C3380CC4-5D6E-409C-BE32-E72D297353CC}">
              <c16:uniqueId val="{00000002-E749-4BC4-89E3-10C6E1AAF5BD}"/>
            </c:ext>
          </c:extLst>
        </c:ser>
        <c:dLbls>
          <c:showLegendKey val="0"/>
          <c:showVal val="0"/>
          <c:showCatName val="0"/>
          <c:showSerName val="0"/>
          <c:showPercent val="0"/>
          <c:showBubbleSize val="0"/>
        </c:dLbls>
        <c:smooth val="0"/>
        <c:axId val="124419456"/>
        <c:axId val="125633280"/>
      </c:lineChart>
      <c:catAx>
        <c:axId val="124419456"/>
        <c:scaling>
          <c:orientation val="minMax"/>
        </c:scaling>
        <c:delete val="0"/>
        <c:axPos val="b"/>
        <c:numFmt formatCode="General" sourceLinked="1"/>
        <c:majorTickMark val="out"/>
        <c:minorTickMark val="none"/>
        <c:tickLblPos val="nextTo"/>
        <c:crossAx val="125633280"/>
        <c:crosses val="autoZero"/>
        <c:auto val="1"/>
        <c:lblAlgn val="ctr"/>
        <c:lblOffset val="100"/>
        <c:noMultiLvlLbl val="0"/>
      </c:catAx>
      <c:valAx>
        <c:axId val="125633280"/>
        <c:scaling>
          <c:orientation val="minMax"/>
          <c:max val="100"/>
          <c:min val="0"/>
        </c:scaling>
        <c:delete val="0"/>
        <c:axPos val="l"/>
        <c:title>
          <c:tx>
            <c:rich>
              <a:bodyPr rot="-5400000" vert="horz"/>
              <a:lstStyle/>
              <a:p>
                <a:pPr>
                  <a:defRPr/>
                </a:pPr>
                <a:r>
                  <a:rPr lang="en-US"/>
                  <a:t>Percentile</a:t>
                </a:r>
              </a:p>
            </c:rich>
          </c:tx>
          <c:layout/>
          <c:overlay val="0"/>
        </c:title>
        <c:numFmt formatCode="General" sourceLinked="0"/>
        <c:majorTickMark val="out"/>
        <c:minorTickMark val="none"/>
        <c:tickLblPos val="nextTo"/>
        <c:crossAx val="124419456"/>
        <c:crosses val="autoZero"/>
        <c:crossBetween val="between"/>
      </c:valAx>
      <c:spPr>
        <a:solidFill>
          <a:schemeClr val="bg1"/>
        </a:solidFill>
      </c:spPr>
    </c:plotArea>
    <c:plotVisOnly val="1"/>
    <c:dispBlanksAs val="gap"/>
    <c:showDLblsOverMax val="0"/>
  </c:chart>
  <c:spPr>
    <a:solidFill>
      <a:sysClr val="window" lastClr="FFFFFF"/>
    </a:solidFill>
    <a:ln>
      <a:noFill/>
    </a:ln>
  </c:spPr>
  <c:txPr>
    <a:bodyPr/>
    <a:lstStyle/>
    <a:p>
      <a:pPr>
        <a:defRPr>
          <a:latin typeface="Times New Roman" pitchFamily="18" charset="0"/>
          <a:cs typeface="Times New Roman" pitchFamily="18" charset="0"/>
        </a:defRPr>
      </a:pPr>
      <a:endParaRPr lang="en-US"/>
    </a:p>
  </c:txPr>
  <c:printSettings>
    <c:headerFooter/>
    <c:pageMargins b="0.75000000000000988" l="0.70000000000000062" r="0.70000000000000062" t="0.75000000000000988" header="0.30000000000000032" footer="0.30000000000000032"/>
    <c:pageSetup/>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741966958024803"/>
          <c:y val="5.1440251900434983E-2"/>
          <c:w val="0.86619444535960677"/>
          <c:h val="0.83249029671850139"/>
        </c:manualLayout>
      </c:layout>
      <c:lineChart>
        <c:grouping val="standard"/>
        <c:varyColors val="0"/>
        <c:ser>
          <c:idx val="1"/>
          <c:order val="0"/>
          <c:tx>
            <c:strRef>
              <c:f>Academics!$C$259</c:f>
              <c:strCache>
                <c:ptCount val="1"/>
                <c:pt idx="0">
                  <c:v>Lawrence*</c:v>
                </c:pt>
              </c:strCache>
            </c:strRef>
          </c:tx>
          <c:spPr>
            <a:ln w="31750">
              <a:solidFill>
                <a:schemeClr val="bg1">
                  <a:lumMod val="65000"/>
                </a:schemeClr>
              </a:solidFill>
            </a:ln>
          </c:spPr>
          <c:marker>
            <c:symbol val="none"/>
          </c:marker>
          <c:cat>
            <c:numRef>
              <c:f>Academics!$D$251:$H$251</c:f>
              <c:numCache>
                <c:formatCode>General</c:formatCode>
                <c:ptCount val="5"/>
                <c:pt idx="0">
                  <c:v>2012</c:v>
                </c:pt>
                <c:pt idx="1">
                  <c:v>2013</c:v>
                </c:pt>
                <c:pt idx="2">
                  <c:v>2014</c:v>
                </c:pt>
                <c:pt idx="3">
                  <c:v>2015</c:v>
                </c:pt>
                <c:pt idx="4">
                  <c:v>2016</c:v>
                </c:pt>
              </c:numCache>
            </c:numRef>
          </c:cat>
          <c:val>
            <c:numRef>
              <c:f>Academics!$K$259:$O$259</c:f>
              <c:numCache>
                <c:formatCode>0.0</c:formatCode>
                <c:ptCount val="5"/>
                <c:pt idx="0">
                  <c:v>7.0000000000000009</c:v>
                </c:pt>
                <c:pt idx="1">
                  <c:v>15</c:v>
                </c:pt>
                <c:pt idx="2">
                  <c:v>17</c:v>
                </c:pt>
                <c:pt idx="3">
                  <c:v>11</c:v>
                </c:pt>
                <c:pt idx="4">
                  <c:v>8</c:v>
                </c:pt>
              </c:numCache>
            </c:numRef>
          </c:val>
          <c:smooth val="1"/>
          <c:extLst>
            <c:ext xmlns:c16="http://schemas.microsoft.com/office/drawing/2014/chart" uri="{C3380CC4-5D6E-409C-BE32-E72D297353CC}">
              <c16:uniqueId val="{00000000-37EC-49FA-B3F7-C436B1360697}"/>
            </c:ext>
          </c:extLst>
        </c:ser>
        <c:ser>
          <c:idx val="2"/>
          <c:order val="1"/>
          <c:tx>
            <c:strRef>
              <c:f>Academics!$C$258</c:f>
              <c:strCache>
                <c:ptCount val="1"/>
                <c:pt idx="0">
                  <c:v>Statewide*</c:v>
                </c:pt>
              </c:strCache>
            </c:strRef>
          </c:tx>
          <c:spPr>
            <a:ln w="31750">
              <a:solidFill>
                <a:srgbClr val="92D050"/>
              </a:solidFill>
            </a:ln>
          </c:spPr>
          <c:marker>
            <c:symbol val="none"/>
          </c:marker>
          <c:cat>
            <c:numRef>
              <c:f>Academics!$D$251:$H$251</c:f>
              <c:numCache>
                <c:formatCode>General</c:formatCode>
                <c:ptCount val="5"/>
                <c:pt idx="0">
                  <c:v>2012</c:v>
                </c:pt>
                <c:pt idx="1">
                  <c:v>2013</c:v>
                </c:pt>
                <c:pt idx="2">
                  <c:v>2014</c:v>
                </c:pt>
                <c:pt idx="3">
                  <c:v>2015</c:v>
                </c:pt>
                <c:pt idx="4">
                  <c:v>2016</c:v>
                </c:pt>
              </c:numCache>
            </c:numRef>
          </c:cat>
          <c:val>
            <c:numRef>
              <c:f>Academics!$K$258:$O$258</c:f>
              <c:numCache>
                <c:formatCode>0.0</c:formatCode>
                <c:ptCount val="5"/>
                <c:pt idx="0">
                  <c:v>33</c:v>
                </c:pt>
                <c:pt idx="1">
                  <c:v>27</c:v>
                </c:pt>
                <c:pt idx="2">
                  <c:v>31</c:v>
                </c:pt>
                <c:pt idx="3">
                  <c:v>30</c:v>
                </c:pt>
                <c:pt idx="4">
                  <c:v>26</c:v>
                </c:pt>
              </c:numCache>
            </c:numRef>
          </c:val>
          <c:smooth val="1"/>
          <c:extLst>
            <c:ext xmlns:c16="http://schemas.microsoft.com/office/drawing/2014/chart" uri="{C3380CC4-5D6E-409C-BE32-E72D297353CC}">
              <c16:uniqueId val="{00000001-37EC-49FA-B3F7-C436B1360697}"/>
            </c:ext>
          </c:extLst>
        </c:ser>
        <c:ser>
          <c:idx val="0"/>
          <c:order val="2"/>
          <c:tx>
            <c:strRef>
              <c:f>Academics!$C$254</c:f>
              <c:strCache>
                <c:ptCount val="1"/>
                <c:pt idx="0">
                  <c:v>Phoenix Chelsea</c:v>
                </c:pt>
              </c:strCache>
            </c:strRef>
          </c:tx>
          <c:spPr>
            <a:ln w="3175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Academics!$D$251:$H$251</c:f>
              <c:numCache>
                <c:formatCode>General</c:formatCode>
                <c:ptCount val="5"/>
                <c:pt idx="0">
                  <c:v>2012</c:v>
                </c:pt>
                <c:pt idx="1">
                  <c:v>2013</c:v>
                </c:pt>
                <c:pt idx="2">
                  <c:v>2014</c:v>
                </c:pt>
                <c:pt idx="3">
                  <c:v>2015</c:v>
                </c:pt>
                <c:pt idx="4">
                  <c:v>2016</c:v>
                </c:pt>
              </c:numCache>
            </c:numRef>
          </c:cat>
          <c:val>
            <c:numRef>
              <c:f>Academics!$K$254:$O$254</c:f>
              <c:numCache>
                <c:formatCode>0.0</c:formatCode>
                <c:ptCount val="5"/>
              </c:numCache>
            </c:numRef>
          </c:val>
          <c:smooth val="1"/>
          <c:extLst>
            <c:ext xmlns:c16="http://schemas.microsoft.com/office/drawing/2014/chart" uri="{C3380CC4-5D6E-409C-BE32-E72D297353CC}">
              <c16:uniqueId val="{00000002-37EC-49FA-B3F7-C436B1360697}"/>
            </c:ext>
          </c:extLst>
        </c:ser>
        <c:dLbls>
          <c:showLegendKey val="0"/>
          <c:showVal val="0"/>
          <c:showCatName val="0"/>
          <c:showSerName val="0"/>
          <c:showPercent val="0"/>
          <c:showBubbleSize val="0"/>
        </c:dLbls>
        <c:smooth val="0"/>
        <c:axId val="125683584"/>
        <c:axId val="125685120"/>
      </c:lineChart>
      <c:catAx>
        <c:axId val="125683584"/>
        <c:scaling>
          <c:orientation val="minMax"/>
        </c:scaling>
        <c:delete val="0"/>
        <c:axPos val="b"/>
        <c:numFmt formatCode="General" sourceLinked="1"/>
        <c:majorTickMark val="out"/>
        <c:minorTickMark val="none"/>
        <c:tickLblPos val="nextTo"/>
        <c:crossAx val="125685120"/>
        <c:crosses val="autoZero"/>
        <c:auto val="1"/>
        <c:lblAlgn val="ctr"/>
        <c:lblOffset val="100"/>
        <c:noMultiLvlLbl val="0"/>
      </c:catAx>
      <c:valAx>
        <c:axId val="125685120"/>
        <c:scaling>
          <c:orientation val="minMax"/>
          <c:max val="100"/>
          <c:min val="0"/>
        </c:scaling>
        <c:delete val="0"/>
        <c:axPos val="l"/>
        <c:title>
          <c:tx>
            <c:rich>
              <a:bodyPr rot="-5400000" vert="horz"/>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Times New Roman" pitchFamily="18" charset="0"/>
                    <a:ea typeface="+mn-ea"/>
                    <a:cs typeface="Times New Roman" pitchFamily="18" charset="0"/>
                  </a:defRPr>
                </a:pPr>
                <a:r>
                  <a:rPr lang="en-US" sz="1000" b="1" i="0" baseline="0"/>
                  <a:t>Percent Proficient or Advanced</a:t>
                </a:r>
                <a:endParaRPr lang="en-US" sz="1000"/>
              </a:p>
            </c:rich>
          </c:tx>
          <c:layout/>
          <c:overlay val="0"/>
        </c:title>
        <c:numFmt formatCode="General" sourceLinked="0"/>
        <c:majorTickMark val="out"/>
        <c:minorTickMark val="none"/>
        <c:tickLblPos val="nextTo"/>
        <c:crossAx val="125683584"/>
        <c:crosses val="autoZero"/>
        <c:crossBetween val="between"/>
      </c:valAx>
      <c:spPr>
        <a:noFill/>
      </c:spPr>
    </c:plotArea>
    <c:plotVisOnly val="1"/>
    <c:dispBlanksAs val="gap"/>
    <c:showDLblsOverMax val="0"/>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988" l="0.70000000000000062" r="0.70000000000000062" t="0.75000000000000988" header="0.30000000000000032" footer="0.30000000000000032"/>
    <c:pageSetup/>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71730801351384"/>
          <c:y val="5.1440251900434983E-2"/>
          <c:w val="0.85989697598804793"/>
          <c:h val="0.83249029671850172"/>
        </c:manualLayout>
      </c:layout>
      <c:lineChart>
        <c:grouping val="standard"/>
        <c:varyColors val="0"/>
        <c:ser>
          <c:idx val="1"/>
          <c:order val="0"/>
          <c:tx>
            <c:strRef>
              <c:f>Academics!$C$259</c:f>
              <c:strCache>
                <c:ptCount val="1"/>
                <c:pt idx="0">
                  <c:v>Lawrence*</c:v>
                </c:pt>
              </c:strCache>
            </c:strRef>
          </c:tx>
          <c:spPr>
            <a:ln w="31750">
              <a:solidFill>
                <a:schemeClr val="bg1">
                  <a:lumMod val="65000"/>
                </a:schemeClr>
              </a:solidFill>
            </a:ln>
          </c:spPr>
          <c:marker>
            <c:symbol val="none"/>
          </c:marker>
          <c:cat>
            <c:numRef>
              <c:f>Academics!$D$251:$H$251</c:f>
              <c:numCache>
                <c:formatCode>General</c:formatCode>
                <c:ptCount val="5"/>
                <c:pt idx="0">
                  <c:v>2012</c:v>
                </c:pt>
                <c:pt idx="1">
                  <c:v>2013</c:v>
                </c:pt>
                <c:pt idx="2">
                  <c:v>2014</c:v>
                </c:pt>
                <c:pt idx="3">
                  <c:v>2015</c:v>
                </c:pt>
                <c:pt idx="4">
                  <c:v>2016</c:v>
                </c:pt>
              </c:numCache>
            </c:numRef>
          </c:cat>
          <c:val>
            <c:numRef>
              <c:f>Academics!$R$259:$V$259</c:f>
              <c:numCache>
                <c:formatCode>0.0</c:formatCode>
                <c:ptCount val="5"/>
                <c:pt idx="0">
                  <c:v>39.5</c:v>
                </c:pt>
                <c:pt idx="1">
                  <c:v>57</c:v>
                </c:pt>
                <c:pt idx="2">
                  <c:v>53</c:v>
                </c:pt>
                <c:pt idx="3">
                  <c:v>39</c:v>
                </c:pt>
                <c:pt idx="4">
                  <c:v>47.5</c:v>
                </c:pt>
              </c:numCache>
            </c:numRef>
          </c:val>
          <c:smooth val="1"/>
          <c:extLst>
            <c:ext xmlns:c16="http://schemas.microsoft.com/office/drawing/2014/chart" uri="{C3380CC4-5D6E-409C-BE32-E72D297353CC}">
              <c16:uniqueId val="{00000000-EB4D-41AC-8CD1-0257818064E5}"/>
            </c:ext>
          </c:extLst>
        </c:ser>
        <c:ser>
          <c:idx val="2"/>
          <c:order val="1"/>
          <c:tx>
            <c:strRef>
              <c:f>Academics!$C$258</c:f>
              <c:strCache>
                <c:ptCount val="1"/>
                <c:pt idx="0">
                  <c:v>Statewide*</c:v>
                </c:pt>
              </c:strCache>
            </c:strRef>
          </c:tx>
          <c:spPr>
            <a:ln w="31750">
              <a:solidFill>
                <a:srgbClr val="92D050"/>
              </a:solidFill>
            </a:ln>
          </c:spPr>
          <c:marker>
            <c:symbol val="none"/>
          </c:marker>
          <c:cat>
            <c:numRef>
              <c:f>Academics!$D$251:$H$251</c:f>
              <c:numCache>
                <c:formatCode>General</c:formatCode>
                <c:ptCount val="5"/>
                <c:pt idx="0">
                  <c:v>2012</c:v>
                </c:pt>
                <c:pt idx="1">
                  <c:v>2013</c:v>
                </c:pt>
                <c:pt idx="2">
                  <c:v>2014</c:v>
                </c:pt>
                <c:pt idx="3">
                  <c:v>2015</c:v>
                </c:pt>
                <c:pt idx="4">
                  <c:v>2016</c:v>
                </c:pt>
              </c:numCache>
            </c:numRef>
          </c:cat>
          <c:val>
            <c:numRef>
              <c:f>Academics!$R$258:$V$258</c:f>
              <c:numCache>
                <c:formatCode>0.0</c:formatCode>
                <c:ptCount val="5"/>
                <c:pt idx="0">
                  <c:v>56</c:v>
                </c:pt>
                <c:pt idx="1">
                  <c:v>41</c:v>
                </c:pt>
                <c:pt idx="2">
                  <c:v>46</c:v>
                </c:pt>
                <c:pt idx="3">
                  <c:v>50</c:v>
                </c:pt>
                <c:pt idx="4">
                  <c:v>48</c:v>
                </c:pt>
              </c:numCache>
            </c:numRef>
          </c:val>
          <c:smooth val="1"/>
          <c:extLst>
            <c:ext xmlns:c16="http://schemas.microsoft.com/office/drawing/2014/chart" uri="{C3380CC4-5D6E-409C-BE32-E72D297353CC}">
              <c16:uniqueId val="{00000001-EB4D-41AC-8CD1-0257818064E5}"/>
            </c:ext>
          </c:extLst>
        </c:ser>
        <c:ser>
          <c:idx val="0"/>
          <c:order val="2"/>
          <c:tx>
            <c:strRef>
              <c:f>Academics!$C$254</c:f>
              <c:strCache>
                <c:ptCount val="1"/>
                <c:pt idx="0">
                  <c:v>Phoenix Chelsea</c:v>
                </c:pt>
              </c:strCache>
            </c:strRef>
          </c:tx>
          <c:spPr>
            <a:ln w="31750">
              <a:solidFill>
                <a:schemeClr val="tx1"/>
              </a:solidFill>
            </a:ln>
          </c:spPr>
          <c:marker>
            <c:symbol val="triangle"/>
            <c:size val="7"/>
            <c:spPr>
              <a:solidFill>
                <a:schemeClr val="tx1"/>
              </a:solidFill>
              <a:ln>
                <a:noFill/>
              </a:ln>
            </c:spPr>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Academics!$D$251:$H$251</c:f>
              <c:numCache>
                <c:formatCode>General</c:formatCode>
                <c:ptCount val="5"/>
                <c:pt idx="0">
                  <c:v>2012</c:v>
                </c:pt>
                <c:pt idx="1">
                  <c:v>2013</c:v>
                </c:pt>
                <c:pt idx="2">
                  <c:v>2014</c:v>
                </c:pt>
                <c:pt idx="3">
                  <c:v>2015</c:v>
                </c:pt>
                <c:pt idx="4">
                  <c:v>2016</c:v>
                </c:pt>
              </c:numCache>
            </c:numRef>
          </c:cat>
          <c:val>
            <c:numRef>
              <c:f>Academics!$R$254:$V$254</c:f>
              <c:numCache>
                <c:formatCode>0.0</c:formatCode>
                <c:ptCount val="5"/>
              </c:numCache>
            </c:numRef>
          </c:val>
          <c:smooth val="1"/>
          <c:extLst>
            <c:ext xmlns:c16="http://schemas.microsoft.com/office/drawing/2014/chart" uri="{C3380CC4-5D6E-409C-BE32-E72D297353CC}">
              <c16:uniqueId val="{00000002-EB4D-41AC-8CD1-0257818064E5}"/>
            </c:ext>
          </c:extLst>
        </c:ser>
        <c:dLbls>
          <c:showLegendKey val="0"/>
          <c:showVal val="0"/>
          <c:showCatName val="0"/>
          <c:showSerName val="0"/>
          <c:showPercent val="0"/>
          <c:showBubbleSize val="0"/>
        </c:dLbls>
        <c:smooth val="0"/>
        <c:axId val="125723008"/>
        <c:axId val="125724544"/>
      </c:lineChart>
      <c:catAx>
        <c:axId val="125723008"/>
        <c:scaling>
          <c:orientation val="minMax"/>
        </c:scaling>
        <c:delete val="0"/>
        <c:axPos val="b"/>
        <c:numFmt formatCode="General" sourceLinked="1"/>
        <c:majorTickMark val="out"/>
        <c:minorTickMark val="none"/>
        <c:tickLblPos val="nextTo"/>
        <c:crossAx val="125724544"/>
        <c:crosses val="autoZero"/>
        <c:auto val="1"/>
        <c:lblAlgn val="ctr"/>
        <c:lblOffset val="100"/>
        <c:noMultiLvlLbl val="0"/>
      </c:catAx>
      <c:valAx>
        <c:axId val="125724544"/>
        <c:scaling>
          <c:orientation val="minMax"/>
          <c:max val="100"/>
          <c:min val="0"/>
        </c:scaling>
        <c:delete val="0"/>
        <c:axPos val="l"/>
        <c:title>
          <c:tx>
            <c:rich>
              <a:bodyPr rot="-5400000" vert="horz"/>
              <a:lstStyle/>
              <a:p>
                <a:pPr>
                  <a:defRPr/>
                </a:pPr>
                <a:r>
                  <a:rPr lang="en-US"/>
                  <a:t>Percentile</a:t>
                </a:r>
              </a:p>
            </c:rich>
          </c:tx>
          <c:layout/>
          <c:overlay val="0"/>
        </c:title>
        <c:numFmt formatCode="General" sourceLinked="0"/>
        <c:majorTickMark val="out"/>
        <c:minorTickMark val="none"/>
        <c:tickLblPos val="nextTo"/>
        <c:crossAx val="125723008"/>
        <c:crosses val="autoZero"/>
        <c:crossBetween val="between"/>
      </c:valAx>
      <c:spPr>
        <a:noFill/>
      </c:spPr>
    </c:plotArea>
    <c:plotVisOnly val="1"/>
    <c:dispBlanksAs val="gap"/>
    <c:showDLblsOverMax val="0"/>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101" l="0.70000000000000062" r="0.70000000000000062" t="0.7500000000000101" header="0.30000000000000032" footer="0.30000000000000032"/>
    <c:pageSetup/>
  </c:printSettings>
  <c:userShapes r:id="rId1"/>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85655220139192"/>
          <c:y val="5.1440251900434983E-2"/>
          <c:w val="0.85774907183413696"/>
          <c:h val="0.83249029671849795"/>
        </c:manualLayout>
      </c:layout>
      <c:lineChart>
        <c:grouping val="standard"/>
        <c:varyColors val="0"/>
        <c:ser>
          <c:idx val="0"/>
          <c:order val="0"/>
          <c:tx>
            <c:strRef>
              <c:f>Indicators!$D$23</c:f>
              <c:strCache>
                <c:ptCount val="1"/>
                <c:pt idx="0">
                  <c:v>Phoenix Chelsea</c:v>
                </c:pt>
              </c:strCache>
            </c:strRef>
          </c:tx>
          <c:spPr>
            <a:ln w="38100">
              <a:solidFill>
                <a:schemeClr val="tx1"/>
              </a:solidFill>
            </a:ln>
          </c:spPr>
          <c:marker>
            <c:symbol val="none"/>
          </c:marker>
          <c:dPt>
            <c:idx val="0"/>
            <c:bubble3D val="0"/>
            <c:spPr>
              <a:ln w="38100">
                <a:solidFill>
                  <a:schemeClr val="tx1"/>
                </a:solidFill>
              </a:ln>
            </c:spPr>
            <c:extLst>
              <c:ext xmlns:c16="http://schemas.microsoft.com/office/drawing/2014/chart" uri="{C3380CC4-5D6E-409C-BE32-E72D297353CC}">
                <c16:uniqueId val="{00000000-AB20-47A5-9B7B-6A479DFD16A8}"/>
              </c:ext>
            </c:extLst>
          </c:dPt>
          <c:cat>
            <c:numRef>
              <c:f>Indicators!$E$20:$I$20</c:f>
              <c:numCache>
                <c:formatCode>General</c:formatCode>
                <c:ptCount val="5"/>
                <c:pt idx="0">
                  <c:v>2013</c:v>
                </c:pt>
                <c:pt idx="1">
                  <c:v>2014</c:v>
                </c:pt>
                <c:pt idx="2">
                  <c:v>2015</c:v>
                </c:pt>
                <c:pt idx="3">
                  <c:v>2016</c:v>
                </c:pt>
                <c:pt idx="4">
                  <c:v>2017</c:v>
                </c:pt>
              </c:numCache>
            </c:numRef>
          </c:cat>
          <c:val>
            <c:numRef>
              <c:f>Indicators!$E$23:$I$23</c:f>
              <c:numCache>
                <c:formatCode>0.0</c:formatCode>
                <c:ptCount val="5"/>
                <c:pt idx="0">
                  <c:v>31.3</c:v>
                </c:pt>
                <c:pt idx="1">
                  <c:v>18.3</c:v>
                </c:pt>
                <c:pt idx="2">
                  <c:v>17.600000000000001</c:v>
                </c:pt>
                <c:pt idx="3">
                  <c:v>26.5</c:v>
                </c:pt>
                <c:pt idx="4" formatCode="General">
                  <c:v>30.6</c:v>
                </c:pt>
              </c:numCache>
            </c:numRef>
          </c:val>
          <c:smooth val="1"/>
          <c:extLst>
            <c:ext xmlns:c16="http://schemas.microsoft.com/office/drawing/2014/chart" uri="{C3380CC4-5D6E-409C-BE32-E72D297353CC}">
              <c16:uniqueId val="{00000001-AB20-47A5-9B7B-6A479DFD16A8}"/>
            </c:ext>
          </c:extLst>
        </c:ser>
        <c:ser>
          <c:idx val="1"/>
          <c:order val="1"/>
          <c:tx>
            <c:strRef>
              <c:f>Indicators!$D$26</c:f>
              <c:strCache>
                <c:ptCount val="1"/>
                <c:pt idx="0">
                  <c:v>Phoenix Chelsea Median</c:v>
                </c:pt>
              </c:strCache>
            </c:strRef>
          </c:tx>
          <c:spPr>
            <a:ln w="31750">
              <a:solidFill>
                <a:schemeClr val="accent1"/>
              </a:solidFill>
            </a:ln>
          </c:spPr>
          <c:marker>
            <c:symbol val="none"/>
          </c:marker>
          <c:cat>
            <c:numRef>
              <c:f>Indicators!$E$20:$I$20</c:f>
              <c:numCache>
                <c:formatCode>General</c:formatCode>
                <c:ptCount val="5"/>
                <c:pt idx="0">
                  <c:v>2013</c:v>
                </c:pt>
                <c:pt idx="1">
                  <c:v>2014</c:v>
                </c:pt>
                <c:pt idx="2">
                  <c:v>2015</c:v>
                </c:pt>
                <c:pt idx="3">
                  <c:v>2016</c:v>
                </c:pt>
                <c:pt idx="4">
                  <c:v>2017</c:v>
                </c:pt>
              </c:numCache>
            </c:numRef>
          </c:cat>
          <c:val>
            <c:numRef>
              <c:f>Indicators!$E$26:$I$26</c:f>
              <c:numCache>
                <c:formatCode>0.0</c:formatCode>
                <c:ptCount val="5"/>
                <c:pt idx="0">
                  <c:v>5.8</c:v>
                </c:pt>
                <c:pt idx="1">
                  <c:v>6.6999999999999993</c:v>
                </c:pt>
                <c:pt idx="2">
                  <c:v>6.5</c:v>
                </c:pt>
                <c:pt idx="3">
                  <c:v>8.6999999999999993</c:v>
                </c:pt>
                <c:pt idx="4">
                  <c:v>8.3000000000000007</c:v>
                </c:pt>
              </c:numCache>
            </c:numRef>
          </c:val>
          <c:smooth val="1"/>
          <c:extLst>
            <c:ext xmlns:c16="http://schemas.microsoft.com/office/drawing/2014/chart" uri="{C3380CC4-5D6E-409C-BE32-E72D297353CC}">
              <c16:uniqueId val="{00000002-AB20-47A5-9B7B-6A479DFD16A8}"/>
            </c:ext>
          </c:extLst>
        </c:ser>
        <c:ser>
          <c:idx val="2"/>
          <c:order val="2"/>
          <c:tx>
            <c:strRef>
              <c:f>Indicators!$D$30</c:f>
              <c:strCache>
                <c:ptCount val="1"/>
                <c:pt idx="0">
                  <c:v>Statewide</c:v>
                </c:pt>
              </c:strCache>
            </c:strRef>
          </c:tx>
          <c:spPr>
            <a:ln w="31750">
              <a:solidFill>
                <a:schemeClr val="accent3"/>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Indicators!$E$20:$I$20</c:f>
              <c:numCache>
                <c:formatCode>General</c:formatCode>
                <c:ptCount val="5"/>
                <c:pt idx="0">
                  <c:v>2013</c:v>
                </c:pt>
                <c:pt idx="1">
                  <c:v>2014</c:v>
                </c:pt>
                <c:pt idx="2">
                  <c:v>2015</c:v>
                </c:pt>
                <c:pt idx="3">
                  <c:v>2016</c:v>
                </c:pt>
                <c:pt idx="4">
                  <c:v>2017</c:v>
                </c:pt>
              </c:numCache>
            </c:numRef>
          </c:cat>
          <c:val>
            <c:numRef>
              <c:f>Indicators!$E$30:$I$30</c:f>
              <c:numCache>
                <c:formatCode>0.0</c:formatCode>
                <c:ptCount val="5"/>
                <c:pt idx="0">
                  <c:v>8.7670270270270763</c:v>
                </c:pt>
                <c:pt idx="1">
                  <c:v>8.1652000000000093</c:v>
                </c:pt>
                <c:pt idx="2">
                  <c:v>8.6977828311540595</c:v>
                </c:pt>
                <c:pt idx="3">
                  <c:v>8.664330484330474</c:v>
                </c:pt>
                <c:pt idx="4">
                  <c:v>8.4699316628701364</c:v>
                </c:pt>
              </c:numCache>
            </c:numRef>
          </c:val>
          <c:smooth val="1"/>
          <c:extLst>
            <c:ext xmlns:c16="http://schemas.microsoft.com/office/drawing/2014/chart" uri="{C3380CC4-5D6E-409C-BE32-E72D297353CC}">
              <c16:uniqueId val="{00000003-AB20-47A5-9B7B-6A479DFD16A8}"/>
            </c:ext>
          </c:extLst>
        </c:ser>
        <c:ser>
          <c:idx val="3"/>
          <c:order val="3"/>
          <c:tx>
            <c:strRef>
              <c:f>Indicators!$D$24</c:f>
              <c:strCache>
                <c:ptCount val="1"/>
                <c:pt idx="0">
                  <c:v>Phoenix Springfield</c:v>
                </c:pt>
              </c:strCache>
            </c:strRef>
          </c:tx>
          <c:spPr>
            <a:ln w="31750">
              <a:solidFill>
                <a:schemeClr val="tx1"/>
              </a:solidFill>
              <a:prstDash val="sysDot"/>
            </a:ln>
          </c:spPr>
          <c:marker>
            <c:symbol val="none"/>
          </c:marker>
          <c:val>
            <c:numRef>
              <c:f>Indicators!$E$24:$I$24</c:f>
              <c:numCache>
                <c:formatCode>0.0</c:formatCode>
                <c:ptCount val="5"/>
                <c:pt idx="3">
                  <c:v>29.1</c:v>
                </c:pt>
                <c:pt idx="4">
                  <c:v>36.1</c:v>
                </c:pt>
              </c:numCache>
            </c:numRef>
          </c:val>
          <c:smooth val="1"/>
          <c:extLst>
            <c:ext xmlns:c16="http://schemas.microsoft.com/office/drawing/2014/chart" uri="{C3380CC4-5D6E-409C-BE32-E72D297353CC}">
              <c16:uniqueId val="{00000004-AB20-47A5-9B7B-6A479DFD16A8}"/>
            </c:ext>
          </c:extLst>
        </c:ser>
        <c:ser>
          <c:idx val="4"/>
          <c:order val="4"/>
          <c:tx>
            <c:strRef>
              <c:f>Indicators!$D$27</c:f>
              <c:strCache>
                <c:ptCount val="1"/>
                <c:pt idx="0">
                  <c:v>Phoenix Springfield Median</c:v>
                </c:pt>
              </c:strCache>
            </c:strRef>
          </c:tx>
          <c:spPr>
            <a:ln w="31750">
              <a:solidFill>
                <a:srgbClr val="4F81BD"/>
              </a:solidFill>
              <a:prstDash val="sysDot"/>
            </a:ln>
          </c:spPr>
          <c:marker>
            <c:symbol val="none"/>
          </c:marker>
          <c:val>
            <c:numRef>
              <c:f>Indicators!$E$27:$I$27</c:f>
              <c:numCache>
                <c:formatCode>0.0</c:formatCode>
                <c:ptCount val="5"/>
                <c:pt idx="3">
                  <c:v>7.9</c:v>
                </c:pt>
                <c:pt idx="4">
                  <c:v>10.7</c:v>
                </c:pt>
              </c:numCache>
            </c:numRef>
          </c:val>
          <c:smooth val="1"/>
          <c:extLst>
            <c:ext xmlns:c16="http://schemas.microsoft.com/office/drawing/2014/chart" uri="{C3380CC4-5D6E-409C-BE32-E72D297353CC}">
              <c16:uniqueId val="{00000005-AB20-47A5-9B7B-6A479DFD16A8}"/>
            </c:ext>
          </c:extLst>
        </c:ser>
        <c:ser>
          <c:idx val="5"/>
          <c:order val="5"/>
          <c:tx>
            <c:strRef>
              <c:f>Indicators!$D$25</c:f>
              <c:strCache>
                <c:ptCount val="1"/>
                <c:pt idx="0">
                  <c:v>Phoenix Lawrence†</c:v>
                </c:pt>
              </c:strCache>
            </c:strRef>
          </c:tx>
          <c:spPr>
            <a:ln w="31750">
              <a:solidFill>
                <a:schemeClr val="tx1"/>
              </a:solidFill>
              <a:prstDash val="sysDash"/>
            </a:ln>
          </c:spPr>
          <c:marker>
            <c:symbol val="none"/>
          </c:marker>
          <c:val>
            <c:numRef>
              <c:f>Indicators!$E$25:$I$25</c:f>
              <c:numCache>
                <c:formatCode>0.0</c:formatCode>
                <c:ptCount val="5"/>
                <c:pt idx="1">
                  <c:v>18</c:v>
                </c:pt>
                <c:pt idx="2">
                  <c:v>11.3</c:v>
                </c:pt>
                <c:pt idx="3">
                  <c:v>38.299999999999997</c:v>
                </c:pt>
                <c:pt idx="4">
                  <c:v>4.5</c:v>
                </c:pt>
              </c:numCache>
            </c:numRef>
          </c:val>
          <c:smooth val="1"/>
          <c:extLst>
            <c:ext xmlns:c16="http://schemas.microsoft.com/office/drawing/2014/chart" uri="{C3380CC4-5D6E-409C-BE32-E72D297353CC}">
              <c16:uniqueId val="{00000006-AB20-47A5-9B7B-6A479DFD16A8}"/>
            </c:ext>
          </c:extLst>
        </c:ser>
        <c:ser>
          <c:idx val="6"/>
          <c:order val="6"/>
          <c:tx>
            <c:strRef>
              <c:f>Indicators!$D$28</c:f>
              <c:strCache>
                <c:ptCount val="1"/>
                <c:pt idx="0">
                  <c:v>Phoenix Lawrence Median</c:v>
                </c:pt>
              </c:strCache>
            </c:strRef>
          </c:tx>
          <c:spPr>
            <a:ln w="31750">
              <a:solidFill>
                <a:schemeClr val="accent1"/>
              </a:solidFill>
              <a:prstDash val="sysDash"/>
            </a:ln>
          </c:spPr>
          <c:marker>
            <c:symbol val="none"/>
          </c:marker>
          <c:val>
            <c:numRef>
              <c:f>Indicators!$E$28:$I$28</c:f>
              <c:numCache>
                <c:formatCode>0.0</c:formatCode>
                <c:ptCount val="5"/>
                <c:pt idx="1">
                  <c:v>16.149999999999999</c:v>
                </c:pt>
                <c:pt idx="2">
                  <c:v>5.1999999999999993</c:v>
                </c:pt>
                <c:pt idx="3">
                  <c:v>15.1</c:v>
                </c:pt>
                <c:pt idx="4">
                  <c:v>9.8000000000000007</c:v>
                </c:pt>
              </c:numCache>
            </c:numRef>
          </c:val>
          <c:smooth val="1"/>
          <c:extLst>
            <c:ext xmlns:c16="http://schemas.microsoft.com/office/drawing/2014/chart" uri="{C3380CC4-5D6E-409C-BE32-E72D297353CC}">
              <c16:uniqueId val="{00000007-AB20-47A5-9B7B-6A479DFD16A8}"/>
            </c:ext>
          </c:extLst>
        </c:ser>
        <c:ser>
          <c:idx val="7"/>
          <c:order val="7"/>
          <c:tx>
            <c:strRef>
              <c:f>Indicators!$D$29</c:f>
              <c:strCache>
                <c:ptCount val="1"/>
                <c:pt idx="0">
                  <c:v>Alt. Ed. Schools</c:v>
                </c:pt>
              </c:strCache>
            </c:strRef>
          </c:tx>
          <c:spPr>
            <a:ln w="38100">
              <a:solidFill>
                <a:srgbClr val="F79646"/>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Indicators!$E$29:$I$29</c:f>
              <c:numCache>
                <c:formatCode>0.0</c:formatCode>
                <c:ptCount val="5"/>
                <c:pt idx="0">
                  <c:v>18.100000000000001</c:v>
                </c:pt>
                <c:pt idx="1">
                  <c:v>17.899999999999999</c:v>
                </c:pt>
                <c:pt idx="2">
                  <c:v>17.5</c:v>
                </c:pt>
                <c:pt idx="3">
                  <c:v>22.8</c:v>
                </c:pt>
                <c:pt idx="4">
                  <c:v>21.7</c:v>
                </c:pt>
              </c:numCache>
            </c:numRef>
          </c:val>
          <c:smooth val="1"/>
          <c:extLst>
            <c:ext xmlns:c16="http://schemas.microsoft.com/office/drawing/2014/chart" uri="{C3380CC4-5D6E-409C-BE32-E72D297353CC}">
              <c16:uniqueId val="{00000008-AB20-47A5-9B7B-6A479DFD16A8}"/>
            </c:ext>
          </c:extLst>
        </c:ser>
        <c:dLbls>
          <c:showLegendKey val="0"/>
          <c:showVal val="0"/>
          <c:showCatName val="0"/>
          <c:showSerName val="0"/>
          <c:showPercent val="0"/>
          <c:showBubbleSize val="0"/>
        </c:dLbls>
        <c:smooth val="0"/>
        <c:axId val="129171456"/>
        <c:axId val="129172992"/>
      </c:lineChart>
      <c:catAx>
        <c:axId val="129171456"/>
        <c:scaling>
          <c:orientation val="minMax"/>
        </c:scaling>
        <c:delete val="0"/>
        <c:axPos val="b"/>
        <c:numFmt formatCode="General" sourceLinked="1"/>
        <c:majorTickMark val="out"/>
        <c:minorTickMark val="none"/>
        <c:tickLblPos val="nextTo"/>
        <c:spPr>
          <a:noFill/>
        </c:spPr>
        <c:crossAx val="129172992"/>
        <c:crosses val="autoZero"/>
        <c:auto val="1"/>
        <c:lblAlgn val="ctr"/>
        <c:lblOffset val="100"/>
        <c:noMultiLvlLbl val="0"/>
      </c:catAx>
      <c:valAx>
        <c:axId val="129172992"/>
        <c:scaling>
          <c:orientation val="minMax"/>
          <c:max val="50"/>
          <c:min val="0"/>
        </c:scaling>
        <c:delete val="0"/>
        <c:axPos val="l"/>
        <c:title>
          <c:tx>
            <c:rich>
              <a:bodyPr rot="-5400000" vert="horz"/>
              <a:lstStyle/>
              <a:p>
                <a:pPr>
                  <a:defRPr/>
                </a:pPr>
                <a:r>
                  <a:rPr lang="en-US"/>
                  <a:t>Percent</a:t>
                </a:r>
              </a:p>
            </c:rich>
          </c:tx>
          <c:layout/>
          <c:overlay val="0"/>
        </c:title>
        <c:numFmt formatCode="General" sourceLinked="0"/>
        <c:majorTickMark val="out"/>
        <c:minorTickMark val="none"/>
        <c:tickLblPos val="nextTo"/>
        <c:spPr>
          <a:noFill/>
        </c:spPr>
        <c:crossAx val="129171456"/>
        <c:crosses val="autoZero"/>
        <c:crossBetween val="between"/>
        <c:majorUnit val="5"/>
      </c:valAx>
      <c:spPr>
        <a:no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777" l="0.70000000000000062" r="0.70000000000000062" t="0.75000000000000777"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134205735079986"/>
          <c:y val="5.1440251900434983E-2"/>
          <c:w val="0.84209927994080869"/>
          <c:h val="0.83249029671849872"/>
        </c:manualLayout>
      </c:layout>
      <c:lineChart>
        <c:grouping val="standard"/>
        <c:varyColors val="0"/>
        <c:ser>
          <c:idx val="1"/>
          <c:order val="0"/>
          <c:tx>
            <c:strRef>
              <c:f>Indicators!$D$26</c:f>
              <c:strCache>
                <c:ptCount val="1"/>
                <c:pt idx="0">
                  <c:v>Phoenix Chelsea Median</c:v>
                </c:pt>
              </c:strCache>
            </c:strRef>
          </c:tx>
          <c:spPr>
            <a:ln w="31750">
              <a:solidFill>
                <a:srgbClr val="4F81BD"/>
              </a:solidFill>
            </a:ln>
          </c:spPr>
          <c:marker>
            <c:symbol val="none"/>
          </c:marker>
          <c:dPt>
            <c:idx val="0"/>
            <c:bubble3D val="0"/>
            <c:spPr>
              <a:ln w="31750">
                <a:solidFill>
                  <a:srgbClr val="4F81BD"/>
                </a:solidFill>
              </a:ln>
            </c:spPr>
            <c:extLst>
              <c:ext xmlns:c16="http://schemas.microsoft.com/office/drawing/2014/chart" uri="{C3380CC4-5D6E-409C-BE32-E72D297353CC}">
                <c16:uniqueId val="{00000000-DF3E-4F58-A66B-B90119F27757}"/>
              </c:ext>
            </c:extLst>
          </c:dPt>
          <c:cat>
            <c:numRef>
              <c:f>Indicators!$S$20:$W$20</c:f>
              <c:numCache>
                <c:formatCode>General</c:formatCode>
                <c:ptCount val="5"/>
                <c:pt idx="0">
                  <c:v>2012</c:v>
                </c:pt>
                <c:pt idx="1">
                  <c:v>2013</c:v>
                </c:pt>
                <c:pt idx="2">
                  <c:v>2014</c:v>
                </c:pt>
                <c:pt idx="3">
                  <c:v>2015</c:v>
                </c:pt>
                <c:pt idx="4">
                  <c:v>2016</c:v>
                </c:pt>
              </c:numCache>
            </c:numRef>
          </c:cat>
          <c:val>
            <c:numRef>
              <c:f>Indicators!$S$26:$W$26</c:f>
              <c:numCache>
                <c:formatCode>0.0</c:formatCode>
                <c:ptCount val="5"/>
                <c:pt idx="0">
                  <c:v>92.5</c:v>
                </c:pt>
                <c:pt idx="1">
                  <c:v>92.4</c:v>
                </c:pt>
                <c:pt idx="2">
                  <c:v>92.6</c:v>
                </c:pt>
                <c:pt idx="3">
                  <c:v>91.7</c:v>
                </c:pt>
                <c:pt idx="4">
                  <c:v>92.3</c:v>
                </c:pt>
              </c:numCache>
            </c:numRef>
          </c:val>
          <c:smooth val="1"/>
          <c:extLst>
            <c:ext xmlns:c16="http://schemas.microsoft.com/office/drawing/2014/chart" uri="{C3380CC4-5D6E-409C-BE32-E72D297353CC}">
              <c16:uniqueId val="{00000001-DF3E-4F58-A66B-B90119F27757}"/>
            </c:ext>
          </c:extLst>
        </c:ser>
        <c:ser>
          <c:idx val="2"/>
          <c:order val="1"/>
          <c:tx>
            <c:strRef>
              <c:f>Indicators!$D$30</c:f>
              <c:strCache>
                <c:ptCount val="1"/>
                <c:pt idx="0">
                  <c:v>Statewide</c:v>
                </c:pt>
              </c:strCache>
            </c:strRef>
          </c:tx>
          <c:spPr>
            <a:ln w="31750">
              <a:solidFill>
                <a:schemeClr val="accent3"/>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Indicators!$S$20:$W$20</c:f>
              <c:numCache>
                <c:formatCode>General</c:formatCode>
                <c:ptCount val="5"/>
                <c:pt idx="0">
                  <c:v>2012</c:v>
                </c:pt>
                <c:pt idx="1">
                  <c:v>2013</c:v>
                </c:pt>
                <c:pt idx="2">
                  <c:v>2014</c:v>
                </c:pt>
                <c:pt idx="3">
                  <c:v>2015</c:v>
                </c:pt>
                <c:pt idx="4">
                  <c:v>2016</c:v>
                </c:pt>
              </c:numCache>
            </c:numRef>
          </c:cat>
          <c:val>
            <c:numRef>
              <c:f>Indicators!$S$30:$W$30</c:f>
              <c:numCache>
                <c:formatCode>0.0</c:formatCode>
                <c:ptCount val="5"/>
                <c:pt idx="0">
                  <c:v>94.9</c:v>
                </c:pt>
                <c:pt idx="1">
                  <c:v>94.8</c:v>
                </c:pt>
                <c:pt idx="2">
                  <c:v>94.9</c:v>
                </c:pt>
                <c:pt idx="3">
                  <c:v>94.7</c:v>
                </c:pt>
                <c:pt idx="4">
                  <c:v>94.9</c:v>
                </c:pt>
              </c:numCache>
            </c:numRef>
          </c:val>
          <c:smooth val="1"/>
          <c:extLst>
            <c:ext xmlns:c16="http://schemas.microsoft.com/office/drawing/2014/chart" uri="{C3380CC4-5D6E-409C-BE32-E72D297353CC}">
              <c16:uniqueId val="{00000002-DF3E-4F58-A66B-B90119F27757}"/>
            </c:ext>
          </c:extLst>
        </c:ser>
        <c:ser>
          <c:idx val="0"/>
          <c:order val="2"/>
          <c:tx>
            <c:strRef>
              <c:f>Indicators!$D$23</c:f>
              <c:strCache>
                <c:ptCount val="1"/>
                <c:pt idx="0">
                  <c:v>Phoenix Chelsea</c:v>
                </c:pt>
              </c:strCache>
            </c:strRef>
          </c:tx>
          <c:spPr>
            <a:ln w="38100">
              <a:solidFill>
                <a:schemeClr val="tx1"/>
              </a:solidFill>
            </a:ln>
          </c:spPr>
          <c:marker>
            <c:symbol val="none"/>
          </c:marker>
          <c:cat>
            <c:numRef>
              <c:f>Indicators!$S$20:$W$20</c:f>
              <c:numCache>
                <c:formatCode>General</c:formatCode>
                <c:ptCount val="5"/>
                <c:pt idx="0">
                  <c:v>2012</c:v>
                </c:pt>
                <c:pt idx="1">
                  <c:v>2013</c:v>
                </c:pt>
                <c:pt idx="2">
                  <c:v>2014</c:v>
                </c:pt>
                <c:pt idx="3">
                  <c:v>2015</c:v>
                </c:pt>
                <c:pt idx="4">
                  <c:v>2016</c:v>
                </c:pt>
              </c:numCache>
            </c:numRef>
          </c:cat>
          <c:val>
            <c:numRef>
              <c:f>Indicators!$S$23:$W$23</c:f>
              <c:numCache>
                <c:formatCode>0.0</c:formatCode>
                <c:ptCount val="5"/>
                <c:pt idx="0">
                  <c:v>70</c:v>
                </c:pt>
                <c:pt idx="1">
                  <c:v>68.900000000000006</c:v>
                </c:pt>
                <c:pt idx="2">
                  <c:v>69.8</c:v>
                </c:pt>
                <c:pt idx="3">
                  <c:v>62.4</c:v>
                </c:pt>
                <c:pt idx="4">
                  <c:v>66.900000000000006</c:v>
                </c:pt>
              </c:numCache>
            </c:numRef>
          </c:val>
          <c:smooth val="1"/>
          <c:extLst>
            <c:ext xmlns:c16="http://schemas.microsoft.com/office/drawing/2014/chart" uri="{C3380CC4-5D6E-409C-BE32-E72D297353CC}">
              <c16:uniqueId val="{00000003-DF3E-4F58-A66B-B90119F27757}"/>
            </c:ext>
          </c:extLst>
        </c:ser>
        <c:ser>
          <c:idx val="3"/>
          <c:order val="3"/>
          <c:tx>
            <c:strRef>
              <c:f>Indicators!$D$24</c:f>
              <c:strCache>
                <c:ptCount val="1"/>
                <c:pt idx="0">
                  <c:v>Phoenix Springfield</c:v>
                </c:pt>
              </c:strCache>
            </c:strRef>
          </c:tx>
          <c:spPr>
            <a:ln w="31750">
              <a:solidFill>
                <a:schemeClr val="tx1"/>
              </a:solidFill>
              <a:prstDash val="sysDot"/>
            </a:ln>
          </c:spPr>
          <c:marker>
            <c:symbol val="none"/>
          </c:marker>
          <c:val>
            <c:numRef>
              <c:f>Indicators!$S$24:$W$24</c:f>
              <c:numCache>
                <c:formatCode>0.0</c:formatCode>
                <c:ptCount val="5"/>
                <c:pt idx="3">
                  <c:v>60.8</c:v>
                </c:pt>
                <c:pt idx="4">
                  <c:v>47.1</c:v>
                </c:pt>
              </c:numCache>
            </c:numRef>
          </c:val>
          <c:smooth val="1"/>
          <c:extLst>
            <c:ext xmlns:c16="http://schemas.microsoft.com/office/drawing/2014/chart" uri="{C3380CC4-5D6E-409C-BE32-E72D297353CC}">
              <c16:uniqueId val="{00000004-DF3E-4F58-A66B-B90119F27757}"/>
            </c:ext>
          </c:extLst>
        </c:ser>
        <c:ser>
          <c:idx val="4"/>
          <c:order val="4"/>
          <c:tx>
            <c:strRef>
              <c:f>Indicators!$D$27</c:f>
              <c:strCache>
                <c:ptCount val="1"/>
                <c:pt idx="0">
                  <c:v>Phoenix Springfield Median</c:v>
                </c:pt>
              </c:strCache>
            </c:strRef>
          </c:tx>
          <c:spPr>
            <a:ln w="31750">
              <a:solidFill>
                <a:schemeClr val="accent1"/>
              </a:solidFill>
              <a:prstDash val="sysDot"/>
            </a:ln>
          </c:spPr>
          <c:marker>
            <c:symbol val="none"/>
          </c:marker>
          <c:val>
            <c:numRef>
              <c:f>Indicators!$S$27:$W$27</c:f>
              <c:numCache>
                <c:formatCode>0.0</c:formatCode>
                <c:ptCount val="5"/>
                <c:pt idx="3">
                  <c:v>90.6</c:v>
                </c:pt>
                <c:pt idx="4">
                  <c:v>91.5</c:v>
                </c:pt>
              </c:numCache>
            </c:numRef>
          </c:val>
          <c:smooth val="1"/>
          <c:extLst>
            <c:ext xmlns:c16="http://schemas.microsoft.com/office/drawing/2014/chart" uri="{C3380CC4-5D6E-409C-BE32-E72D297353CC}">
              <c16:uniqueId val="{00000005-DF3E-4F58-A66B-B90119F27757}"/>
            </c:ext>
          </c:extLst>
        </c:ser>
        <c:ser>
          <c:idx val="5"/>
          <c:order val="5"/>
          <c:tx>
            <c:strRef>
              <c:f>Indicators!$D$25</c:f>
              <c:strCache>
                <c:ptCount val="1"/>
                <c:pt idx="0">
                  <c:v>Phoenix Lawrence†</c:v>
                </c:pt>
              </c:strCache>
            </c:strRef>
          </c:tx>
          <c:spPr>
            <a:ln w="31750">
              <a:solidFill>
                <a:schemeClr val="tx1"/>
              </a:solidFill>
              <a:prstDash val="sysDash"/>
            </a:ln>
          </c:spPr>
          <c:marker>
            <c:symbol val="none"/>
          </c:marker>
          <c:val>
            <c:numRef>
              <c:f>Indicators!$S$25:$W$25</c:f>
              <c:numCache>
                <c:formatCode>0.0</c:formatCode>
                <c:ptCount val="5"/>
                <c:pt idx="1">
                  <c:v>62</c:v>
                </c:pt>
                <c:pt idx="2">
                  <c:v>53.2</c:v>
                </c:pt>
                <c:pt idx="3">
                  <c:v>50.4</c:v>
                </c:pt>
                <c:pt idx="4">
                  <c:v>65.400000000000006</c:v>
                </c:pt>
              </c:numCache>
            </c:numRef>
          </c:val>
          <c:smooth val="1"/>
          <c:extLst>
            <c:ext xmlns:c16="http://schemas.microsoft.com/office/drawing/2014/chart" uri="{C3380CC4-5D6E-409C-BE32-E72D297353CC}">
              <c16:uniqueId val="{00000006-DF3E-4F58-A66B-B90119F27757}"/>
            </c:ext>
          </c:extLst>
        </c:ser>
        <c:ser>
          <c:idx val="6"/>
          <c:order val="6"/>
          <c:tx>
            <c:strRef>
              <c:f>Indicators!$D$28</c:f>
              <c:strCache>
                <c:ptCount val="1"/>
                <c:pt idx="0">
                  <c:v>Phoenix Lawrence Median</c:v>
                </c:pt>
              </c:strCache>
            </c:strRef>
          </c:tx>
          <c:spPr>
            <a:ln w="31750">
              <a:solidFill>
                <a:schemeClr val="accent1"/>
              </a:solidFill>
              <a:prstDash val="sysDash"/>
            </a:ln>
          </c:spPr>
          <c:marker>
            <c:symbol val="none"/>
          </c:marker>
          <c:val>
            <c:numRef>
              <c:f>Indicators!$S$28:$W$28</c:f>
              <c:numCache>
                <c:formatCode>0.0</c:formatCode>
                <c:ptCount val="5"/>
                <c:pt idx="1">
                  <c:v>71.7</c:v>
                </c:pt>
                <c:pt idx="2">
                  <c:v>73.05</c:v>
                </c:pt>
                <c:pt idx="3">
                  <c:v>75.2</c:v>
                </c:pt>
                <c:pt idx="4">
                  <c:v>86.3</c:v>
                </c:pt>
              </c:numCache>
            </c:numRef>
          </c:val>
          <c:smooth val="1"/>
          <c:extLst>
            <c:ext xmlns:c16="http://schemas.microsoft.com/office/drawing/2014/chart" uri="{C3380CC4-5D6E-409C-BE32-E72D297353CC}">
              <c16:uniqueId val="{00000007-DF3E-4F58-A66B-B90119F27757}"/>
            </c:ext>
          </c:extLst>
        </c:ser>
        <c:ser>
          <c:idx val="7"/>
          <c:order val="7"/>
          <c:tx>
            <c:strRef>
              <c:f>Indicators!$D$29</c:f>
              <c:strCache>
                <c:ptCount val="1"/>
                <c:pt idx="0">
                  <c:v>Alt. Ed. Schools</c:v>
                </c:pt>
              </c:strCache>
            </c:strRef>
          </c:tx>
          <c:spPr>
            <a:ln w="38100">
              <a:solidFill>
                <a:srgbClr val="F79646"/>
              </a:solidFill>
            </a:ln>
          </c:spPr>
          <c:marker>
            <c:symbol val="none"/>
          </c:marker>
          <c:val>
            <c:numRef>
              <c:f>Indicators!$S$29:$W$29</c:f>
              <c:numCache>
                <c:formatCode>0.0</c:formatCode>
                <c:ptCount val="5"/>
                <c:pt idx="0">
                  <c:v>79</c:v>
                </c:pt>
                <c:pt idx="1">
                  <c:v>77.3</c:v>
                </c:pt>
                <c:pt idx="2">
                  <c:v>77.3</c:v>
                </c:pt>
                <c:pt idx="3">
                  <c:v>74.7</c:v>
                </c:pt>
                <c:pt idx="4">
                  <c:v>75.099999999999994</c:v>
                </c:pt>
              </c:numCache>
            </c:numRef>
          </c:val>
          <c:smooth val="1"/>
          <c:extLst>
            <c:ext xmlns:c16="http://schemas.microsoft.com/office/drawing/2014/chart" uri="{C3380CC4-5D6E-409C-BE32-E72D297353CC}">
              <c16:uniqueId val="{00000008-DF3E-4F58-A66B-B90119F27757}"/>
            </c:ext>
          </c:extLst>
        </c:ser>
        <c:dLbls>
          <c:showLegendKey val="0"/>
          <c:showVal val="0"/>
          <c:showCatName val="0"/>
          <c:showSerName val="0"/>
          <c:showPercent val="0"/>
          <c:showBubbleSize val="0"/>
        </c:dLbls>
        <c:smooth val="0"/>
        <c:axId val="129229952"/>
        <c:axId val="129219584"/>
      </c:lineChart>
      <c:valAx>
        <c:axId val="129219584"/>
        <c:scaling>
          <c:orientation val="minMax"/>
          <c:max val="100"/>
          <c:min val="50"/>
        </c:scaling>
        <c:delete val="0"/>
        <c:axPos val="l"/>
        <c:title>
          <c:tx>
            <c:rich>
              <a:bodyPr rot="-5400000" vert="horz"/>
              <a:lstStyle/>
              <a:p>
                <a:pPr>
                  <a:defRPr/>
                </a:pPr>
                <a:r>
                  <a:rPr lang="en-US"/>
                  <a:t>Percent</a:t>
                </a:r>
              </a:p>
            </c:rich>
          </c:tx>
          <c:layout/>
          <c:overlay val="0"/>
        </c:title>
        <c:numFmt formatCode="0" sourceLinked="0"/>
        <c:majorTickMark val="out"/>
        <c:minorTickMark val="none"/>
        <c:tickLblPos val="nextTo"/>
        <c:crossAx val="129229952"/>
        <c:crosses val="autoZero"/>
        <c:crossBetween val="between"/>
        <c:majorUnit val="10"/>
      </c:valAx>
      <c:catAx>
        <c:axId val="129229952"/>
        <c:scaling>
          <c:orientation val="minMax"/>
        </c:scaling>
        <c:delete val="0"/>
        <c:axPos val="b"/>
        <c:numFmt formatCode="General" sourceLinked="1"/>
        <c:majorTickMark val="out"/>
        <c:minorTickMark val="none"/>
        <c:tickLblPos val="nextTo"/>
        <c:crossAx val="129219584"/>
        <c:crosses val="autoZero"/>
        <c:auto val="1"/>
        <c:lblAlgn val="ctr"/>
        <c:lblOffset val="100"/>
        <c:noMultiLvlLbl val="0"/>
      </c:cat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22" l="0.70000000000000062" r="0.70000000000000062" t="0.75000000000000822"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06497278271594"/>
          <c:y val="5.1440192873411957E-2"/>
          <c:w val="0.81792883019504325"/>
          <c:h val="0.83249029671849828"/>
        </c:manualLayout>
      </c:layout>
      <c:lineChart>
        <c:grouping val="standard"/>
        <c:varyColors val="0"/>
        <c:ser>
          <c:idx val="0"/>
          <c:order val="0"/>
          <c:tx>
            <c:strRef>
              <c:f>Indicators!$D$23</c:f>
              <c:strCache>
                <c:ptCount val="1"/>
                <c:pt idx="0">
                  <c:v>Phoenix Chelsea</c:v>
                </c:pt>
              </c:strCache>
            </c:strRef>
          </c:tx>
          <c:spPr>
            <a:ln w="38100">
              <a:solidFill>
                <a:schemeClr val="tx1"/>
              </a:solidFill>
            </a:ln>
          </c:spPr>
          <c:marker>
            <c:symbol val="none"/>
          </c:marker>
          <c:dPt>
            <c:idx val="0"/>
            <c:bubble3D val="0"/>
            <c:spPr>
              <a:ln w="38100">
                <a:solidFill>
                  <a:schemeClr val="tx1"/>
                </a:solidFill>
              </a:ln>
            </c:spPr>
            <c:extLst>
              <c:ext xmlns:c16="http://schemas.microsoft.com/office/drawing/2014/chart" uri="{C3380CC4-5D6E-409C-BE32-E72D297353CC}">
                <c16:uniqueId val="{00000000-9FAF-475C-831B-7DFBCDACD59E}"/>
              </c:ext>
            </c:extLst>
          </c:dPt>
          <c:cat>
            <c:numRef>
              <c:f>Indicators!$L$20:$P$20</c:f>
              <c:numCache>
                <c:formatCode>General</c:formatCode>
                <c:ptCount val="5"/>
                <c:pt idx="0">
                  <c:v>2012</c:v>
                </c:pt>
                <c:pt idx="1">
                  <c:v>2013</c:v>
                </c:pt>
                <c:pt idx="2">
                  <c:v>2014</c:v>
                </c:pt>
                <c:pt idx="3">
                  <c:v>2015</c:v>
                </c:pt>
                <c:pt idx="4">
                  <c:v>2016</c:v>
                </c:pt>
              </c:numCache>
            </c:numRef>
          </c:cat>
          <c:val>
            <c:numRef>
              <c:f>Indicators!$L$23:$P$23</c:f>
              <c:numCache>
                <c:formatCode>0.0</c:formatCode>
                <c:ptCount val="5"/>
                <c:pt idx="1">
                  <c:v>0</c:v>
                </c:pt>
                <c:pt idx="2">
                  <c:v>0</c:v>
                </c:pt>
                <c:pt idx="3">
                  <c:v>0</c:v>
                </c:pt>
                <c:pt idx="4">
                  <c:v>0</c:v>
                </c:pt>
              </c:numCache>
            </c:numRef>
          </c:val>
          <c:smooth val="1"/>
          <c:extLst>
            <c:ext xmlns:c16="http://schemas.microsoft.com/office/drawing/2014/chart" uri="{C3380CC4-5D6E-409C-BE32-E72D297353CC}">
              <c16:uniqueId val="{00000001-9FAF-475C-831B-7DFBCDACD59E}"/>
            </c:ext>
          </c:extLst>
        </c:ser>
        <c:ser>
          <c:idx val="1"/>
          <c:order val="1"/>
          <c:tx>
            <c:strRef>
              <c:f>Indicators!$D$26</c:f>
              <c:strCache>
                <c:ptCount val="1"/>
                <c:pt idx="0">
                  <c:v>Phoenix Chelsea Median</c:v>
                </c:pt>
              </c:strCache>
            </c:strRef>
          </c:tx>
          <c:spPr>
            <a:ln w="31750">
              <a:solidFill>
                <a:schemeClr val="accent1"/>
              </a:solidFill>
            </a:ln>
          </c:spPr>
          <c:marker>
            <c:symbol val="none"/>
          </c:marker>
          <c:cat>
            <c:numRef>
              <c:f>Indicators!$L$20:$P$20</c:f>
              <c:numCache>
                <c:formatCode>General</c:formatCode>
                <c:ptCount val="5"/>
                <c:pt idx="0">
                  <c:v>2012</c:v>
                </c:pt>
                <c:pt idx="1">
                  <c:v>2013</c:v>
                </c:pt>
                <c:pt idx="2">
                  <c:v>2014</c:v>
                </c:pt>
                <c:pt idx="3">
                  <c:v>2015</c:v>
                </c:pt>
                <c:pt idx="4">
                  <c:v>2016</c:v>
                </c:pt>
              </c:numCache>
            </c:numRef>
          </c:cat>
          <c:val>
            <c:numRef>
              <c:f>Indicators!$L$26:$P$26</c:f>
              <c:numCache>
                <c:formatCode>0.0</c:formatCode>
                <c:ptCount val="5"/>
                <c:pt idx="1">
                  <c:v>0.5</c:v>
                </c:pt>
                <c:pt idx="2">
                  <c:v>1.4</c:v>
                </c:pt>
                <c:pt idx="3">
                  <c:v>5.2</c:v>
                </c:pt>
                <c:pt idx="4">
                  <c:v>4.3</c:v>
                </c:pt>
              </c:numCache>
            </c:numRef>
          </c:val>
          <c:smooth val="1"/>
          <c:extLst>
            <c:ext xmlns:c16="http://schemas.microsoft.com/office/drawing/2014/chart" uri="{C3380CC4-5D6E-409C-BE32-E72D297353CC}">
              <c16:uniqueId val="{00000002-9FAF-475C-831B-7DFBCDACD59E}"/>
            </c:ext>
          </c:extLst>
        </c:ser>
        <c:ser>
          <c:idx val="2"/>
          <c:order val="2"/>
          <c:tx>
            <c:strRef>
              <c:f>Indicators!$D$30</c:f>
              <c:strCache>
                <c:ptCount val="1"/>
                <c:pt idx="0">
                  <c:v>Statewide</c:v>
                </c:pt>
              </c:strCache>
            </c:strRef>
          </c:tx>
          <c:spPr>
            <a:ln w="31750">
              <a:solidFill>
                <a:schemeClr val="accent3"/>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Indicators!$L$20:$P$20</c:f>
              <c:numCache>
                <c:formatCode>General</c:formatCode>
                <c:ptCount val="5"/>
                <c:pt idx="0">
                  <c:v>2012</c:v>
                </c:pt>
                <c:pt idx="1">
                  <c:v>2013</c:v>
                </c:pt>
                <c:pt idx="2">
                  <c:v>2014</c:v>
                </c:pt>
                <c:pt idx="3">
                  <c:v>2015</c:v>
                </c:pt>
                <c:pt idx="4">
                  <c:v>2016</c:v>
                </c:pt>
              </c:numCache>
            </c:numRef>
          </c:cat>
          <c:val>
            <c:numRef>
              <c:f>Indicators!$L$30:$P$30</c:f>
              <c:numCache>
                <c:formatCode>0.0</c:formatCode>
                <c:ptCount val="5"/>
                <c:pt idx="1">
                  <c:v>2.2000000000000002</c:v>
                </c:pt>
                <c:pt idx="2">
                  <c:v>2.1</c:v>
                </c:pt>
                <c:pt idx="3">
                  <c:v>1.8</c:v>
                </c:pt>
                <c:pt idx="4">
                  <c:v>1.9</c:v>
                </c:pt>
              </c:numCache>
            </c:numRef>
          </c:val>
          <c:smooth val="1"/>
          <c:extLst>
            <c:ext xmlns:c16="http://schemas.microsoft.com/office/drawing/2014/chart" uri="{C3380CC4-5D6E-409C-BE32-E72D297353CC}">
              <c16:uniqueId val="{00000003-9FAF-475C-831B-7DFBCDACD59E}"/>
            </c:ext>
          </c:extLst>
        </c:ser>
        <c:ser>
          <c:idx val="3"/>
          <c:order val="3"/>
          <c:tx>
            <c:strRef>
              <c:f>Indicators!$D$24</c:f>
              <c:strCache>
                <c:ptCount val="1"/>
                <c:pt idx="0">
                  <c:v>Phoenix Springfield</c:v>
                </c:pt>
              </c:strCache>
            </c:strRef>
          </c:tx>
          <c:spPr>
            <a:ln w="31750">
              <a:solidFill>
                <a:schemeClr val="tx1"/>
              </a:solidFill>
              <a:prstDash val="sysDot"/>
            </a:ln>
          </c:spPr>
          <c:marker>
            <c:symbol val="none"/>
          </c:marker>
          <c:val>
            <c:numRef>
              <c:f>Indicators!$L$24:$P$24</c:f>
              <c:numCache>
                <c:formatCode>0.0</c:formatCode>
                <c:ptCount val="5"/>
                <c:pt idx="3">
                  <c:v>0</c:v>
                </c:pt>
                <c:pt idx="4">
                  <c:v>0.4</c:v>
                </c:pt>
              </c:numCache>
            </c:numRef>
          </c:val>
          <c:smooth val="1"/>
          <c:extLst>
            <c:ext xmlns:c16="http://schemas.microsoft.com/office/drawing/2014/chart" uri="{C3380CC4-5D6E-409C-BE32-E72D297353CC}">
              <c16:uniqueId val="{00000004-9FAF-475C-831B-7DFBCDACD59E}"/>
            </c:ext>
          </c:extLst>
        </c:ser>
        <c:ser>
          <c:idx val="4"/>
          <c:order val="4"/>
          <c:tx>
            <c:strRef>
              <c:f>Indicators!$D$27</c:f>
              <c:strCache>
                <c:ptCount val="1"/>
                <c:pt idx="0">
                  <c:v>Phoenix Springfield Median</c:v>
                </c:pt>
              </c:strCache>
            </c:strRef>
          </c:tx>
          <c:spPr>
            <a:ln w="31750">
              <a:solidFill>
                <a:schemeClr val="accent1"/>
              </a:solidFill>
              <a:prstDash val="sysDot"/>
            </a:ln>
          </c:spPr>
          <c:marker>
            <c:symbol val="none"/>
          </c:marker>
          <c:val>
            <c:numRef>
              <c:f>Indicators!$L$27:$P$27</c:f>
              <c:numCache>
                <c:formatCode>0.0</c:formatCode>
                <c:ptCount val="5"/>
                <c:pt idx="3">
                  <c:v>2</c:v>
                </c:pt>
                <c:pt idx="4">
                  <c:v>2.6</c:v>
                </c:pt>
              </c:numCache>
            </c:numRef>
          </c:val>
          <c:smooth val="1"/>
          <c:extLst>
            <c:ext xmlns:c16="http://schemas.microsoft.com/office/drawing/2014/chart" uri="{C3380CC4-5D6E-409C-BE32-E72D297353CC}">
              <c16:uniqueId val="{00000005-9FAF-475C-831B-7DFBCDACD59E}"/>
            </c:ext>
          </c:extLst>
        </c:ser>
        <c:ser>
          <c:idx val="5"/>
          <c:order val="5"/>
          <c:tx>
            <c:strRef>
              <c:f>Indicators!$D$25</c:f>
              <c:strCache>
                <c:ptCount val="1"/>
                <c:pt idx="0">
                  <c:v>Phoenix Lawrence†</c:v>
                </c:pt>
              </c:strCache>
            </c:strRef>
          </c:tx>
          <c:spPr>
            <a:ln w="31750">
              <a:solidFill>
                <a:schemeClr val="tx1"/>
              </a:solidFill>
              <a:prstDash val="sysDash"/>
            </a:ln>
          </c:spPr>
          <c:marker>
            <c:symbol val="none"/>
          </c:marker>
          <c:val>
            <c:numRef>
              <c:f>Indicators!$L$25:$P$25</c:f>
              <c:numCache>
                <c:formatCode>0.0</c:formatCode>
                <c:ptCount val="5"/>
                <c:pt idx="1">
                  <c:v>0</c:v>
                </c:pt>
                <c:pt idx="2">
                  <c:v>0.4</c:v>
                </c:pt>
                <c:pt idx="3">
                  <c:v>0</c:v>
                </c:pt>
                <c:pt idx="4">
                  <c:v>4.9000000000000004</c:v>
                </c:pt>
              </c:numCache>
            </c:numRef>
          </c:val>
          <c:smooth val="1"/>
          <c:extLst>
            <c:ext xmlns:c16="http://schemas.microsoft.com/office/drawing/2014/chart" uri="{C3380CC4-5D6E-409C-BE32-E72D297353CC}">
              <c16:uniqueId val="{00000006-9FAF-475C-831B-7DFBCDACD59E}"/>
            </c:ext>
          </c:extLst>
        </c:ser>
        <c:ser>
          <c:idx val="6"/>
          <c:order val="6"/>
          <c:tx>
            <c:strRef>
              <c:f>Indicators!$D$28</c:f>
              <c:strCache>
                <c:ptCount val="1"/>
                <c:pt idx="0">
                  <c:v>Phoenix Lawrence Median</c:v>
                </c:pt>
              </c:strCache>
            </c:strRef>
          </c:tx>
          <c:spPr>
            <a:ln w="31750">
              <a:solidFill>
                <a:schemeClr val="accent1"/>
              </a:solidFill>
              <a:prstDash val="sysDash"/>
            </a:ln>
          </c:spPr>
          <c:marker>
            <c:symbol val="none"/>
          </c:marker>
          <c:val>
            <c:numRef>
              <c:f>Indicators!$L$28:$P$28</c:f>
              <c:numCache>
                <c:formatCode>0.0</c:formatCode>
                <c:ptCount val="5"/>
                <c:pt idx="1">
                  <c:v>0</c:v>
                </c:pt>
                <c:pt idx="2">
                  <c:v>0</c:v>
                </c:pt>
                <c:pt idx="3">
                  <c:v>0.60000000000000009</c:v>
                </c:pt>
                <c:pt idx="4">
                  <c:v>3.1</c:v>
                </c:pt>
              </c:numCache>
            </c:numRef>
          </c:val>
          <c:smooth val="1"/>
          <c:extLst>
            <c:ext xmlns:c16="http://schemas.microsoft.com/office/drawing/2014/chart" uri="{C3380CC4-5D6E-409C-BE32-E72D297353CC}">
              <c16:uniqueId val="{00000007-9FAF-475C-831B-7DFBCDACD59E}"/>
            </c:ext>
          </c:extLst>
        </c:ser>
        <c:ser>
          <c:idx val="7"/>
          <c:order val="7"/>
          <c:tx>
            <c:strRef>
              <c:f>Indicators!$D$29</c:f>
              <c:strCache>
                <c:ptCount val="1"/>
                <c:pt idx="0">
                  <c:v>Alt. Ed. Schools</c:v>
                </c:pt>
              </c:strCache>
            </c:strRef>
          </c:tx>
          <c:spPr>
            <a:ln w="38100">
              <a:solidFill>
                <a:schemeClr val="accent6"/>
              </a:solidFill>
            </a:ln>
          </c:spPr>
          <c:marker>
            <c:symbol val="none"/>
          </c:marker>
          <c:val>
            <c:numRef>
              <c:f>Indicators!$L$29:$P$29</c:f>
              <c:numCache>
                <c:formatCode>0.0</c:formatCode>
                <c:ptCount val="5"/>
                <c:pt idx="1">
                  <c:v>5.6</c:v>
                </c:pt>
                <c:pt idx="2">
                  <c:v>8.3000000000000007</c:v>
                </c:pt>
                <c:pt idx="3">
                  <c:v>3.2</c:v>
                </c:pt>
                <c:pt idx="4">
                  <c:v>3.6</c:v>
                </c:pt>
              </c:numCache>
            </c:numRef>
          </c:val>
          <c:smooth val="1"/>
          <c:extLst>
            <c:ext xmlns:c16="http://schemas.microsoft.com/office/drawing/2014/chart" uri="{C3380CC4-5D6E-409C-BE32-E72D297353CC}">
              <c16:uniqueId val="{00000008-9FAF-475C-831B-7DFBCDACD59E}"/>
            </c:ext>
          </c:extLst>
        </c:ser>
        <c:dLbls>
          <c:showLegendKey val="0"/>
          <c:showVal val="0"/>
          <c:showCatName val="0"/>
          <c:showSerName val="0"/>
          <c:showPercent val="0"/>
          <c:showBubbleSize val="0"/>
        </c:dLbls>
        <c:smooth val="0"/>
        <c:axId val="129354752"/>
        <c:axId val="129364736"/>
      </c:lineChart>
      <c:catAx>
        <c:axId val="129354752"/>
        <c:scaling>
          <c:orientation val="minMax"/>
        </c:scaling>
        <c:delete val="0"/>
        <c:axPos val="b"/>
        <c:numFmt formatCode="General" sourceLinked="1"/>
        <c:majorTickMark val="out"/>
        <c:minorTickMark val="none"/>
        <c:tickLblPos val="nextTo"/>
        <c:spPr>
          <a:noFill/>
        </c:spPr>
        <c:crossAx val="129364736"/>
        <c:crosses val="autoZero"/>
        <c:auto val="1"/>
        <c:lblAlgn val="ctr"/>
        <c:lblOffset val="100"/>
        <c:noMultiLvlLbl val="0"/>
      </c:catAx>
      <c:valAx>
        <c:axId val="129364736"/>
        <c:scaling>
          <c:orientation val="minMax"/>
          <c:max val="50"/>
          <c:min val="0"/>
        </c:scaling>
        <c:delete val="0"/>
        <c:axPos val="l"/>
        <c:title>
          <c:tx>
            <c:rich>
              <a:bodyPr rot="-5400000" vert="horz"/>
              <a:lstStyle/>
              <a:p>
                <a:pPr>
                  <a:defRPr/>
                </a:pPr>
                <a:r>
                  <a:rPr lang="en-US"/>
                  <a:t>Percent</a:t>
                </a:r>
              </a:p>
            </c:rich>
          </c:tx>
          <c:layout/>
          <c:overlay val="0"/>
        </c:title>
        <c:numFmt formatCode="General" sourceLinked="0"/>
        <c:majorTickMark val="out"/>
        <c:minorTickMark val="none"/>
        <c:tickLblPos val="nextTo"/>
        <c:spPr>
          <a:noFill/>
          <a:ln>
            <a:solidFill>
              <a:schemeClr val="accent1"/>
            </a:solidFill>
          </a:ln>
        </c:spPr>
        <c:crossAx val="129354752"/>
        <c:crosses val="autoZero"/>
        <c:crossBetween val="between"/>
        <c:majorUnit val="5"/>
        <c:minorUnit val="2"/>
      </c:valAx>
      <c:spPr>
        <a:no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799" l="0.70000000000000062" r="0.70000000000000062" t="0.750000000000007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
          <c:y val="5.1440251900434983E-2"/>
          <c:w val="0.89663747173249497"/>
          <c:h val="0.83249029671849906"/>
        </c:manualLayout>
      </c:layout>
      <c:lineChart>
        <c:grouping val="standard"/>
        <c:varyColors val="0"/>
        <c:ser>
          <c:idx val="3"/>
          <c:order val="0"/>
          <c:tx>
            <c:strRef>
              <c:f>Enrollment!$D$60</c:f>
              <c:strCache>
                <c:ptCount val="1"/>
                <c:pt idx="0">
                  <c:v>Lawrence</c:v>
                </c:pt>
              </c:strCache>
            </c:strRef>
          </c:tx>
          <c:spPr>
            <a:ln w="31750">
              <a:solidFill>
                <a:schemeClr val="bg1">
                  <a:lumMod val="65000"/>
                </a:schemeClr>
              </a:solidFill>
            </a:ln>
          </c:spPr>
          <c:marker>
            <c:symbol val="none"/>
          </c:marker>
          <c:dLbls>
            <c:numFmt formatCode="#,##0.0" sourceLinked="0"/>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Enrollment!$M$60:$R$60</c:f>
              <c:numCache>
                <c:formatCode>0.0</c:formatCode>
                <c:ptCount val="6"/>
                <c:pt idx="0">
                  <c:v>74.900000000000006</c:v>
                </c:pt>
                <c:pt idx="1">
                  <c:v>72.5</c:v>
                </c:pt>
                <c:pt idx="2">
                  <c:v>71.900000000000006</c:v>
                </c:pt>
                <c:pt idx="3">
                  <c:v>70</c:v>
                </c:pt>
                <c:pt idx="4">
                  <c:v>70.400000000000006</c:v>
                </c:pt>
                <c:pt idx="5">
                  <c:v>71.2</c:v>
                </c:pt>
              </c:numCache>
            </c:numRef>
          </c:val>
          <c:smooth val="1"/>
          <c:extLst>
            <c:ext xmlns:c16="http://schemas.microsoft.com/office/drawing/2014/chart" uri="{C3380CC4-5D6E-409C-BE32-E72D297353CC}">
              <c16:uniqueId val="{00000000-61B1-48DA-9779-0DD9535C34E5}"/>
            </c:ext>
          </c:extLst>
        </c:ser>
        <c:ser>
          <c:idx val="1"/>
          <c:order val="1"/>
          <c:tx>
            <c:strRef>
              <c:f>Enrollment!$D$57</c:f>
              <c:strCache>
                <c:ptCount val="1"/>
                <c:pt idx="0">
                  <c:v>Phoenix Chelsea C. I.†</c:v>
                </c:pt>
              </c:strCache>
            </c:strRef>
          </c:tx>
          <c:spPr>
            <a:ln w="31750"/>
          </c:spPr>
          <c:marker>
            <c:symbol val="none"/>
          </c:marker>
          <c:cat>
            <c:numRef>
              <c:f>Enrollment!$M$51:$R$51</c:f>
              <c:numCache>
                <c:formatCode>General</c:formatCode>
                <c:ptCount val="6"/>
                <c:pt idx="0">
                  <c:v>2012</c:v>
                </c:pt>
                <c:pt idx="1">
                  <c:v>2013</c:v>
                </c:pt>
                <c:pt idx="2">
                  <c:v>2014</c:v>
                </c:pt>
                <c:pt idx="3">
                  <c:v>2015</c:v>
                </c:pt>
                <c:pt idx="4">
                  <c:v>2016</c:v>
                </c:pt>
                <c:pt idx="5">
                  <c:v>2017</c:v>
                </c:pt>
              </c:numCache>
            </c:numRef>
          </c:cat>
          <c:val>
            <c:numRef>
              <c:f>Enrollment!$M$57:$R$57</c:f>
              <c:numCache>
                <c:formatCode>0.0</c:formatCode>
                <c:ptCount val="6"/>
                <c:pt idx="0">
                  <c:v>43.3</c:v>
                </c:pt>
                <c:pt idx="1">
                  <c:v>45.016840224317193</c:v>
                </c:pt>
                <c:pt idx="2">
                  <c:v>46.985728362885609</c:v>
                </c:pt>
                <c:pt idx="3">
                  <c:v>48.810449611472109</c:v>
                </c:pt>
                <c:pt idx="4">
                  <c:v>49.092464900751963</c:v>
                </c:pt>
                <c:pt idx="5">
                  <c:v>52.057729230077243</c:v>
                </c:pt>
              </c:numCache>
            </c:numRef>
          </c:val>
          <c:smooth val="0"/>
          <c:extLst>
            <c:ext xmlns:c16="http://schemas.microsoft.com/office/drawing/2014/chart" uri="{C3380CC4-5D6E-409C-BE32-E72D297353CC}">
              <c16:uniqueId val="{00000001-61B1-48DA-9779-0DD9535C34E5}"/>
            </c:ext>
          </c:extLst>
        </c:ser>
        <c:ser>
          <c:idx val="5"/>
          <c:order val="2"/>
          <c:tx>
            <c:strRef>
              <c:f>Enrollment!$D$58</c:f>
              <c:strCache>
                <c:ptCount val="1"/>
                <c:pt idx="0">
                  <c:v>Phoenix Springfield C. I.†</c:v>
                </c:pt>
              </c:strCache>
            </c:strRef>
          </c:tx>
          <c:spPr>
            <a:ln w="31750">
              <a:solidFill>
                <a:schemeClr val="accent2"/>
              </a:solidFill>
              <a:prstDash val="sysDot"/>
            </a:ln>
          </c:spPr>
          <c:marker>
            <c:symbol val="none"/>
          </c:marker>
          <c:val>
            <c:numRef>
              <c:f>Enrollment!$M$58:$R$58</c:f>
              <c:numCache>
                <c:formatCode>0.0</c:formatCode>
                <c:ptCount val="6"/>
                <c:pt idx="3">
                  <c:v>17.840319205292957</c:v>
                </c:pt>
                <c:pt idx="4">
                  <c:v>18.338746196688753</c:v>
                </c:pt>
                <c:pt idx="5">
                  <c:v>18.886120079164535</c:v>
                </c:pt>
              </c:numCache>
            </c:numRef>
          </c:val>
          <c:smooth val="1"/>
          <c:extLst>
            <c:ext xmlns:c16="http://schemas.microsoft.com/office/drawing/2014/chart" uri="{C3380CC4-5D6E-409C-BE32-E72D297353CC}">
              <c16:uniqueId val="{00000002-61B1-48DA-9779-0DD9535C34E5}"/>
            </c:ext>
          </c:extLst>
        </c:ser>
        <c:ser>
          <c:idx val="6"/>
          <c:order val="3"/>
          <c:tx>
            <c:strRef>
              <c:f>Enrollment!$D$59</c:f>
              <c:strCache>
                <c:ptCount val="1"/>
                <c:pt idx="0">
                  <c:v>Phoenix Lawrence C. I.†</c:v>
                </c:pt>
              </c:strCache>
            </c:strRef>
          </c:tx>
          <c:spPr>
            <a:ln w="31750">
              <a:solidFill>
                <a:srgbClr val="C0504D"/>
              </a:solidFill>
              <a:prstDash val="sysDash"/>
            </a:ln>
          </c:spPr>
          <c:marker>
            <c:symbol val="none"/>
          </c:marker>
          <c:val>
            <c:numRef>
              <c:f>Enrollment!$M$59:$R$59</c:f>
              <c:numCache>
                <c:formatCode>0.0</c:formatCode>
                <c:ptCount val="6"/>
                <c:pt idx="1">
                  <c:v>53.2</c:v>
                </c:pt>
                <c:pt idx="2">
                  <c:v>56.6</c:v>
                </c:pt>
                <c:pt idx="3">
                  <c:v>58.1</c:v>
                </c:pt>
                <c:pt idx="4">
                  <c:v>57.1</c:v>
                </c:pt>
                <c:pt idx="5">
                  <c:v>63</c:v>
                </c:pt>
              </c:numCache>
            </c:numRef>
          </c:val>
          <c:smooth val="1"/>
          <c:extLst>
            <c:ext xmlns:c16="http://schemas.microsoft.com/office/drawing/2014/chart" uri="{C3380CC4-5D6E-409C-BE32-E72D297353CC}">
              <c16:uniqueId val="{00000003-61B1-48DA-9779-0DD9535C34E5}"/>
            </c:ext>
          </c:extLst>
        </c:ser>
        <c:ser>
          <c:idx val="0"/>
          <c:order val="4"/>
          <c:tx>
            <c:strRef>
              <c:f>Enrollment!$D$54</c:f>
              <c:strCache>
                <c:ptCount val="1"/>
                <c:pt idx="0">
                  <c:v>Phoenix Chelsea</c:v>
                </c:pt>
              </c:strCache>
            </c:strRef>
          </c:tx>
          <c:spPr>
            <a:ln w="38100">
              <a:solidFill>
                <a:schemeClr val="tx1"/>
              </a:solidFill>
            </a:ln>
          </c:spPr>
          <c:marker>
            <c:symbol val="none"/>
          </c:marker>
          <c:cat>
            <c:numRef>
              <c:f>Enrollment!$M$51:$R$51</c:f>
              <c:numCache>
                <c:formatCode>General</c:formatCode>
                <c:ptCount val="6"/>
                <c:pt idx="0">
                  <c:v>2012</c:v>
                </c:pt>
                <c:pt idx="1">
                  <c:v>2013</c:v>
                </c:pt>
                <c:pt idx="2">
                  <c:v>2014</c:v>
                </c:pt>
                <c:pt idx="3">
                  <c:v>2015</c:v>
                </c:pt>
                <c:pt idx="4">
                  <c:v>2016</c:v>
                </c:pt>
                <c:pt idx="5">
                  <c:v>2017</c:v>
                </c:pt>
              </c:numCache>
            </c:numRef>
          </c:cat>
          <c:val>
            <c:numRef>
              <c:f>Enrollment!$M$54:$R$54</c:f>
              <c:numCache>
                <c:formatCode>0.0</c:formatCode>
                <c:ptCount val="6"/>
                <c:pt idx="0">
                  <c:v>25.4</c:v>
                </c:pt>
                <c:pt idx="1">
                  <c:v>24.3</c:v>
                </c:pt>
                <c:pt idx="2">
                  <c:v>27.5</c:v>
                </c:pt>
                <c:pt idx="3">
                  <c:v>27.3</c:v>
                </c:pt>
                <c:pt idx="4">
                  <c:v>66.5</c:v>
                </c:pt>
                <c:pt idx="5">
                  <c:v>64.7</c:v>
                </c:pt>
              </c:numCache>
            </c:numRef>
          </c:val>
          <c:smooth val="1"/>
          <c:extLst>
            <c:ext xmlns:c16="http://schemas.microsoft.com/office/drawing/2014/chart" uri="{C3380CC4-5D6E-409C-BE32-E72D297353CC}">
              <c16:uniqueId val="{00000004-61B1-48DA-9779-0DD9535C34E5}"/>
            </c:ext>
          </c:extLst>
        </c:ser>
        <c:ser>
          <c:idx val="2"/>
          <c:order val="5"/>
          <c:tx>
            <c:strRef>
              <c:f>Enrollment!$D$55</c:f>
              <c:strCache>
                <c:ptCount val="1"/>
                <c:pt idx="0">
                  <c:v>Phoenix Springfield</c:v>
                </c:pt>
              </c:strCache>
            </c:strRef>
          </c:tx>
          <c:spPr>
            <a:ln w="31750">
              <a:solidFill>
                <a:prstClr val="black"/>
              </a:solidFill>
              <a:prstDash val="sysDot"/>
            </a:ln>
          </c:spPr>
          <c:marker>
            <c:symbol val="none"/>
          </c:marker>
          <c:val>
            <c:numRef>
              <c:f>Enrollment!$M$55:$R$55</c:f>
              <c:numCache>
                <c:formatCode>0.0</c:formatCode>
                <c:ptCount val="6"/>
                <c:pt idx="3">
                  <c:v>17.2</c:v>
                </c:pt>
                <c:pt idx="4">
                  <c:v>14.7</c:v>
                </c:pt>
                <c:pt idx="5">
                  <c:v>16.100000000000001</c:v>
                </c:pt>
              </c:numCache>
            </c:numRef>
          </c:val>
          <c:smooth val="1"/>
          <c:extLst>
            <c:ext xmlns:c16="http://schemas.microsoft.com/office/drawing/2014/chart" uri="{C3380CC4-5D6E-409C-BE32-E72D297353CC}">
              <c16:uniqueId val="{00000005-61B1-48DA-9779-0DD9535C34E5}"/>
            </c:ext>
          </c:extLst>
        </c:ser>
        <c:ser>
          <c:idx val="4"/>
          <c:order val="6"/>
          <c:tx>
            <c:strRef>
              <c:f>Enrollment!$D$56</c:f>
              <c:strCache>
                <c:ptCount val="1"/>
                <c:pt idx="0">
                  <c:v>Phoenix Lawrence*</c:v>
                </c:pt>
              </c:strCache>
            </c:strRef>
          </c:tx>
          <c:spPr>
            <a:ln w="31750">
              <a:solidFill>
                <a:prstClr val="black"/>
              </a:solidFill>
              <a:prstDash val="sysDash"/>
            </a:ln>
          </c:spPr>
          <c:marker>
            <c:symbol val="none"/>
          </c:marker>
          <c:val>
            <c:numRef>
              <c:f>Enrollment!$M$56:$R$56</c:f>
              <c:numCache>
                <c:formatCode>0.0</c:formatCode>
                <c:ptCount val="6"/>
                <c:pt idx="1">
                  <c:v>79.7</c:v>
                </c:pt>
                <c:pt idx="2">
                  <c:v>76.400000000000006</c:v>
                </c:pt>
                <c:pt idx="3">
                  <c:v>73.5</c:v>
                </c:pt>
                <c:pt idx="4">
                  <c:v>68.400000000000006</c:v>
                </c:pt>
                <c:pt idx="5">
                  <c:v>75.496688741721854</c:v>
                </c:pt>
              </c:numCache>
            </c:numRef>
          </c:val>
          <c:smooth val="1"/>
          <c:extLst>
            <c:ext xmlns:c16="http://schemas.microsoft.com/office/drawing/2014/chart" uri="{C3380CC4-5D6E-409C-BE32-E72D297353CC}">
              <c16:uniqueId val="{00000006-61B1-48DA-9779-0DD9535C34E5}"/>
            </c:ext>
          </c:extLst>
        </c:ser>
        <c:dLbls>
          <c:showLegendKey val="0"/>
          <c:showVal val="0"/>
          <c:showCatName val="0"/>
          <c:showSerName val="0"/>
          <c:showPercent val="0"/>
          <c:showBubbleSize val="0"/>
        </c:dLbls>
        <c:smooth val="0"/>
        <c:axId val="113402240"/>
        <c:axId val="113387776"/>
      </c:lineChart>
      <c:valAx>
        <c:axId val="113387776"/>
        <c:scaling>
          <c:orientation val="minMax"/>
          <c:max val="100"/>
          <c:min val="0"/>
        </c:scaling>
        <c:delete val="0"/>
        <c:axPos val="r"/>
        <c:title>
          <c:tx>
            <c:rich>
              <a:bodyPr rot="-5400000" vert="horz"/>
              <a:lstStyle/>
              <a:p>
                <a:pPr>
                  <a:defRPr/>
                </a:pPr>
                <a:r>
                  <a:rPr lang="en-US"/>
                  <a:t>Percent</a:t>
                </a:r>
              </a:p>
            </c:rich>
          </c:tx>
          <c:layout/>
          <c:overlay val="0"/>
        </c:title>
        <c:numFmt formatCode="0" sourceLinked="0"/>
        <c:majorTickMark val="out"/>
        <c:minorTickMark val="none"/>
        <c:tickLblPos val="nextTo"/>
        <c:crossAx val="113402240"/>
        <c:crosses val="max"/>
        <c:crossBetween val="between"/>
        <c:majorUnit val="10"/>
      </c:valAx>
      <c:catAx>
        <c:axId val="113402240"/>
        <c:scaling>
          <c:orientation val="minMax"/>
        </c:scaling>
        <c:delete val="0"/>
        <c:axPos val="b"/>
        <c:numFmt formatCode="General" sourceLinked="1"/>
        <c:majorTickMark val="out"/>
        <c:minorTickMark val="none"/>
        <c:tickLblPos val="nextTo"/>
        <c:crossAx val="113387776"/>
        <c:crosses val="autoZero"/>
        <c:auto val="1"/>
        <c:lblAlgn val="ctr"/>
        <c:lblOffset val="100"/>
        <c:noMultiLvlLbl val="0"/>
      </c:catAx>
      <c:spPr>
        <a:noFill/>
        <a:ln>
          <a:noFill/>
        </a:ln>
      </c:spPr>
    </c:plotArea>
    <c:plotVisOnly val="1"/>
    <c:dispBlanksAs val="gap"/>
    <c:showDLblsOverMax val="0"/>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855" l="0.70000000000000062" r="0.70000000000000062" t="0.75000000000000855"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85655220139192"/>
          <c:y val="5.1440251900434983E-2"/>
          <c:w val="0.8577490718341374"/>
          <c:h val="0.83249029671849828"/>
        </c:manualLayout>
      </c:layout>
      <c:lineChart>
        <c:grouping val="standard"/>
        <c:varyColors val="0"/>
        <c:ser>
          <c:idx val="0"/>
          <c:order val="0"/>
          <c:tx>
            <c:strRef>
              <c:f>Indicators!$D$55</c:f>
              <c:strCache>
                <c:ptCount val="1"/>
                <c:pt idx="0">
                  <c:v>Phoenix Chelsea</c:v>
                </c:pt>
              </c:strCache>
            </c:strRef>
          </c:tx>
          <c:spPr>
            <a:ln w="38100">
              <a:solidFill>
                <a:schemeClr val="tx1"/>
              </a:solidFill>
            </a:ln>
          </c:spPr>
          <c:marker>
            <c:symbol val="none"/>
          </c:marker>
          <c:dPt>
            <c:idx val="0"/>
            <c:bubble3D val="0"/>
            <c:spPr>
              <a:ln w="38100">
                <a:solidFill>
                  <a:schemeClr val="tx1"/>
                </a:solidFill>
              </a:ln>
            </c:spPr>
            <c:extLst>
              <c:ext xmlns:c16="http://schemas.microsoft.com/office/drawing/2014/chart" uri="{C3380CC4-5D6E-409C-BE32-E72D297353CC}">
                <c16:uniqueId val="{00000000-656F-44A3-9B9A-3863B42C425F}"/>
              </c:ext>
            </c:extLst>
          </c:dPt>
          <c:cat>
            <c:numRef>
              <c:f>Indicators!$E$52:$I$52</c:f>
              <c:numCache>
                <c:formatCode>General</c:formatCode>
                <c:ptCount val="5"/>
                <c:pt idx="0">
                  <c:v>2013</c:v>
                </c:pt>
                <c:pt idx="1">
                  <c:v>2014</c:v>
                </c:pt>
                <c:pt idx="2">
                  <c:v>2015</c:v>
                </c:pt>
                <c:pt idx="3">
                  <c:v>2016</c:v>
                </c:pt>
                <c:pt idx="4">
                  <c:v>2017</c:v>
                </c:pt>
              </c:numCache>
            </c:numRef>
          </c:cat>
          <c:val>
            <c:numRef>
              <c:f>Indicators!$E$55:$I$55</c:f>
              <c:numCache>
                <c:formatCode>0.0</c:formatCode>
                <c:ptCount val="5"/>
                <c:pt idx="0">
                  <c:v>32.299999999999997</c:v>
                </c:pt>
                <c:pt idx="1">
                  <c:v>20.2</c:v>
                </c:pt>
                <c:pt idx="2">
                  <c:v>16.5</c:v>
                </c:pt>
                <c:pt idx="3">
                  <c:v>26.2</c:v>
                </c:pt>
                <c:pt idx="4" formatCode="General">
                  <c:v>30.6</c:v>
                </c:pt>
              </c:numCache>
            </c:numRef>
          </c:val>
          <c:smooth val="1"/>
          <c:extLst>
            <c:ext xmlns:c16="http://schemas.microsoft.com/office/drawing/2014/chart" uri="{C3380CC4-5D6E-409C-BE32-E72D297353CC}">
              <c16:uniqueId val="{00000001-656F-44A3-9B9A-3863B42C425F}"/>
            </c:ext>
          </c:extLst>
        </c:ser>
        <c:ser>
          <c:idx val="1"/>
          <c:order val="1"/>
          <c:tx>
            <c:strRef>
              <c:f>Indicators!$D$58</c:f>
              <c:strCache>
                <c:ptCount val="1"/>
                <c:pt idx="0">
                  <c:v>Phoenix Chelsea Median</c:v>
                </c:pt>
              </c:strCache>
            </c:strRef>
          </c:tx>
          <c:spPr>
            <a:ln w="31750">
              <a:solidFill>
                <a:schemeClr val="accent1"/>
              </a:solidFill>
            </a:ln>
          </c:spPr>
          <c:marker>
            <c:symbol val="none"/>
          </c:marker>
          <c:cat>
            <c:numRef>
              <c:f>Indicators!$E$52:$I$52</c:f>
              <c:numCache>
                <c:formatCode>General</c:formatCode>
                <c:ptCount val="5"/>
                <c:pt idx="0">
                  <c:v>2013</c:v>
                </c:pt>
                <c:pt idx="1">
                  <c:v>2014</c:v>
                </c:pt>
                <c:pt idx="2">
                  <c:v>2015</c:v>
                </c:pt>
                <c:pt idx="3">
                  <c:v>2016</c:v>
                </c:pt>
                <c:pt idx="4">
                  <c:v>2017</c:v>
                </c:pt>
              </c:numCache>
            </c:numRef>
          </c:cat>
          <c:val>
            <c:numRef>
              <c:f>Indicators!$E$58:$I$58</c:f>
              <c:numCache>
                <c:formatCode>0.0</c:formatCode>
                <c:ptCount val="5"/>
                <c:pt idx="0">
                  <c:v>6.6</c:v>
                </c:pt>
                <c:pt idx="1">
                  <c:v>7.3</c:v>
                </c:pt>
                <c:pt idx="2">
                  <c:v>7</c:v>
                </c:pt>
                <c:pt idx="3">
                  <c:v>11.6</c:v>
                </c:pt>
                <c:pt idx="4">
                  <c:v>8.4</c:v>
                </c:pt>
              </c:numCache>
            </c:numRef>
          </c:val>
          <c:smooth val="1"/>
          <c:extLst>
            <c:ext xmlns:c16="http://schemas.microsoft.com/office/drawing/2014/chart" uri="{C3380CC4-5D6E-409C-BE32-E72D297353CC}">
              <c16:uniqueId val="{00000002-656F-44A3-9B9A-3863B42C425F}"/>
            </c:ext>
          </c:extLst>
        </c:ser>
        <c:ser>
          <c:idx val="2"/>
          <c:order val="2"/>
          <c:tx>
            <c:strRef>
              <c:f>Indicators!$D$62</c:f>
              <c:strCache>
                <c:ptCount val="1"/>
                <c:pt idx="0">
                  <c:v>Statewide</c:v>
                </c:pt>
              </c:strCache>
            </c:strRef>
          </c:tx>
          <c:spPr>
            <a:ln w="31750">
              <a:solidFill>
                <a:schemeClr val="accent3"/>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Indicators!$E$52:$I$52</c:f>
              <c:numCache>
                <c:formatCode>General</c:formatCode>
                <c:ptCount val="5"/>
                <c:pt idx="0">
                  <c:v>2013</c:v>
                </c:pt>
                <c:pt idx="1">
                  <c:v>2014</c:v>
                </c:pt>
                <c:pt idx="2">
                  <c:v>2015</c:v>
                </c:pt>
                <c:pt idx="3">
                  <c:v>2016</c:v>
                </c:pt>
                <c:pt idx="4">
                  <c:v>2017</c:v>
                </c:pt>
              </c:numCache>
            </c:numRef>
          </c:cat>
          <c:val>
            <c:numRef>
              <c:f>Indicators!$E$62:$I$62</c:f>
              <c:numCache>
                <c:formatCode>0.0</c:formatCode>
                <c:ptCount val="5"/>
                <c:pt idx="0">
                  <c:v>10.40152511961727</c:v>
                </c:pt>
                <c:pt idx="1">
                  <c:v>9.7434957020057453</c:v>
                </c:pt>
                <c:pt idx="2">
                  <c:v>10.040810502283103</c:v>
                </c:pt>
                <c:pt idx="3">
                  <c:v>10.141404911479119</c:v>
                </c:pt>
                <c:pt idx="4">
                  <c:v>9.9950913242009189</c:v>
                </c:pt>
              </c:numCache>
            </c:numRef>
          </c:val>
          <c:smooth val="1"/>
          <c:extLst>
            <c:ext xmlns:c16="http://schemas.microsoft.com/office/drawing/2014/chart" uri="{C3380CC4-5D6E-409C-BE32-E72D297353CC}">
              <c16:uniqueId val="{00000003-656F-44A3-9B9A-3863B42C425F}"/>
            </c:ext>
          </c:extLst>
        </c:ser>
        <c:ser>
          <c:idx val="3"/>
          <c:order val="3"/>
          <c:tx>
            <c:strRef>
              <c:f>Indicators!$D$56</c:f>
              <c:strCache>
                <c:ptCount val="1"/>
                <c:pt idx="0">
                  <c:v>Phoenix Springfield</c:v>
                </c:pt>
              </c:strCache>
            </c:strRef>
          </c:tx>
          <c:spPr>
            <a:ln w="31750">
              <a:solidFill>
                <a:schemeClr val="tx1"/>
              </a:solidFill>
              <a:prstDash val="sysDot"/>
            </a:ln>
          </c:spPr>
          <c:marker>
            <c:symbol val="none"/>
          </c:marker>
          <c:val>
            <c:numRef>
              <c:f>Indicators!$E$56:$I$56</c:f>
              <c:numCache>
                <c:formatCode>0.0</c:formatCode>
                <c:ptCount val="5"/>
                <c:pt idx="3">
                  <c:v>27.5</c:v>
                </c:pt>
                <c:pt idx="4">
                  <c:v>34.1</c:v>
                </c:pt>
              </c:numCache>
            </c:numRef>
          </c:val>
          <c:smooth val="1"/>
          <c:extLst>
            <c:ext xmlns:c16="http://schemas.microsoft.com/office/drawing/2014/chart" uri="{C3380CC4-5D6E-409C-BE32-E72D297353CC}">
              <c16:uniqueId val="{00000004-656F-44A3-9B9A-3863B42C425F}"/>
            </c:ext>
          </c:extLst>
        </c:ser>
        <c:ser>
          <c:idx val="4"/>
          <c:order val="4"/>
          <c:tx>
            <c:strRef>
              <c:f>Indicators!$D$59</c:f>
              <c:strCache>
                <c:ptCount val="1"/>
                <c:pt idx="0">
                  <c:v>Phoenix Springfield Median</c:v>
                </c:pt>
              </c:strCache>
            </c:strRef>
          </c:tx>
          <c:spPr>
            <a:ln w="31750">
              <a:solidFill>
                <a:schemeClr val="accent1"/>
              </a:solidFill>
              <a:prstDash val="sysDot"/>
            </a:ln>
          </c:spPr>
          <c:marker>
            <c:symbol val="none"/>
          </c:marker>
          <c:val>
            <c:numRef>
              <c:f>Indicators!$E$59:$I$59</c:f>
              <c:numCache>
                <c:formatCode>0.0</c:formatCode>
                <c:ptCount val="5"/>
                <c:pt idx="3">
                  <c:v>8.6999999999999993</c:v>
                </c:pt>
                <c:pt idx="4">
                  <c:v>11.9</c:v>
                </c:pt>
              </c:numCache>
            </c:numRef>
          </c:val>
          <c:smooth val="1"/>
          <c:extLst>
            <c:ext xmlns:c16="http://schemas.microsoft.com/office/drawing/2014/chart" uri="{C3380CC4-5D6E-409C-BE32-E72D297353CC}">
              <c16:uniqueId val="{00000005-656F-44A3-9B9A-3863B42C425F}"/>
            </c:ext>
          </c:extLst>
        </c:ser>
        <c:ser>
          <c:idx val="5"/>
          <c:order val="5"/>
          <c:tx>
            <c:strRef>
              <c:f>Indicators!$D$57</c:f>
              <c:strCache>
                <c:ptCount val="1"/>
                <c:pt idx="0">
                  <c:v>Phoenix Lawrence†</c:v>
                </c:pt>
              </c:strCache>
            </c:strRef>
          </c:tx>
          <c:spPr>
            <a:ln w="31750">
              <a:solidFill>
                <a:schemeClr val="tx1"/>
              </a:solidFill>
              <a:prstDash val="sysDash"/>
            </a:ln>
          </c:spPr>
          <c:marker>
            <c:symbol val="none"/>
          </c:marker>
          <c:val>
            <c:numRef>
              <c:f>Indicators!$E$57:$I$57</c:f>
              <c:numCache>
                <c:formatCode>0.0</c:formatCode>
                <c:ptCount val="5"/>
                <c:pt idx="1">
                  <c:v>17.399999999999999</c:v>
                </c:pt>
                <c:pt idx="2">
                  <c:v>12</c:v>
                </c:pt>
                <c:pt idx="3">
                  <c:v>39.799999999999997</c:v>
                </c:pt>
                <c:pt idx="4">
                  <c:v>4.4000000000000004</c:v>
                </c:pt>
              </c:numCache>
            </c:numRef>
          </c:val>
          <c:smooth val="1"/>
          <c:extLst>
            <c:ext xmlns:c16="http://schemas.microsoft.com/office/drawing/2014/chart" uri="{C3380CC4-5D6E-409C-BE32-E72D297353CC}">
              <c16:uniqueId val="{00000006-656F-44A3-9B9A-3863B42C425F}"/>
            </c:ext>
          </c:extLst>
        </c:ser>
        <c:ser>
          <c:idx val="6"/>
          <c:order val="6"/>
          <c:tx>
            <c:strRef>
              <c:f>Indicators!$D$60</c:f>
              <c:strCache>
                <c:ptCount val="1"/>
                <c:pt idx="0">
                  <c:v>Phoenix Lawrence Median</c:v>
                </c:pt>
              </c:strCache>
            </c:strRef>
          </c:tx>
          <c:spPr>
            <a:ln w="31750">
              <a:solidFill>
                <a:schemeClr val="accent1"/>
              </a:solidFill>
              <a:prstDash val="sysDash"/>
            </a:ln>
          </c:spPr>
          <c:marker>
            <c:symbol val="none"/>
          </c:marker>
          <c:val>
            <c:numRef>
              <c:f>Indicators!$E$60:$I$60</c:f>
              <c:numCache>
                <c:formatCode>0.0</c:formatCode>
                <c:ptCount val="5"/>
                <c:pt idx="1">
                  <c:v>16.850000000000001</c:v>
                </c:pt>
                <c:pt idx="2">
                  <c:v>5.4</c:v>
                </c:pt>
                <c:pt idx="3">
                  <c:v>23.1</c:v>
                </c:pt>
                <c:pt idx="4">
                  <c:v>9.1</c:v>
                </c:pt>
              </c:numCache>
            </c:numRef>
          </c:val>
          <c:smooth val="1"/>
          <c:extLst>
            <c:ext xmlns:c16="http://schemas.microsoft.com/office/drawing/2014/chart" uri="{C3380CC4-5D6E-409C-BE32-E72D297353CC}">
              <c16:uniqueId val="{00000007-656F-44A3-9B9A-3863B42C425F}"/>
            </c:ext>
          </c:extLst>
        </c:ser>
        <c:ser>
          <c:idx val="7"/>
          <c:order val="7"/>
          <c:tx>
            <c:strRef>
              <c:f>Indicators!$D$61</c:f>
              <c:strCache>
                <c:ptCount val="1"/>
                <c:pt idx="0">
                  <c:v>Alt. Ed. Schools</c:v>
                </c:pt>
              </c:strCache>
            </c:strRef>
          </c:tx>
          <c:spPr>
            <a:ln w="38100">
              <a:solidFill>
                <a:srgbClr val="F79646"/>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Indicators!$E$61:$I$61</c:f>
              <c:numCache>
                <c:formatCode>0.0</c:formatCode>
                <c:ptCount val="5"/>
                <c:pt idx="0">
                  <c:v>17.8</c:v>
                </c:pt>
                <c:pt idx="1">
                  <c:v>17.7</c:v>
                </c:pt>
                <c:pt idx="2">
                  <c:v>17.399999999999999</c:v>
                </c:pt>
                <c:pt idx="3">
                  <c:v>22.6</c:v>
                </c:pt>
                <c:pt idx="4">
                  <c:v>21.8</c:v>
                </c:pt>
              </c:numCache>
            </c:numRef>
          </c:val>
          <c:smooth val="1"/>
          <c:extLst>
            <c:ext xmlns:c16="http://schemas.microsoft.com/office/drawing/2014/chart" uri="{C3380CC4-5D6E-409C-BE32-E72D297353CC}">
              <c16:uniqueId val="{00000008-656F-44A3-9B9A-3863B42C425F}"/>
            </c:ext>
          </c:extLst>
        </c:ser>
        <c:dLbls>
          <c:showLegendKey val="0"/>
          <c:showVal val="0"/>
          <c:showCatName val="0"/>
          <c:showSerName val="0"/>
          <c:showPercent val="0"/>
          <c:showBubbleSize val="0"/>
        </c:dLbls>
        <c:smooth val="0"/>
        <c:axId val="129424000"/>
        <c:axId val="129433984"/>
      </c:lineChart>
      <c:catAx>
        <c:axId val="129424000"/>
        <c:scaling>
          <c:orientation val="minMax"/>
        </c:scaling>
        <c:delete val="0"/>
        <c:axPos val="b"/>
        <c:numFmt formatCode="General" sourceLinked="1"/>
        <c:majorTickMark val="out"/>
        <c:minorTickMark val="none"/>
        <c:tickLblPos val="nextTo"/>
        <c:spPr>
          <a:noFill/>
        </c:spPr>
        <c:crossAx val="129433984"/>
        <c:crosses val="autoZero"/>
        <c:auto val="1"/>
        <c:lblAlgn val="ctr"/>
        <c:lblOffset val="100"/>
        <c:noMultiLvlLbl val="0"/>
      </c:catAx>
      <c:valAx>
        <c:axId val="129433984"/>
        <c:scaling>
          <c:orientation val="minMax"/>
          <c:max val="50"/>
          <c:min val="0"/>
        </c:scaling>
        <c:delete val="0"/>
        <c:axPos val="l"/>
        <c:title>
          <c:tx>
            <c:rich>
              <a:bodyPr rot="-5400000" vert="horz"/>
              <a:lstStyle/>
              <a:p>
                <a:pPr>
                  <a:defRPr/>
                </a:pPr>
                <a:r>
                  <a:rPr lang="en-US"/>
                  <a:t>Percent</a:t>
                </a:r>
              </a:p>
            </c:rich>
          </c:tx>
          <c:layout/>
          <c:overlay val="0"/>
        </c:title>
        <c:numFmt formatCode="General" sourceLinked="0"/>
        <c:majorTickMark val="out"/>
        <c:minorTickMark val="none"/>
        <c:tickLblPos val="nextTo"/>
        <c:spPr>
          <a:noFill/>
        </c:spPr>
        <c:crossAx val="129424000"/>
        <c:crosses val="autoZero"/>
        <c:crossBetween val="between"/>
        <c:majorUnit val="5"/>
      </c:valAx>
      <c:spPr>
        <a:no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799" l="0.70000000000000062" r="0.70000000000000062" t="0.75000000000000799"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06497278271594"/>
          <c:y val="5.1440192873411957E-2"/>
          <c:w val="0.80734979905413862"/>
          <c:h val="0.83249029671849872"/>
        </c:manualLayout>
      </c:layout>
      <c:lineChart>
        <c:grouping val="standard"/>
        <c:varyColors val="0"/>
        <c:ser>
          <c:idx val="0"/>
          <c:order val="0"/>
          <c:tx>
            <c:strRef>
              <c:f>Indicators!$D$55</c:f>
              <c:strCache>
                <c:ptCount val="1"/>
                <c:pt idx="0">
                  <c:v>Phoenix Chelsea</c:v>
                </c:pt>
              </c:strCache>
            </c:strRef>
          </c:tx>
          <c:spPr>
            <a:ln w="38100">
              <a:solidFill>
                <a:schemeClr val="tx1"/>
              </a:solidFill>
            </a:ln>
          </c:spPr>
          <c:marker>
            <c:symbol val="none"/>
          </c:marker>
          <c:dPt>
            <c:idx val="0"/>
            <c:bubble3D val="0"/>
            <c:spPr>
              <a:ln w="38100">
                <a:solidFill>
                  <a:schemeClr val="tx1"/>
                </a:solidFill>
              </a:ln>
            </c:spPr>
            <c:extLst>
              <c:ext xmlns:c16="http://schemas.microsoft.com/office/drawing/2014/chart" uri="{C3380CC4-5D6E-409C-BE32-E72D297353CC}">
                <c16:uniqueId val="{00000000-3B7B-4A22-BAED-FAB71AFF5EDE}"/>
              </c:ext>
            </c:extLst>
          </c:dPt>
          <c:cat>
            <c:numRef>
              <c:f>Indicators!$L$52:$P$52</c:f>
              <c:numCache>
                <c:formatCode>General</c:formatCode>
                <c:ptCount val="5"/>
                <c:pt idx="0">
                  <c:v>2012</c:v>
                </c:pt>
                <c:pt idx="1">
                  <c:v>2013</c:v>
                </c:pt>
                <c:pt idx="2">
                  <c:v>2014</c:v>
                </c:pt>
                <c:pt idx="3">
                  <c:v>2015</c:v>
                </c:pt>
                <c:pt idx="4">
                  <c:v>2016</c:v>
                </c:pt>
              </c:numCache>
            </c:numRef>
          </c:cat>
          <c:val>
            <c:numRef>
              <c:f>Indicators!$L$55:$P$55</c:f>
              <c:numCache>
                <c:formatCode>0.0</c:formatCode>
                <c:ptCount val="5"/>
                <c:pt idx="1">
                  <c:v>14.2</c:v>
                </c:pt>
                <c:pt idx="2">
                  <c:v>17.5</c:v>
                </c:pt>
                <c:pt idx="3">
                  <c:v>10.8</c:v>
                </c:pt>
                <c:pt idx="4">
                  <c:v>11.9</c:v>
                </c:pt>
              </c:numCache>
            </c:numRef>
          </c:val>
          <c:smooth val="1"/>
          <c:extLst>
            <c:ext xmlns:c16="http://schemas.microsoft.com/office/drawing/2014/chart" uri="{C3380CC4-5D6E-409C-BE32-E72D297353CC}">
              <c16:uniqueId val="{00000001-3B7B-4A22-BAED-FAB71AFF5EDE}"/>
            </c:ext>
          </c:extLst>
        </c:ser>
        <c:ser>
          <c:idx val="1"/>
          <c:order val="1"/>
          <c:tx>
            <c:strRef>
              <c:f>Indicators!$D$58</c:f>
              <c:strCache>
                <c:ptCount val="1"/>
                <c:pt idx="0">
                  <c:v>Phoenix Chelsea Median</c:v>
                </c:pt>
              </c:strCache>
            </c:strRef>
          </c:tx>
          <c:spPr>
            <a:ln w="31750">
              <a:solidFill>
                <a:schemeClr val="accent1"/>
              </a:solidFill>
            </a:ln>
          </c:spPr>
          <c:marker>
            <c:symbol val="none"/>
          </c:marker>
          <c:cat>
            <c:numRef>
              <c:f>Indicators!$L$52:$P$52</c:f>
              <c:numCache>
                <c:formatCode>General</c:formatCode>
                <c:ptCount val="5"/>
                <c:pt idx="0">
                  <c:v>2012</c:v>
                </c:pt>
                <c:pt idx="1">
                  <c:v>2013</c:v>
                </c:pt>
                <c:pt idx="2">
                  <c:v>2014</c:v>
                </c:pt>
                <c:pt idx="3">
                  <c:v>2015</c:v>
                </c:pt>
                <c:pt idx="4">
                  <c:v>2016</c:v>
                </c:pt>
              </c:numCache>
            </c:numRef>
          </c:cat>
          <c:val>
            <c:numRef>
              <c:f>Indicators!$L$58:$P$58</c:f>
              <c:numCache>
                <c:formatCode>0.0</c:formatCode>
                <c:ptCount val="5"/>
                <c:pt idx="1">
                  <c:v>5.5</c:v>
                </c:pt>
                <c:pt idx="2">
                  <c:v>14.6</c:v>
                </c:pt>
                <c:pt idx="3">
                  <c:v>9.1</c:v>
                </c:pt>
                <c:pt idx="4">
                  <c:v>8.5</c:v>
                </c:pt>
              </c:numCache>
            </c:numRef>
          </c:val>
          <c:smooth val="1"/>
          <c:extLst>
            <c:ext xmlns:c16="http://schemas.microsoft.com/office/drawing/2014/chart" uri="{C3380CC4-5D6E-409C-BE32-E72D297353CC}">
              <c16:uniqueId val="{00000002-3B7B-4A22-BAED-FAB71AFF5EDE}"/>
            </c:ext>
          </c:extLst>
        </c:ser>
        <c:ser>
          <c:idx val="2"/>
          <c:order val="2"/>
          <c:tx>
            <c:strRef>
              <c:f>Indicators!$D$62</c:f>
              <c:strCache>
                <c:ptCount val="1"/>
                <c:pt idx="0">
                  <c:v>Statewide</c:v>
                </c:pt>
              </c:strCache>
            </c:strRef>
          </c:tx>
          <c:spPr>
            <a:ln w="31750">
              <a:solidFill>
                <a:schemeClr val="accent3"/>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Indicators!$L$52:$P$52</c:f>
              <c:numCache>
                <c:formatCode>General</c:formatCode>
                <c:ptCount val="5"/>
                <c:pt idx="0">
                  <c:v>2012</c:v>
                </c:pt>
                <c:pt idx="1">
                  <c:v>2013</c:v>
                </c:pt>
                <c:pt idx="2">
                  <c:v>2014</c:v>
                </c:pt>
                <c:pt idx="3">
                  <c:v>2015</c:v>
                </c:pt>
                <c:pt idx="4">
                  <c:v>2016</c:v>
                </c:pt>
              </c:numCache>
            </c:numRef>
          </c:cat>
          <c:val>
            <c:numRef>
              <c:f>Indicators!$L$62:$P$62</c:f>
              <c:numCache>
                <c:formatCode>0.0</c:formatCode>
                <c:ptCount val="5"/>
                <c:pt idx="1">
                  <c:v>4.3</c:v>
                </c:pt>
                <c:pt idx="2">
                  <c:v>3.9</c:v>
                </c:pt>
                <c:pt idx="3">
                  <c:v>2.9</c:v>
                </c:pt>
                <c:pt idx="4">
                  <c:v>2.9</c:v>
                </c:pt>
              </c:numCache>
            </c:numRef>
          </c:val>
          <c:smooth val="1"/>
          <c:extLst>
            <c:ext xmlns:c16="http://schemas.microsoft.com/office/drawing/2014/chart" uri="{C3380CC4-5D6E-409C-BE32-E72D297353CC}">
              <c16:uniqueId val="{00000003-3B7B-4A22-BAED-FAB71AFF5EDE}"/>
            </c:ext>
          </c:extLst>
        </c:ser>
        <c:ser>
          <c:idx val="3"/>
          <c:order val="3"/>
          <c:tx>
            <c:strRef>
              <c:f>Indicators!$D$56</c:f>
              <c:strCache>
                <c:ptCount val="1"/>
                <c:pt idx="0">
                  <c:v>Phoenix Springfield</c:v>
                </c:pt>
              </c:strCache>
            </c:strRef>
          </c:tx>
          <c:spPr>
            <a:ln w="31750">
              <a:solidFill>
                <a:schemeClr val="tx1"/>
              </a:solidFill>
              <a:prstDash val="sysDot"/>
            </a:ln>
          </c:spPr>
          <c:marker>
            <c:symbol val="none"/>
          </c:marker>
          <c:val>
            <c:numRef>
              <c:f>Indicators!$L$56:$P$56</c:f>
              <c:numCache>
                <c:formatCode>0.0</c:formatCode>
                <c:ptCount val="5"/>
                <c:pt idx="3">
                  <c:v>0</c:v>
                </c:pt>
                <c:pt idx="4">
                  <c:v>3.5</c:v>
                </c:pt>
              </c:numCache>
            </c:numRef>
          </c:val>
          <c:smooth val="1"/>
          <c:extLst>
            <c:ext xmlns:c16="http://schemas.microsoft.com/office/drawing/2014/chart" uri="{C3380CC4-5D6E-409C-BE32-E72D297353CC}">
              <c16:uniqueId val="{00000004-3B7B-4A22-BAED-FAB71AFF5EDE}"/>
            </c:ext>
          </c:extLst>
        </c:ser>
        <c:ser>
          <c:idx val="4"/>
          <c:order val="4"/>
          <c:tx>
            <c:strRef>
              <c:f>Indicators!$D$59</c:f>
              <c:strCache>
                <c:ptCount val="1"/>
                <c:pt idx="0">
                  <c:v>Phoenix Springfield Median</c:v>
                </c:pt>
              </c:strCache>
            </c:strRef>
          </c:tx>
          <c:spPr>
            <a:ln w="31750">
              <a:solidFill>
                <a:schemeClr val="accent1"/>
              </a:solidFill>
              <a:prstDash val="sysDot"/>
            </a:ln>
          </c:spPr>
          <c:marker>
            <c:symbol val="none"/>
          </c:marker>
          <c:val>
            <c:numRef>
              <c:f>Indicators!$L$59:$P$59</c:f>
              <c:numCache>
                <c:formatCode>0.0</c:formatCode>
                <c:ptCount val="5"/>
                <c:pt idx="3">
                  <c:v>6.1</c:v>
                </c:pt>
                <c:pt idx="4">
                  <c:v>11.2</c:v>
                </c:pt>
              </c:numCache>
            </c:numRef>
          </c:val>
          <c:smooth val="1"/>
          <c:extLst>
            <c:ext xmlns:c16="http://schemas.microsoft.com/office/drawing/2014/chart" uri="{C3380CC4-5D6E-409C-BE32-E72D297353CC}">
              <c16:uniqueId val="{00000005-3B7B-4A22-BAED-FAB71AFF5EDE}"/>
            </c:ext>
          </c:extLst>
        </c:ser>
        <c:ser>
          <c:idx val="5"/>
          <c:order val="5"/>
          <c:tx>
            <c:strRef>
              <c:f>Indicators!$D$57</c:f>
              <c:strCache>
                <c:ptCount val="1"/>
                <c:pt idx="0">
                  <c:v>Phoenix Lawrence†</c:v>
                </c:pt>
              </c:strCache>
            </c:strRef>
          </c:tx>
          <c:spPr>
            <a:ln w="31750">
              <a:solidFill>
                <a:schemeClr val="tx1"/>
              </a:solidFill>
              <a:prstDash val="sysDash"/>
            </a:ln>
          </c:spPr>
          <c:marker>
            <c:symbol val="none"/>
          </c:marker>
          <c:val>
            <c:numRef>
              <c:f>Indicators!$L$57:$P$57</c:f>
              <c:numCache>
                <c:formatCode>0.0</c:formatCode>
                <c:ptCount val="5"/>
                <c:pt idx="1">
                  <c:v>6.8</c:v>
                </c:pt>
                <c:pt idx="2">
                  <c:v>10.7</c:v>
                </c:pt>
                <c:pt idx="3">
                  <c:v>13.5</c:v>
                </c:pt>
                <c:pt idx="4">
                  <c:v>18.399999999999999</c:v>
                </c:pt>
              </c:numCache>
            </c:numRef>
          </c:val>
          <c:smooth val="1"/>
          <c:extLst>
            <c:ext xmlns:c16="http://schemas.microsoft.com/office/drawing/2014/chart" uri="{C3380CC4-5D6E-409C-BE32-E72D297353CC}">
              <c16:uniqueId val="{00000006-3B7B-4A22-BAED-FAB71AFF5EDE}"/>
            </c:ext>
          </c:extLst>
        </c:ser>
        <c:ser>
          <c:idx val="6"/>
          <c:order val="6"/>
          <c:tx>
            <c:strRef>
              <c:f>Indicators!$D$60</c:f>
              <c:strCache>
                <c:ptCount val="1"/>
                <c:pt idx="0">
                  <c:v>Phoenix Lawrence Median</c:v>
                </c:pt>
              </c:strCache>
            </c:strRef>
          </c:tx>
          <c:spPr>
            <a:ln w="31750">
              <a:solidFill>
                <a:schemeClr val="accent1"/>
              </a:solidFill>
              <a:prstDash val="sysDash"/>
            </a:ln>
          </c:spPr>
          <c:marker>
            <c:symbol val="none"/>
          </c:marker>
          <c:val>
            <c:numRef>
              <c:f>Indicators!$L$60:$P$60</c:f>
              <c:numCache>
                <c:formatCode>0.0</c:formatCode>
                <c:ptCount val="5"/>
                <c:pt idx="1">
                  <c:v>13</c:v>
                </c:pt>
                <c:pt idx="2">
                  <c:v>7.6</c:v>
                </c:pt>
                <c:pt idx="3">
                  <c:v>10.050000000000001</c:v>
                </c:pt>
                <c:pt idx="4">
                  <c:v>19.2</c:v>
                </c:pt>
              </c:numCache>
            </c:numRef>
          </c:val>
          <c:smooth val="1"/>
          <c:extLst>
            <c:ext xmlns:c16="http://schemas.microsoft.com/office/drawing/2014/chart" uri="{C3380CC4-5D6E-409C-BE32-E72D297353CC}">
              <c16:uniqueId val="{00000007-3B7B-4A22-BAED-FAB71AFF5EDE}"/>
            </c:ext>
          </c:extLst>
        </c:ser>
        <c:ser>
          <c:idx val="7"/>
          <c:order val="7"/>
          <c:tx>
            <c:strRef>
              <c:f>Indicators!$D$61</c:f>
              <c:strCache>
                <c:ptCount val="1"/>
                <c:pt idx="0">
                  <c:v>Alt. Ed. Schools</c:v>
                </c:pt>
              </c:strCache>
            </c:strRef>
          </c:tx>
          <c:spPr>
            <a:ln w="38100">
              <a:solidFill>
                <a:srgbClr val="F79646"/>
              </a:solidFill>
            </a:ln>
          </c:spPr>
          <c:marker>
            <c:symbol val="none"/>
          </c:marker>
          <c:val>
            <c:numRef>
              <c:f>Indicators!$L$61:$P$61</c:f>
              <c:numCache>
                <c:formatCode>0.0</c:formatCode>
                <c:ptCount val="5"/>
                <c:pt idx="1">
                  <c:v>17.5</c:v>
                </c:pt>
                <c:pt idx="2">
                  <c:v>18.8</c:v>
                </c:pt>
                <c:pt idx="3">
                  <c:v>18.100000000000001</c:v>
                </c:pt>
                <c:pt idx="4">
                  <c:v>14.7</c:v>
                </c:pt>
              </c:numCache>
            </c:numRef>
          </c:val>
          <c:smooth val="1"/>
          <c:extLst>
            <c:ext xmlns:c16="http://schemas.microsoft.com/office/drawing/2014/chart" uri="{C3380CC4-5D6E-409C-BE32-E72D297353CC}">
              <c16:uniqueId val="{00000008-3B7B-4A22-BAED-FAB71AFF5EDE}"/>
            </c:ext>
          </c:extLst>
        </c:ser>
        <c:dLbls>
          <c:showLegendKey val="0"/>
          <c:showVal val="0"/>
          <c:showCatName val="0"/>
          <c:showSerName val="0"/>
          <c:showPercent val="0"/>
          <c:showBubbleSize val="0"/>
        </c:dLbls>
        <c:smooth val="0"/>
        <c:axId val="129492864"/>
        <c:axId val="129494400"/>
      </c:lineChart>
      <c:catAx>
        <c:axId val="129492864"/>
        <c:scaling>
          <c:orientation val="minMax"/>
        </c:scaling>
        <c:delete val="0"/>
        <c:axPos val="b"/>
        <c:numFmt formatCode="General" sourceLinked="1"/>
        <c:majorTickMark val="out"/>
        <c:minorTickMark val="none"/>
        <c:tickLblPos val="nextTo"/>
        <c:spPr>
          <a:noFill/>
        </c:spPr>
        <c:crossAx val="129494400"/>
        <c:crosses val="autoZero"/>
        <c:auto val="1"/>
        <c:lblAlgn val="ctr"/>
        <c:lblOffset val="100"/>
        <c:noMultiLvlLbl val="0"/>
      </c:catAx>
      <c:valAx>
        <c:axId val="129494400"/>
        <c:scaling>
          <c:orientation val="minMax"/>
          <c:max val="50"/>
          <c:min val="0"/>
        </c:scaling>
        <c:delete val="0"/>
        <c:axPos val="l"/>
        <c:title>
          <c:tx>
            <c:rich>
              <a:bodyPr rot="-5400000" vert="horz"/>
              <a:lstStyle/>
              <a:p>
                <a:pPr>
                  <a:defRPr/>
                </a:pPr>
                <a:r>
                  <a:rPr lang="en-US"/>
                  <a:t>Percent</a:t>
                </a:r>
              </a:p>
            </c:rich>
          </c:tx>
          <c:layout/>
          <c:overlay val="0"/>
        </c:title>
        <c:numFmt formatCode="General" sourceLinked="0"/>
        <c:majorTickMark val="out"/>
        <c:minorTickMark val="none"/>
        <c:tickLblPos val="nextTo"/>
        <c:spPr>
          <a:noFill/>
        </c:spPr>
        <c:crossAx val="129492864"/>
        <c:crosses val="autoZero"/>
        <c:crossBetween val="between"/>
        <c:majorUnit val="5"/>
        <c:minorUnit val="2"/>
      </c:valAx>
      <c:spPr>
        <a:no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822" l="0.70000000000000062" r="0.70000000000000062" t="0.75000000000000822"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134205735079992"/>
          <c:y val="5.1440251900434983E-2"/>
          <c:w val="0.84209927994080891"/>
          <c:h val="0.83249029671849895"/>
        </c:manualLayout>
      </c:layout>
      <c:lineChart>
        <c:grouping val="standard"/>
        <c:varyColors val="0"/>
        <c:ser>
          <c:idx val="0"/>
          <c:order val="0"/>
          <c:tx>
            <c:strRef>
              <c:f>Indicators!$D$55</c:f>
              <c:strCache>
                <c:ptCount val="1"/>
                <c:pt idx="0">
                  <c:v>Phoenix Chelsea</c:v>
                </c:pt>
              </c:strCache>
            </c:strRef>
          </c:tx>
          <c:spPr>
            <a:ln w="38100">
              <a:solidFill>
                <a:schemeClr val="tx1"/>
              </a:solidFill>
            </a:ln>
          </c:spPr>
          <c:marker>
            <c:symbol val="none"/>
          </c:marker>
          <c:cat>
            <c:numRef>
              <c:f>Indicators!$S$52:$W$52</c:f>
              <c:numCache>
                <c:formatCode>General</c:formatCode>
                <c:ptCount val="5"/>
                <c:pt idx="0">
                  <c:v>2012</c:v>
                </c:pt>
                <c:pt idx="1">
                  <c:v>2013</c:v>
                </c:pt>
                <c:pt idx="2">
                  <c:v>2014</c:v>
                </c:pt>
                <c:pt idx="3">
                  <c:v>2015</c:v>
                </c:pt>
                <c:pt idx="4">
                  <c:v>2016</c:v>
                </c:pt>
              </c:numCache>
            </c:numRef>
          </c:cat>
          <c:val>
            <c:numRef>
              <c:f>Indicators!$S$55:$W$55</c:f>
              <c:numCache>
                <c:formatCode>0.0</c:formatCode>
                <c:ptCount val="5"/>
                <c:pt idx="0">
                  <c:v>20.399999999999999</c:v>
                </c:pt>
                <c:pt idx="1">
                  <c:v>14.6</c:v>
                </c:pt>
                <c:pt idx="2">
                  <c:v>22.8</c:v>
                </c:pt>
                <c:pt idx="3">
                  <c:v>21.1</c:v>
                </c:pt>
                <c:pt idx="4">
                  <c:v>27.1</c:v>
                </c:pt>
              </c:numCache>
            </c:numRef>
          </c:val>
          <c:smooth val="1"/>
          <c:extLst>
            <c:ext xmlns:c16="http://schemas.microsoft.com/office/drawing/2014/chart" uri="{C3380CC4-5D6E-409C-BE32-E72D297353CC}">
              <c16:uniqueId val="{00000000-4C64-457C-9CD4-BD8C2F02C1E5}"/>
            </c:ext>
          </c:extLst>
        </c:ser>
        <c:ser>
          <c:idx val="1"/>
          <c:order val="1"/>
          <c:tx>
            <c:strRef>
              <c:f>Indicators!$D$58</c:f>
              <c:strCache>
                <c:ptCount val="1"/>
                <c:pt idx="0">
                  <c:v>Phoenix Chelsea Median</c:v>
                </c:pt>
              </c:strCache>
            </c:strRef>
          </c:tx>
          <c:spPr>
            <a:ln w="31750">
              <a:solidFill>
                <a:schemeClr val="accent1"/>
              </a:solidFill>
            </a:ln>
          </c:spPr>
          <c:marker>
            <c:symbol val="none"/>
          </c:marker>
          <c:cat>
            <c:numRef>
              <c:f>Indicators!$S$52:$W$52</c:f>
              <c:numCache>
                <c:formatCode>General</c:formatCode>
                <c:ptCount val="5"/>
                <c:pt idx="0">
                  <c:v>2012</c:v>
                </c:pt>
                <c:pt idx="1">
                  <c:v>2013</c:v>
                </c:pt>
                <c:pt idx="2">
                  <c:v>2014</c:v>
                </c:pt>
                <c:pt idx="3">
                  <c:v>2015</c:v>
                </c:pt>
                <c:pt idx="4">
                  <c:v>2016</c:v>
                </c:pt>
              </c:numCache>
            </c:numRef>
          </c:cat>
          <c:val>
            <c:numRef>
              <c:f>Indicators!$S$58:$W$58</c:f>
              <c:numCache>
                <c:formatCode>0.0</c:formatCode>
                <c:ptCount val="5"/>
                <c:pt idx="0">
                  <c:v>5.9</c:v>
                </c:pt>
                <c:pt idx="1">
                  <c:v>4.5</c:v>
                </c:pt>
                <c:pt idx="2">
                  <c:v>3.6</c:v>
                </c:pt>
                <c:pt idx="3">
                  <c:v>4.9000000000000004</c:v>
                </c:pt>
                <c:pt idx="4">
                  <c:v>6</c:v>
                </c:pt>
              </c:numCache>
            </c:numRef>
          </c:val>
          <c:smooth val="1"/>
          <c:extLst>
            <c:ext xmlns:c16="http://schemas.microsoft.com/office/drawing/2014/chart" uri="{C3380CC4-5D6E-409C-BE32-E72D297353CC}">
              <c16:uniqueId val="{00000001-4C64-457C-9CD4-BD8C2F02C1E5}"/>
            </c:ext>
          </c:extLst>
        </c:ser>
        <c:ser>
          <c:idx val="2"/>
          <c:order val="2"/>
          <c:tx>
            <c:strRef>
              <c:f>Indicators!$D$62</c:f>
              <c:strCache>
                <c:ptCount val="1"/>
                <c:pt idx="0">
                  <c:v>Statewide</c:v>
                </c:pt>
              </c:strCache>
            </c:strRef>
          </c:tx>
          <c:spPr>
            <a:ln w="31750">
              <a:solidFill>
                <a:schemeClr val="accent3"/>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Indicators!$S$52:$W$52</c:f>
              <c:numCache>
                <c:formatCode>General</c:formatCode>
                <c:ptCount val="5"/>
                <c:pt idx="0">
                  <c:v>2012</c:v>
                </c:pt>
                <c:pt idx="1">
                  <c:v>2013</c:v>
                </c:pt>
                <c:pt idx="2">
                  <c:v>2014</c:v>
                </c:pt>
                <c:pt idx="3">
                  <c:v>2015</c:v>
                </c:pt>
                <c:pt idx="4">
                  <c:v>2016</c:v>
                </c:pt>
              </c:numCache>
            </c:numRef>
          </c:cat>
          <c:val>
            <c:numRef>
              <c:f>Indicators!$S$62:$W$62</c:f>
              <c:numCache>
                <c:formatCode>0.0</c:formatCode>
                <c:ptCount val="5"/>
                <c:pt idx="0">
                  <c:v>1.9</c:v>
                </c:pt>
                <c:pt idx="1">
                  <c:v>1.8</c:v>
                </c:pt>
                <c:pt idx="2">
                  <c:v>1.6</c:v>
                </c:pt>
                <c:pt idx="3">
                  <c:v>1.5</c:v>
                </c:pt>
                <c:pt idx="4">
                  <c:v>1.5</c:v>
                </c:pt>
              </c:numCache>
            </c:numRef>
          </c:val>
          <c:smooth val="1"/>
          <c:extLst>
            <c:ext xmlns:c16="http://schemas.microsoft.com/office/drawing/2014/chart" uri="{C3380CC4-5D6E-409C-BE32-E72D297353CC}">
              <c16:uniqueId val="{00000002-4C64-457C-9CD4-BD8C2F02C1E5}"/>
            </c:ext>
          </c:extLst>
        </c:ser>
        <c:ser>
          <c:idx val="3"/>
          <c:order val="3"/>
          <c:tx>
            <c:strRef>
              <c:f>Indicators!$D$56</c:f>
              <c:strCache>
                <c:ptCount val="1"/>
                <c:pt idx="0">
                  <c:v>Phoenix Springfield</c:v>
                </c:pt>
              </c:strCache>
            </c:strRef>
          </c:tx>
          <c:spPr>
            <a:ln w="31750">
              <a:solidFill>
                <a:schemeClr val="tx1"/>
              </a:solidFill>
              <a:prstDash val="sysDot"/>
            </a:ln>
          </c:spPr>
          <c:marker>
            <c:symbol val="none"/>
          </c:marker>
          <c:val>
            <c:numRef>
              <c:f>Indicators!$S$56:$W$56</c:f>
              <c:numCache>
                <c:formatCode>0.0</c:formatCode>
                <c:ptCount val="5"/>
                <c:pt idx="3">
                  <c:v>45.1</c:v>
                </c:pt>
                <c:pt idx="4">
                  <c:v>52.4</c:v>
                </c:pt>
              </c:numCache>
            </c:numRef>
          </c:val>
          <c:smooth val="1"/>
          <c:extLst>
            <c:ext xmlns:c16="http://schemas.microsoft.com/office/drawing/2014/chart" uri="{C3380CC4-5D6E-409C-BE32-E72D297353CC}">
              <c16:uniqueId val="{00000003-4C64-457C-9CD4-BD8C2F02C1E5}"/>
            </c:ext>
          </c:extLst>
        </c:ser>
        <c:ser>
          <c:idx val="4"/>
          <c:order val="4"/>
          <c:tx>
            <c:strRef>
              <c:f>Indicators!$D$59</c:f>
              <c:strCache>
                <c:ptCount val="1"/>
                <c:pt idx="0">
                  <c:v>Phoenix Springfield Median</c:v>
                </c:pt>
              </c:strCache>
            </c:strRef>
          </c:tx>
          <c:spPr>
            <a:ln w="31750">
              <a:solidFill>
                <a:schemeClr val="accent1"/>
              </a:solidFill>
              <a:prstDash val="sysDot"/>
            </a:ln>
          </c:spPr>
          <c:marker>
            <c:symbol val="none"/>
          </c:marker>
          <c:val>
            <c:numRef>
              <c:f>Indicators!$S$59:$W$59</c:f>
              <c:numCache>
                <c:formatCode>0.0</c:formatCode>
                <c:ptCount val="5"/>
                <c:pt idx="3">
                  <c:v>4.2</c:v>
                </c:pt>
                <c:pt idx="4">
                  <c:v>5.7</c:v>
                </c:pt>
              </c:numCache>
            </c:numRef>
          </c:val>
          <c:smooth val="1"/>
          <c:extLst>
            <c:ext xmlns:c16="http://schemas.microsoft.com/office/drawing/2014/chart" uri="{C3380CC4-5D6E-409C-BE32-E72D297353CC}">
              <c16:uniqueId val="{00000004-4C64-457C-9CD4-BD8C2F02C1E5}"/>
            </c:ext>
          </c:extLst>
        </c:ser>
        <c:ser>
          <c:idx val="5"/>
          <c:order val="5"/>
          <c:tx>
            <c:strRef>
              <c:f>Indicators!$D$57</c:f>
              <c:strCache>
                <c:ptCount val="1"/>
                <c:pt idx="0">
                  <c:v>Phoenix Lawrence†</c:v>
                </c:pt>
              </c:strCache>
            </c:strRef>
          </c:tx>
          <c:spPr>
            <a:ln w="31750">
              <a:solidFill>
                <a:schemeClr val="tx1"/>
              </a:solidFill>
              <a:prstDash val="sysDash"/>
            </a:ln>
          </c:spPr>
          <c:marker>
            <c:symbol val="none"/>
          </c:marker>
          <c:val>
            <c:numRef>
              <c:f>Indicators!$S$57:$W$57</c:f>
              <c:numCache>
                <c:formatCode>0.0</c:formatCode>
                <c:ptCount val="5"/>
                <c:pt idx="1">
                  <c:v>43.8</c:v>
                </c:pt>
                <c:pt idx="2">
                  <c:v>19.8</c:v>
                </c:pt>
                <c:pt idx="3">
                  <c:v>44.3</c:v>
                </c:pt>
                <c:pt idx="4">
                  <c:v>50</c:v>
                </c:pt>
              </c:numCache>
            </c:numRef>
          </c:val>
          <c:smooth val="1"/>
          <c:extLst>
            <c:ext xmlns:c16="http://schemas.microsoft.com/office/drawing/2014/chart" uri="{C3380CC4-5D6E-409C-BE32-E72D297353CC}">
              <c16:uniqueId val="{00000005-4C64-457C-9CD4-BD8C2F02C1E5}"/>
            </c:ext>
          </c:extLst>
        </c:ser>
        <c:ser>
          <c:idx val="6"/>
          <c:order val="6"/>
          <c:tx>
            <c:strRef>
              <c:f>Indicators!$D$60</c:f>
              <c:strCache>
                <c:ptCount val="1"/>
                <c:pt idx="0">
                  <c:v>Phoenix Lawrence Median</c:v>
                </c:pt>
              </c:strCache>
            </c:strRef>
          </c:tx>
          <c:spPr>
            <a:ln w="31750">
              <a:solidFill>
                <a:schemeClr val="accent1"/>
              </a:solidFill>
              <a:prstDash val="sysDash"/>
            </a:ln>
          </c:spPr>
          <c:marker>
            <c:symbol val="none"/>
          </c:marker>
          <c:val>
            <c:numRef>
              <c:f>Indicators!$S$60:$W$60</c:f>
              <c:numCache>
                <c:formatCode>0.0</c:formatCode>
                <c:ptCount val="5"/>
                <c:pt idx="1">
                  <c:v>18.900000000000002</c:v>
                </c:pt>
                <c:pt idx="2">
                  <c:v>19.100000000000001</c:v>
                </c:pt>
                <c:pt idx="3">
                  <c:v>15.249999999999998</c:v>
                </c:pt>
                <c:pt idx="4">
                  <c:v>7.6</c:v>
                </c:pt>
              </c:numCache>
            </c:numRef>
          </c:val>
          <c:smooth val="1"/>
          <c:extLst>
            <c:ext xmlns:c16="http://schemas.microsoft.com/office/drawing/2014/chart" uri="{C3380CC4-5D6E-409C-BE32-E72D297353CC}">
              <c16:uniqueId val="{00000006-4C64-457C-9CD4-BD8C2F02C1E5}"/>
            </c:ext>
          </c:extLst>
        </c:ser>
        <c:ser>
          <c:idx val="7"/>
          <c:order val="7"/>
          <c:tx>
            <c:strRef>
              <c:f>Indicators!$D$61</c:f>
              <c:strCache>
                <c:ptCount val="1"/>
                <c:pt idx="0">
                  <c:v>Alt. Ed. Schools</c:v>
                </c:pt>
              </c:strCache>
            </c:strRef>
          </c:tx>
          <c:spPr>
            <a:ln w="38100">
              <a:solidFill>
                <a:srgbClr val="F79646"/>
              </a:solidFill>
            </a:ln>
          </c:spPr>
          <c:marker>
            <c:symbol val="none"/>
          </c:marker>
          <c:val>
            <c:numRef>
              <c:f>Indicators!$S$61:$W$61</c:f>
              <c:numCache>
                <c:formatCode>0.0</c:formatCode>
                <c:ptCount val="5"/>
                <c:pt idx="0">
                  <c:v>26.3</c:v>
                </c:pt>
                <c:pt idx="1">
                  <c:v>25.8</c:v>
                </c:pt>
                <c:pt idx="2">
                  <c:v>22.8</c:v>
                </c:pt>
                <c:pt idx="3">
                  <c:v>26</c:v>
                </c:pt>
                <c:pt idx="4">
                  <c:v>23.8</c:v>
                </c:pt>
              </c:numCache>
            </c:numRef>
          </c:val>
          <c:smooth val="1"/>
          <c:extLst>
            <c:ext xmlns:c16="http://schemas.microsoft.com/office/drawing/2014/chart" uri="{C3380CC4-5D6E-409C-BE32-E72D297353CC}">
              <c16:uniqueId val="{00000007-4C64-457C-9CD4-BD8C2F02C1E5}"/>
            </c:ext>
          </c:extLst>
        </c:ser>
        <c:dLbls>
          <c:showLegendKey val="0"/>
          <c:showVal val="0"/>
          <c:showCatName val="0"/>
          <c:showSerName val="0"/>
          <c:showPercent val="0"/>
          <c:showBubbleSize val="0"/>
        </c:dLbls>
        <c:smooth val="0"/>
        <c:axId val="129559168"/>
        <c:axId val="129557248"/>
      </c:lineChart>
      <c:valAx>
        <c:axId val="129557248"/>
        <c:scaling>
          <c:orientation val="minMax"/>
          <c:max val="50"/>
          <c:min val="0"/>
        </c:scaling>
        <c:delete val="0"/>
        <c:axPos val="l"/>
        <c:title>
          <c:tx>
            <c:rich>
              <a:bodyPr rot="-5400000" vert="horz"/>
              <a:lstStyle/>
              <a:p>
                <a:pPr>
                  <a:defRPr/>
                </a:pPr>
                <a:r>
                  <a:rPr lang="en-US"/>
                  <a:t>Percent</a:t>
                </a:r>
              </a:p>
            </c:rich>
          </c:tx>
          <c:layout/>
          <c:overlay val="0"/>
        </c:title>
        <c:numFmt formatCode="0" sourceLinked="0"/>
        <c:majorTickMark val="out"/>
        <c:minorTickMark val="none"/>
        <c:tickLblPos val="nextTo"/>
        <c:crossAx val="129559168"/>
        <c:crosses val="autoZero"/>
        <c:crossBetween val="between"/>
        <c:majorUnit val="10"/>
      </c:valAx>
      <c:catAx>
        <c:axId val="129559168"/>
        <c:scaling>
          <c:orientation val="minMax"/>
        </c:scaling>
        <c:delete val="0"/>
        <c:axPos val="b"/>
        <c:numFmt formatCode="General" sourceLinked="1"/>
        <c:majorTickMark val="out"/>
        <c:minorTickMark val="none"/>
        <c:tickLblPos val="nextTo"/>
        <c:crossAx val="129557248"/>
        <c:crosses val="autoZero"/>
        <c:auto val="1"/>
        <c:lblAlgn val="ctr"/>
        <c:lblOffset val="100"/>
        <c:noMultiLvlLbl val="0"/>
      </c:cat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44" l="0.70000000000000062" r="0.70000000000000062" t="0.75000000000000844"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85655220139192"/>
          <c:y val="5.1440251900434983E-2"/>
          <c:w val="0.85774907183413773"/>
          <c:h val="0.83249029671849872"/>
        </c:manualLayout>
      </c:layout>
      <c:lineChart>
        <c:grouping val="standard"/>
        <c:varyColors val="0"/>
        <c:ser>
          <c:idx val="0"/>
          <c:order val="0"/>
          <c:tx>
            <c:strRef>
              <c:f>Indicators!$D$95</c:f>
              <c:strCache>
                <c:ptCount val="1"/>
                <c:pt idx="0">
                  <c:v>Phoenix Chelsea</c:v>
                </c:pt>
              </c:strCache>
            </c:strRef>
          </c:tx>
          <c:spPr>
            <a:ln w="38100">
              <a:solidFill>
                <a:schemeClr val="tx1"/>
              </a:solidFill>
            </a:ln>
          </c:spPr>
          <c:marker>
            <c:symbol val="none"/>
          </c:marker>
          <c:dPt>
            <c:idx val="0"/>
            <c:bubble3D val="0"/>
            <c:spPr>
              <a:ln w="38100">
                <a:solidFill>
                  <a:schemeClr val="tx1"/>
                </a:solidFill>
              </a:ln>
            </c:spPr>
            <c:extLst>
              <c:ext xmlns:c16="http://schemas.microsoft.com/office/drawing/2014/chart" uri="{C3380CC4-5D6E-409C-BE32-E72D297353CC}">
                <c16:uniqueId val="{00000000-8AA8-476B-9290-2A326FA39F70}"/>
              </c:ext>
            </c:extLst>
          </c:dPt>
          <c:cat>
            <c:numRef>
              <c:f>Indicators!$E$92:$I$92</c:f>
              <c:numCache>
                <c:formatCode>General</c:formatCode>
                <c:ptCount val="5"/>
                <c:pt idx="0">
                  <c:v>2012</c:v>
                </c:pt>
                <c:pt idx="1">
                  <c:v>2013</c:v>
                </c:pt>
                <c:pt idx="2">
                  <c:v>2014</c:v>
                </c:pt>
                <c:pt idx="3">
                  <c:v>2015</c:v>
                </c:pt>
                <c:pt idx="4">
                  <c:v>2016</c:v>
                </c:pt>
              </c:numCache>
            </c:numRef>
          </c:cat>
          <c:val>
            <c:numRef>
              <c:f>Indicators!$E$95:$I$95</c:f>
              <c:numCache>
                <c:formatCode>0.0</c:formatCode>
                <c:ptCount val="5"/>
                <c:pt idx="0">
                  <c:v>16.2</c:v>
                </c:pt>
                <c:pt idx="1">
                  <c:v>18.3</c:v>
                </c:pt>
                <c:pt idx="2">
                  <c:v>15.1</c:v>
                </c:pt>
                <c:pt idx="3">
                  <c:v>17.399999999999999</c:v>
                </c:pt>
                <c:pt idx="4">
                  <c:v>21.3</c:v>
                </c:pt>
              </c:numCache>
            </c:numRef>
          </c:val>
          <c:smooth val="1"/>
          <c:extLst>
            <c:ext xmlns:c16="http://schemas.microsoft.com/office/drawing/2014/chart" uri="{C3380CC4-5D6E-409C-BE32-E72D297353CC}">
              <c16:uniqueId val="{00000001-8AA8-476B-9290-2A326FA39F70}"/>
            </c:ext>
          </c:extLst>
        </c:ser>
        <c:ser>
          <c:idx val="1"/>
          <c:order val="1"/>
          <c:tx>
            <c:strRef>
              <c:f>Indicators!$D$98</c:f>
              <c:strCache>
                <c:ptCount val="1"/>
                <c:pt idx="0">
                  <c:v>Phoenix Chelsea Median</c:v>
                </c:pt>
              </c:strCache>
            </c:strRef>
          </c:tx>
          <c:spPr>
            <a:ln w="31750">
              <a:solidFill>
                <a:schemeClr val="accent1"/>
              </a:solidFill>
            </a:ln>
          </c:spPr>
          <c:marker>
            <c:symbol val="none"/>
          </c:marker>
          <c:cat>
            <c:numRef>
              <c:f>Indicators!$E$92:$I$92</c:f>
              <c:numCache>
                <c:formatCode>General</c:formatCode>
                <c:ptCount val="5"/>
                <c:pt idx="0">
                  <c:v>2012</c:v>
                </c:pt>
                <c:pt idx="1">
                  <c:v>2013</c:v>
                </c:pt>
                <c:pt idx="2">
                  <c:v>2014</c:v>
                </c:pt>
                <c:pt idx="3">
                  <c:v>2015</c:v>
                </c:pt>
                <c:pt idx="4">
                  <c:v>2016</c:v>
                </c:pt>
              </c:numCache>
            </c:numRef>
          </c:cat>
          <c:val>
            <c:numRef>
              <c:f>Indicators!$E$98:$I$98</c:f>
              <c:numCache>
                <c:formatCode>0.0</c:formatCode>
                <c:ptCount val="5"/>
                <c:pt idx="0">
                  <c:v>72</c:v>
                </c:pt>
                <c:pt idx="1">
                  <c:v>75.349999999999994</c:v>
                </c:pt>
                <c:pt idx="2">
                  <c:v>74.400000000000006</c:v>
                </c:pt>
                <c:pt idx="3">
                  <c:v>79.05</c:v>
                </c:pt>
                <c:pt idx="4">
                  <c:v>78.349999999999994</c:v>
                </c:pt>
              </c:numCache>
            </c:numRef>
          </c:val>
          <c:smooth val="1"/>
          <c:extLst>
            <c:ext xmlns:c16="http://schemas.microsoft.com/office/drawing/2014/chart" uri="{C3380CC4-5D6E-409C-BE32-E72D297353CC}">
              <c16:uniqueId val="{00000002-8AA8-476B-9290-2A326FA39F70}"/>
            </c:ext>
          </c:extLst>
        </c:ser>
        <c:ser>
          <c:idx val="2"/>
          <c:order val="2"/>
          <c:tx>
            <c:strRef>
              <c:f>Indicators!$D$102</c:f>
              <c:strCache>
                <c:ptCount val="1"/>
                <c:pt idx="0">
                  <c:v>Statewide</c:v>
                </c:pt>
              </c:strCache>
            </c:strRef>
          </c:tx>
          <c:spPr>
            <a:ln w="31750">
              <a:solidFill>
                <a:schemeClr val="accent3"/>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Indicators!$E$92:$I$92</c:f>
              <c:numCache>
                <c:formatCode>General</c:formatCode>
                <c:ptCount val="5"/>
                <c:pt idx="0">
                  <c:v>2012</c:v>
                </c:pt>
                <c:pt idx="1">
                  <c:v>2013</c:v>
                </c:pt>
                <c:pt idx="2">
                  <c:v>2014</c:v>
                </c:pt>
                <c:pt idx="3">
                  <c:v>2015</c:v>
                </c:pt>
                <c:pt idx="4">
                  <c:v>2016</c:v>
                </c:pt>
              </c:numCache>
            </c:numRef>
          </c:cat>
          <c:val>
            <c:numRef>
              <c:f>Indicators!$E$102:$I$102</c:f>
              <c:numCache>
                <c:formatCode>0.0</c:formatCode>
                <c:ptCount val="5"/>
                <c:pt idx="0">
                  <c:v>84.7</c:v>
                </c:pt>
                <c:pt idx="1">
                  <c:v>85</c:v>
                </c:pt>
                <c:pt idx="2">
                  <c:v>86.1</c:v>
                </c:pt>
                <c:pt idx="3">
                  <c:v>87.3</c:v>
                </c:pt>
                <c:pt idx="4">
                  <c:v>87.5</c:v>
                </c:pt>
              </c:numCache>
            </c:numRef>
          </c:val>
          <c:smooth val="1"/>
          <c:extLst>
            <c:ext xmlns:c16="http://schemas.microsoft.com/office/drawing/2014/chart" uri="{C3380CC4-5D6E-409C-BE32-E72D297353CC}">
              <c16:uniqueId val="{00000003-8AA8-476B-9290-2A326FA39F70}"/>
            </c:ext>
          </c:extLst>
        </c:ser>
        <c:ser>
          <c:idx val="3"/>
          <c:order val="3"/>
          <c:tx>
            <c:strRef>
              <c:f>Indicators!$D$96</c:f>
              <c:strCache>
                <c:ptCount val="1"/>
                <c:pt idx="0">
                  <c:v>Phoenix Springfield</c:v>
                </c:pt>
              </c:strCache>
            </c:strRef>
          </c:tx>
          <c:spPr>
            <a:ln w="31750">
              <a:solidFill>
                <a:schemeClr val="tx1"/>
              </a:solidFill>
            </a:ln>
          </c:spPr>
          <c:marker>
            <c:symbol val="none"/>
          </c:marker>
          <c:dPt>
            <c:idx val="4"/>
            <c:bubble3D val="0"/>
            <c:spPr>
              <a:ln w="31750">
                <a:solidFill>
                  <a:schemeClr val="tx1"/>
                </a:solidFill>
                <a:prstDash val="sysDot"/>
              </a:ln>
            </c:spPr>
            <c:extLst>
              <c:ext xmlns:c16="http://schemas.microsoft.com/office/drawing/2014/chart" uri="{C3380CC4-5D6E-409C-BE32-E72D297353CC}">
                <c16:uniqueId val="{00000004-8AA8-476B-9290-2A326FA39F70}"/>
              </c:ext>
            </c:extLst>
          </c:dPt>
          <c:val>
            <c:numRef>
              <c:f>Indicators!$E$96:$I$96</c:f>
              <c:numCache>
                <c:formatCode>0.0</c:formatCode>
                <c:ptCount val="5"/>
                <c:pt idx="3">
                  <c:v>0</c:v>
                </c:pt>
                <c:pt idx="4">
                  <c:v>9.1</c:v>
                </c:pt>
              </c:numCache>
            </c:numRef>
          </c:val>
          <c:smooth val="0"/>
          <c:extLst>
            <c:ext xmlns:c16="http://schemas.microsoft.com/office/drawing/2014/chart" uri="{C3380CC4-5D6E-409C-BE32-E72D297353CC}">
              <c16:uniqueId val="{00000005-8AA8-476B-9290-2A326FA39F70}"/>
            </c:ext>
          </c:extLst>
        </c:ser>
        <c:ser>
          <c:idx val="4"/>
          <c:order val="4"/>
          <c:tx>
            <c:strRef>
              <c:f>Indicators!$D$99</c:f>
              <c:strCache>
                <c:ptCount val="1"/>
                <c:pt idx="0">
                  <c:v>Phoenix Springfield Median</c:v>
                </c:pt>
              </c:strCache>
            </c:strRef>
          </c:tx>
          <c:spPr>
            <a:ln w="31750">
              <a:solidFill>
                <a:schemeClr val="accent1"/>
              </a:solidFill>
              <a:prstDash val="sysDot"/>
            </a:ln>
          </c:spPr>
          <c:marker>
            <c:symbol val="none"/>
          </c:marker>
          <c:val>
            <c:numRef>
              <c:f>Indicators!$E$99:$I$99</c:f>
              <c:numCache>
                <c:formatCode>0.0</c:formatCode>
                <c:ptCount val="5"/>
                <c:pt idx="3">
                  <c:v>70.7</c:v>
                </c:pt>
                <c:pt idx="4">
                  <c:v>66.3</c:v>
                </c:pt>
              </c:numCache>
            </c:numRef>
          </c:val>
          <c:smooth val="1"/>
          <c:extLst>
            <c:ext xmlns:c16="http://schemas.microsoft.com/office/drawing/2014/chart" uri="{C3380CC4-5D6E-409C-BE32-E72D297353CC}">
              <c16:uniqueId val="{00000006-8AA8-476B-9290-2A326FA39F70}"/>
            </c:ext>
          </c:extLst>
        </c:ser>
        <c:ser>
          <c:idx val="5"/>
          <c:order val="5"/>
          <c:tx>
            <c:strRef>
              <c:f>Indicators!$D$97</c:f>
              <c:strCache>
                <c:ptCount val="1"/>
                <c:pt idx="0">
                  <c:v>Phoenix Lawrence†</c:v>
                </c:pt>
              </c:strCache>
            </c:strRef>
          </c:tx>
          <c:spPr>
            <a:ln w="31750">
              <a:solidFill>
                <a:schemeClr val="tx1"/>
              </a:solidFill>
              <a:prstDash val="sysDash"/>
            </a:ln>
          </c:spPr>
          <c:marker>
            <c:symbol val="none"/>
          </c:marker>
          <c:val>
            <c:numRef>
              <c:f>Indicators!$E$97:$I$97</c:f>
              <c:numCache>
                <c:formatCode>0.0</c:formatCode>
                <c:ptCount val="5"/>
                <c:pt idx="1">
                  <c:v>0</c:v>
                </c:pt>
                <c:pt idx="2">
                  <c:v>4.8</c:v>
                </c:pt>
                <c:pt idx="3">
                  <c:v>17.100000000000001</c:v>
                </c:pt>
                <c:pt idx="4">
                  <c:v>13</c:v>
                </c:pt>
              </c:numCache>
            </c:numRef>
          </c:val>
          <c:smooth val="1"/>
          <c:extLst>
            <c:ext xmlns:c16="http://schemas.microsoft.com/office/drawing/2014/chart" uri="{C3380CC4-5D6E-409C-BE32-E72D297353CC}">
              <c16:uniqueId val="{00000007-8AA8-476B-9290-2A326FA39F70}"/>
            </c:ext>
          </c:extLst>
        </c:ser>
        <c:ser>
          <c:idx val="6"/>
          <c:order val="6"/>
          <c:tx>
            <c:strRef>
              <c:f>Indicators!$D$100</c:f>
              <c:strCache>
                <c:ptCount val="1"/>
                <c:pt idx="0">
                  <c:v>Phoenix Lawrence Median</c:v>
                </c:pt>
              </c:strCache>
            </c:strRef>
          </c:tx>
          <c:spPr>
            <a:ln w="31750">
              <a:solidFill>
                <a:schemeClr val="accent1"/>
              </a:solidFill>
              <a:prstDash val="sysDash"/>
            </a:ln>
          </c:spPr>
          <c:marker>
            <c:symbol val="none"/>
          </c:marker>
          <c:val>
            <c:numRef>
              <c:f>Indicators!$E$100:$I$100</c:f>
              <c:numCache>
                <c:formatCode>0.0</c:formatCode>
                <c:ptCount val="5"/>
                <c:pt idx="1">
                  <c:v>25.3</c:v>
                </c:pt>
                <c:pt idx="2">
                  <c:v>27.5</c:v>
                </c:pt>
                <c:pt idx="3">
                  <c:v>40.4</c:v>
                </c:pt>
                <c:pt idx="4">
                  <c:v>30.2</c:v>
                </c:pt>
              </c:numCache>
            </c:numRef>
          </c:val>
          <c:smooth val="1"/>
          <c:extLst>
            <c:ext xmlns:c16="http://schemas.microsoft.com/office/drawing/2014/chart" uri="{C3380CC4-5D6E-409C-BE32-E72D297353CC}">
              <c16:uniqueId val="{00000008-8AA8-476B-9290-2A326FA39F70}"/>
            </c:ext>
          </c:extLst>
        </c:ser>
        <c:ser>
          <c:idx val="7"/>
          <c:order val="7"/>
          <c:tx>
            <c:strRef>
              <c:f>Indicators!$D$101</c:f>
              <c:strCache>
                <c:ptCount val="1"/>
                <c:pt idx="0">
                  <c:v>Alt. Ed. Schools</c:v>
                </c:pt>
              </c:strCache>
            </c:strRef>
          </c:tx>
          <c:spPr>
            <a:ln w="38100">
              <a:solidFill>
                <a:schemeClr val="accent6"/>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Indicators!$E$101:$I$101</c:f>
              <c:numCache>
                <c:formatCode>0.0</c:formatCode>
                <c:ptCount val="5"/>
                <c:pt idx="0">
                  <c:v>32.1</c:v>
                </c:pt>
                <c:pt idx="1">
                  <c:v>32.4</c:v>
                </c:pt>
                <c:pt idx="2">
                  <c:v>33.4</c:v>
                </c:pt>
                <c:pt idx="3">
                  <c:v>35.9</c:v>
                </c:pt>
                <c:pt idx="4">
                  <c:v>37.9</c:v>
                </c:pt>
              </c:numCache>
            </c:numRef>
          </c:val>
          <c:smooth val="1"/>
          <c:extLst>
            <c:ext xmlns:c16="http://schemas.microsoft.com/office/drawing/2014/chart" uri="{C3380CC4-5D6E-409C-BE32-E72D297353CC}">
              <c16:uniqueId val="{00000009-8AA8-476B-9290-2A326FA39F70}"/>
            </c:ext>
          </c:extLst>
        </c:ser>
        <c:dLbls>
          <c:showLegendKey val="0"/>
          <c:showVal val="0"/>
          <c:showCatName val="0"/>
          <c:showSerName val="0"/>
          <c:showPercent val="0"/>
          <c:showBubbleSize val="0"/>
        </c:dLbls>
        <c:smooth val="0"/>
        <c:axId val="134874624"/>
        <c:axId val="134876160"/>
      </c:lineChart>
      <c:catAx>
        <c:axId val="134874624"/>
        <c:scaling>
          <c:orientation val="minMax"/>
        </c:scaling>
        <c:delete val="0"/>
        <c:axPos val="b"/>
        <c:numFmt formatCode="General" sourceLinked="1"/>
        <c:majorTickMark val="out"/>
        <c:minorTickMark val="none"/>
        <c:tickLblPos val="nextTo"/>
        <c:spPr>
          <a:noFill/>
        </c:spPr>
        <c:crossAx val="134876160"/>
        <c:crosses val="autoZero"/>
        <c:auto val="1"/>
        <c:lblAlgn val="ctr"/>
        <c:lblOffset val="100"/>
        <c:noMultiLvlLbl val="0"/>
      </c:catAx>
      <c:valAx>
        <c:axId val="134876160"/>
        <c:scaling>
          <c:orientation val="minMax"/>
          <c:max val="100"/>
          <c:min val="0"/>
        </c:scaling>
        <c:delete val="0"/>
        <c:axPos val="l"/>
        <c:title>
          <c:tx>
            <c:rich>
              <a:bodyPr rot="-5400000" vert="horz"/>
              <a:lstStyle/>
              <a:p>
                <a:pPr>
                  <a:defRPr/>
                </a:pPr>
                <a:r>
                  <a:rPr lang="en-US"/>
                  <a:t>Percent</a:t>
                </a:r>
              </a:p>
            </c:rich>
          </c:tx>
          <c:layout/>
          <c:overlay val="0"/>
        </c:title>
        <c:numFmt formatCode="General" sourceLinked="0"/>
        <c:majorTickMark val="out"/>
        <c:minorTickMark val="none"/>
        <c:tickLblPos val="nextTo"/>
        <c:spPr>
          <a:noFill/>
        </c:spPr>
        <c:crossAx val="134874624"/>
        <c:crosses val="autoZero"/>
        <c:crossBetween val="between"/>
        <c:majorUnit val="10"/>
      </c:valAx>
      <c:spPr>
        <a:no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822" l="0.70000000000000062" r="0.70000000000000062" t="0.75000000000000822"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06497278271594"/>
          <c:y val="5.1440192873411957E-2"/>
          <c:w val="0.80734979905413862"/>
          <c:h val="0.83249029671849895"/>
        </c:manualLayout>
      </c:layout>
      <c:lineChart>
        <c:grouping val="standard"/>
        <c:varyColors val="0"/>
        <c:ser>
          <c:idx val="0"/>
          <c:order val="0"/>
          <c:tx>
            <c:strRef>
              <c:f>Indicators!$D$95</c:f>
              <c:strCache>
                <c:ptCount val="1"/>
                <c:pt idx="0">
                  <c:v>Phoenix Chelsea</c:v>
                </c:pt>
              </c:strCache>
            </c:strRef>
          </c:tx>
          <c:spPr>
            <a:ln w="38100">
              <a:solidFill>
                <a:schemeClr val="tx1"/>
              </a:solidFill>
            </a:ln>
          </c:spPr>
          <c:marker>
            <c:symbol val="none"/>
          </c:marker>
          <c:dPt>
            <c:idx val="0"/>
            <c:bubble3D val="0"/>
            <c:spPr>
              <a:ln w="38100">
                <a:solidFill>
                  <a:schemeClr val="tx1"/>
                </a:solidFill>
              </a:ln>
            </c:spPr>
            <c:extLst>
              <c:ext xmlns:c16="http://schemas.microsoft.com/office/drawing/2014/chart" uri="{C3380CC4-5D6E-409C-BE32-E72D297353CC}">
                <c16:uniqueId val="{00000000-28C4-4A2C-B942-C034D9FA3B97}"/>
              </c:ext>
            </c:extLst>
          </c:dPt>
          <c:cat>
            <c:numRef>
              <c:f>Indicators!$L$92:$P$92</c:f>
              <c:numCache>
                <c:formatCode>General</c:formatCode>
                <c:ptCount val="5"/>
                <c:pt idx="0">
                  <c:v>2012</c:v>
                </c:pt>
                <c:pt idx="1">
                  <c:v>2013</c:v>
                </c:pt>
                <c:pt idx="2">
                  <c:v>2014</c:v>
                </c:pt>
                <c:pt idx="3">
                  <c:v>2015</c:v>
                </c:pt>
                <c:pt idx="4">
                  <c:v>2016</c:v>
                </c:pt>
              </c:numCache>
            </c:numRef>
          </c:cat>
          <c:val>
            <c:numRef>
              <c:f>Indicators!$L$95:$P$95</c:f>
              <c:numCache>
                <c:formatCode>0.0</c:formatCode>
                <c:ptCount val="5"/>
                <c:pt idx="0">
                  <c:v>20.6</c:v>
                </c:pt>
                <c:pt idx="1">
                  <c:v>24.4</c:v>
                </c:pt>
                <c:pt idx="2">
                  <c:v>17.399999999999999</c:v>
                </c:pt>
                <c:pt idx="3">
                  <c:v>19.8</c:v>
                </c:pt>
              </c:numCache>
            </c:numRef>
          </c:val>
          <c:smooth val="1"/>
          <c:extLst>
            <c:ext xmlns:c16="http://schemas.microsoft.com/office/drawing/2014/chart" uri="{C3380CC4-5D6E-409C-BE32-E72D297353CC}">
              <c16:uniqueId val="{00000001-28C4-4A2C-B942-C034D9FA3B97}"/>
            </c:ext>
          </c:extLst>
        </c:ser>
        <c:ser>
          <c:idx val="1"/>
          <c:order val="1"/>
          <c:tx>
            <c:strRef>
              <c:f>Indicators!$D$98</c:f>
              <c:strCache>
                <c:ptCount val="1"/>
                <c:pt idx="0">
                  <c:v>Phoenix Chelsea Median</c:v>
                </c:pt>
              </c:strCache>
            </c:strRef>
          </c:tx>
          <c:spPr>
            <a:ln w="31750">
              <a:solidFill>
                <a:schemeClr val="accent1"/>
              </a:solidFill>
            </a:ln>
          </c:spPr>
          <c:marker>
            <c:symbol val="none"/>
          </c:marker>
          <c:cat>
            <c:numRef>
              <c:f>Indicators!$L$92:$P$92</c:f>
              <c:numCache>
                <c:formatCode>General</c:formatCode>
                <c:ptCount val="5"/>
                <c:pt idx="0">
                  <c:v>2012</c:v>
                </c:pt>
                <c:pt idx="1">
                  <c:v>2013</c:v>
                </c:pt>
                <c:pt idx="2">
                  <c:v>2014</c:v>
                </c:pt>
                <c:pt idx="3">
                  <c:v>2015</c:v>
                </c:pt>
                <c:pt idx="4">
                  <c:v>2016</c:v>
                </c:pt>
              </c:numCache>
            </c:numRef>
          </c:cat>
          <c:val>
            <c:numRef>
              <c:f>Indicators!$L$98:$P$98</c:f>
              <c:numCache>
                <c:formatCode>0.0</c:formatCode>
                <c:ptCount val="5"/>
                <c:pt idx="0">
                  <c:v>80.5</c:v>
                </c:pt>
                <c:pt idx="1">
                  <c:v>78.8</c:v>
                </c:pt>
                <c:pt idx="2">
                  <c:v>81.2</c:v>
                </c:pt>
                <c:pt idx="3">
                  <c:v>83.2</c:v>
                </c:pt>
              </c:numCache>
            </c:numRef>
          </c:val>
          <c:smooth val="1"/>
          <c:extLst>
            <c:ext xmlns:c16="http://schemas.microsoft.com/office/drawing/2014/chart" uri="{C3380CC4-5D6E-409C-BE32-E72D297353CC}">
              <c16:uniqueId val="{00000002-28C4-4A2C-B942-C034D9FA3B97}"/>
            </c:ext>
          </c:extLst>
        </c:ser>
        <c:ser>
          <c:idx val="2"/>
          <c:order val="2"/>
          <c:tx>
            <c:strRef>
              <c:f>Indicators!$D$102</c:f>
              <c:strCache>
                <c:ptCount val="1"/>
                <c:pt idx="0">
                  <c:v>Statewide</c:v>
                </c:pt>
              </c:strCache>
            </c:strRef>
          </c:tx>
          <c:spPr>
            <a:ln w="31750">
              <a:solidFill>
                <a:schemeClr val="accent3"/>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Indicators!$L$92:$P$92</c:f>
              <c:numCache>
                <c:formatCode>General</c:formatCode>
                <c:ptCount val="5"/>
                <c:pt idx="0">
                  <c:v>2012</c:v>
                </c:pt>
                <c:pt idx="1">
                  <c:v>2013</c:v>
                </c:pt>
                <c:pt idx="2">
                  <c:v>2014</c:v>
                </c:pt>
                <c:pt idx="3">
                  <c:v>2015</c:v>
                </c:pt>
                <c:pt idx="4">
                  <c:v>2016</c:v>
                </c:pt>
              </c:numCache>
            </c:numRef>
          </c:cat>
          <c:val>
            <c:numRef>
              <c:f>Indicators!$L$102:$P$102</c:f>
              <c:numCache>
                <c:formatCode>0.0</c:formatCode>
                <c:ptCount val="5"/>
                <c:pt idx="0">
                  <c:v>87.5</c:v>
                </c:pt>
                <c:pt idx="1">
                  <c:v>87.7</c:v>
                </c:pt>
                <c:pt idx="2">
                  <c:v>88.5</c:v>
                </c:pt>
                <c:pt idx="3">
                  <c:v>89.4</c:v>
                </c:pt>
              </c:numCache>
            </c:numRef>
          </c:val>
          <c:smooth val="1"/>
          <c:extLst>
            <c:ext xmlns:c16="http://schemas.microsoft.com/office/drawing/2014/chart" uri="{C3380CC4-5D6E-409C-BE32-E72D297353CC}">
              <c16:uniqueId val="{00000003-28C4-4A2C-B942-C034D9FA3B97}"/>
            </c:ext>
          </c:extLst>
        </c:ser>
        <c:ser>
          <c:idx val="3"/>
          <c:order val="3"/>
          <c:tx>
            <c:strRef>
              <c:f>Indicators!$D$96</c:f>
              <c:strCache>
                <c:ptCount val="1"/>
                <c:pt idx="0">
                  <c:v>Phoenix Springfield</c:v>
                </c:pt>
              </c:strCache>
            </c:strRef>
          </c:tx>
          <c:spPr>
            <a:ln w="31750">
              <a:solidFill>
                <a:schemeClr val="tx1"/>
              </a:solidFill>
              <a:prstDash val="sysDot"/>
            </a:ln>
          </c:spPr>
          <c:marker>
            <c:symbol val="none"/>
          </c:marker>
          <c:dPt>
            <c:idx val="3"/>
            <c:marker>
              <c:symbol val="circle"/>
              <c:size val="3"/>
              <c:spPr>
                <a:solidFill>
                  <a:schemeClr val="tx1"/>
                </a:solidFill>
                <a:ln>
                  <a:solidFill>
                    <a:schemeClr val="tx1"/>
                  </a:solidFill>
                </a:ln>
              </c:spPr>
            </c:marker>
            <c:bubble3D val="0"/>
            <c:extLst>
              <c:ext xmlns:c16="http://schemas.microsoft.com/office/drawing/2014/chart" uri="{C3380CC4-5D6E-409C-BE32-E72D297353CC}">
                <c16:uniqueId val="{00000004-28C4-4A2C-B942-C034D9FA3B97}"/>
              </c:ext>
            </c:extLst>
          </c:dPt>
          <c:val>
            <c:numRef>
              <c:f>Indicators!$L$96:$P$96</c:f>
              <c:numCache>
                <c:formatCode>0.0</c:formatCode>
                <c:ptCount val="5"/>
                <c:pt idx="3">
                  <c:v>4.8</c:v>
                </c:pt>
              </c:numCache>
            </c:numRef>
          </c:val>
          <c:smooth val="1"/>
          <c:extLst>
            <c:ext xmlns:c16="http://schemas.microsoft.com/office/drawing/2014/chart" uri="{C3380CC4-5D6E-409C-BE32-E72D297353CC}">
              <c16:uniqueId val="{00000005-28C4-4A2C-B942-C034D9FA3B97}"/>
            </c:ext>
          </c:extLst>
        </c:ser>
        <c:ser>
          <c:idx val="4"/>
          <c:order val="4"/>
          <c:tx>
            <c:strRef>
              <c:f>Indicators!$D$99</c:f>
              <c:strCache>
                <c:ptCount val="1"/>
                <c:pt idx="0">
                  <c:v>Phoenix Springfield Median</c:v>
                </c:pt>
              </c:strCache>
            </c:strRef>
          </c:tx>
          <c:spPr>
            <a:ln w="31750">
              <a:solidFill>
                <a:schemeClr val="accent1"/>
              </a:solidFill>
              <a:prstDash val="sysDot"/>
            </a:ln>
          </c:spPr>
          <c:marker>
            <c:symbol val="none"/>
          </c:marker>
          <c:dPt>
            <c:idx val="3"/>
            <c:marker>
              <c:symbol val="circle"/>
              <c:size val="3"/>
              <c:spPr>
                <a:solidFill>
                  <a:schemeClr val="accent1"/>
                </a:solidFill>
              </c:spPr>
            </c:marker>
            <c:bubble3D val="0"/>
            <c:extLst>
              <c:ext xmlns:c16="http://schemas.microsoft.com/office/drawing/2014/chart" uri="{C3380CC4-5D6E-409C-BE32-E72D297353CC}">
                <c16:uniqueId val="{00000006-28C4-4A2C-B942-C034D9FA3B97}"/>
              </c:ext>
            </c:extLst>
          </c:dPt>
          <c:val>
            <c:numRef>
              <c:f>Indicators!$L$99:$P$99</c:f>
              <c:numCache>
                <c:formatCode>0.0</c:formatCode>
                <c:ptCount val="5"/>
                <c:pt idx="3">
                  <c:v>74.5</c:v>
                </c:pt>
              </c:numCache>
            </c:numRef>
          </c:val>
          <c:smooth val="1"/>
          <c:extLst>
            <c:ext xmlns:c16="http://schemas.microsoft.com/office/drawing/2014/chart" uri="{C3380CC4-5D6E-409C-BE32-E72D297353CC}">
              <c16:uniqueId val="{00000007-28C4-4A2C-B942-C034D9FA3B97}"/>
            </c:ext>
          </c:extLst>
        </c:ser>
        <c:ser>
          <c:idx val="5"/>
          <c:order val="5"/>
          <c:tx>
            <c:strRef>
              <c:f>Indicators!$D$97</c:f>
              <c:strCache>
                <c:ptCount val="1"/>
                <c:pt idx="0">
                  <c:v>Phoenix Lawrence†</c:v>
                </c:pt>
              </c:strCache>
            </c:strRef>
          </c:tx>
          <c:spPr>
            <a:ln w="31750">
              <a:solidFill>
                <a:schemeClr val="tx1"/>
              </a:solidFill>
              <a:prstDash val="sysDash"/>
            </a:ln>
          </c:spPr>
          <c:marker>
            <c:symbol val="none"/>
          </c:marker>
          <c:val>
            <c:numRef>
              <c:f>Indicators!$L$97:$P$97</c:f>
              <c:numCache>
                <c:formatCode>0.0</c:formatCode>
                <c:ptCount val="5"/>
                <c:pt idx="1">
                  <c:v>5.9</c:v>
                </c:pt>
                <c:pt idx="2">
                  <c:v>14.3</c:v>
                </c:pt>
                <c:pt idx="3">
                  <c:v>20</c:v>
                </c:pt>
              </c:numCache>
            </c:numRef>
          </c:val>
          <c:smooth val="1"/>
          <c:extLst>
            <c:ext xmlns:c16="http://schemas.microsoft.com/office/drawing/2014/chart" uri="{C3380CC4-5D6E-409C-BE32-E72D297353CC}">
              <c16:uniqueId val="{00000008-28C4-4A2C-B942-C034D9FA3B97}"/>
            </c:ext>
          </c:extLst>
        </c:ser>
        <c:ser>
          <c:idx val="6"/>
          <c:order val="6"/>
          <c:tx>
            <c:strRef>
              <c:f>Indicators!$D$100</c:f>
              <c:strCache>
                <c:ptCount val="1"/>
                <c:pt idx="0">
                  <c:v>Phoenix Lawrence Median</c:v>
                </c:pt>
              </c:strCache>
            </c:strRef>
          </c:tx>
          <c:spPr>
            <a:ln w="31750">
              <a:solidFill>
                <a:schemeClr val="accent1"/>
              </a:solidFill>
              <a:prstDash val="sysDash"/>
            </a:ln>
          </c:spPr>
          <c:marker>
            <c:symbol val="none"/>
          </c:marker>
          <c:val>
            <c:numRef>
              <c:f>Indicators!$L$100:$P$100</c:f>
              <c:numCache>
                <c:formatCode>0.0</c:formatCode>
                <c:ptCount val="5"/>
                <c:pt idx="1">
                  <c:v>34.549999999999997</c:v>
                </c:pt>
                <c:pt idx="2">
                  <c:v>36.9</c:v>
                </c:pt>
                <c:pt idx="3">
                  <c:v>47.05</c:v>
                </c:pt>
              </c:numCache>
            </c:numRef>
          </c:val>
          <c:smooth val="1"/>
          <c:extLst>
            <c:ext xmlns:c16="http://schemas.microsoft.com/office/drawing/2014/chart" uri="{C3380CC4-5D6E-409C-BE32-E72D297353CC}">
              <c16:uniqueId val="{00000009-28C4-4A2C-B942-C034D9FA3B97}"/>
            </c:ext>
          </c:extLst>
        </c:ser>
        <c:ser>
          <c:idx val="7"/>
          <c:order val="7"/>
          <c:tx>
            <c:strRef>
              <c:f>Indicators!$D$101</c:f>
              <c:strCache>
                <c:ptCount val="1"/>
                <c:pt idx="0">
                  <c:v>Alt. Ed. Schools</c:v>
                </c:pt>
              </c:strCache>
            </c:strRef>
          </c:tx>
          <c:spPr>
            <a:ln w="38100">
              <a:solidFill>
                <a:schemeClr val="accent6"/>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Indicators!$L$101:$P$101</c:f>
              <c:numCache>
                <c:formatCode>0.0</c:formatCode>
                <c:ptCount val="5"/>
                <c:pt idx="0">
                  <c:v>42.5</c:v>
                </c:pt>
                <c:pt idx="1">
                  <c:v>44.5</c:v>
                </c:pt>
                <c:pt idx="2">
                  <c:v>42</c:v>
                </c:pt>
                <c:pt idx="3">
                  <c:v>44.2</c:v>
                </c:pt>
              </c:numCache>
            </c:numRef>
          </c:val>
          <c:smooth val="1"/>
          <c:extLst>
            <c:ext xmlns:c16="http://schemas.microsoft.com/office/drawing/2014/chart" uri="{C3380CC4-5D6E-409C-BE32-E72D297353CC}">
              <c16:uniqueId val="{0000000A-28C4-4A2C-B942-C034D9FA3B97}"/>
            </c:ext>
          </c:extLst>
        </c:ser>
        <c:dLbls>
          <c:showLegendKey val="0"/>
          <c:showVal val="0"/>
          <c:showCatName val="0"/>
          <c:showSerName val="0"/>
          <c:showPercent val="0"/>
          <c:showBubbleSize val="0"/>
        </c:dLbls>
        <c:smooth val="0"/>
        <c:axId val="134940544"/>
        <c:axId val="134942080"/>
      </c:lineChart>
      <c:catAx>
        <c:axId val="134940544"/>
        <c:scaling>
          <c:orientation val="minMax"/>
        </c:scaling>
        <c:delete val="0"/>
        <c:axPos val="b"/>
        <c:numFmt formatCode="General" sourceLinked="1"/>
        <c:majorTickMark val="out"/>
        <c:minorTickMark val="none"/>
        <c:tickLblPos val="nextTo"/>
        <c:spPr>
          <a:noFill/>
        </c:spPr>
        <c:crossAx val="134942080"/>
        <c:crosses val="autoZero"/>
        <c:auto val="1"/>
        <c:lblAlgn val="ctr"/>
        <c:lblOffset val="100"/>
        <c:noMultiLvlLbl val="0"/>
      </c:catAx>
      <c:valAx>
        <c:axId val="134942080"/>
        <c:scaling>
          <c:orientation val="minMax"/>
          <c:max val="100"/>
          <c:min val="0"/>
        </c:scaling>
        <c:delete val="0"/>
        <c:axPos val="l"/>
        <c:title>
          <c:tx>
            <c:rich>
              <a:bodyPr rot="-5400000" vert="horz"/>
              <a:lstStyle/>
              <a:p>
                <a:pPr>
                  <a:defRPr/>
                </a:pPr>
                <a:r>
                  <a:rPr lang="en-US"/>
                  <a:t>Percent</a:t>
                </a:r>
              </a:p>
            </c:rich>
          </c:tx>
          <c:layout/>
          <c:overlay val="0"/>
        </c:title>
        <c:numFmt formatCode="General" sourceLinked="0"/>
        <c:majorTickMark val="out"/>
        <c:minorTickMark val="none"/>
        <c:tickLblPos val="nextTo"/>
        <c:spPr>
          <a:noFill/>
        </c:spPr>
        <c:crossAx val="134940544"/>
        <c:crosses val="autoZero"/>
        <c:crossBetween val="between"/>
        <c:majorUnit val="10"/>
        <c:minorUnit val="2"/>
      </c:valAx>
      <c:spPr>
        <a:no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844" l="0.70000000000000062" r="0.70000000000000062" t="0.75000000000000844"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134205735079997"/>
          <c:y val="5.1440251900434983E-2"/>
          <c:w val="0.84209927994080913"/>
          <c:h val="0.83249029671849928"/>
        </c:manualLayout>
      </c:layout>
      <c:lineChart>
        <c:grouping val="standard"/>
        <c:varyColors val="0"/>
        <c:ser>
          <c:idx val="0"/>
          <c:order val="0"/>
          <c:tx>
            <c:strRef>
              <c:f>Indicators!$D$95</c:f>
              <c:strCache>
                <c:ptCount val="1"/>
                <c:pt idx="0">
                  <c:v>Phoenix Chelsea</c:v>
                </c:pt>
              </c:strCache>
            </c:strRef>
          </c:tx>
          <c:spPr>
            <a:ln w="38100">
              <a:solidFill>
                <a:schemeClr val="tx1"/>
              </a:solidFill>
            </a:ln>
          </c:spPr>
          <c:marker>
            <c:symbol val="none"/>
          </c:marker>
          <c:cat>
            <c:numRef>
              <c:f>Indicators!$S$92:$W$92</c:f>
              <c:numCache>
                <c:formatCode>General</c:formatCode>
                <c:ptCount val="5"/>
                <c:pt idx="0">
                  <c:v>2012</c:v>
                </c:pt>
                <c:pt idx="1">
                  <c:v>2013</c:v>
                </c:pt>
                <c:pt idx="2">
                  <c:v>2014</c:v>
                </c:pt>
                <c:pt idx="3">
                  <c:v>2015</c:v>
                </c:pt>
                <c:pt idx="4">
                  <c:v>2016</c:v>
                </c:pt>
              </c:numCache>
            </c:numRef>
          </c:cat>
          <c:val>
            <c:numRef>
              <c:f>Indicators!$S$95:$W$95</c:f>
              <c:numCache>
                <c:formatCode>0.0</c:formatCode>
                <c:ptCount val="5"/>
                <c:pt idx="0">
                  <c:v>34.299999999999997</c:v>
                </c:pt>
                <c:pt idx="1">
                  <c:v>44.3</c:v>
                </c:pt>
                <c:pt idx="2">
                  <c:v>49.2</c:v>
                </c:pt>
                <c:pt idx="3">
                  <c:v>37.6</c:v>
                </c:pt>
                <c:pt idx="4">
                  <c:v>56.1</c:v>
                </c:pt>
              </c:numCache>
            </c:numRef>
          </c:val>
          <c:smooth val="1"/>
          <c:extLst>
            <c:ext xmlns:c16="http://schemas.microsoft.com/office/drawing/2014/chart" uri="{C3380CC4-5D6E-409C-BE32-E72D297353CC}">
              <c16:uniqueId val="{00000000-73F9-4B4E-BB96-B25912055F6F}"/>
            </c:ext>
          </c:extLst>
        </c:ser>
        <c:ser>
          <c:idx val="1"/>
          <c:order val="1"/>
          <c:tx>
            <c:strRef>
              <c:f>Indicators!$D$98</c:f>
              <c:strCache>
                <c:ptCount val="1"/>
                <c:pt idx="0">
                  <c:v>Phoenix Chelsea Median</c:v>
                </c:pt>
              </c:strCache>
            </c:strRef>
          </c:tx>
          <c:spPr>
            <a:ln w="31750">
              <a:solidFill>
                <a:srgbClr val="4F81BD"/>
              </a:solidFill>
            </a:ln>
          </c:spPr>
          <c:marker>
            <c:symbol val="none"/>
          </c:marker>
          <c:cat>
            <c:numRef>
              <c:f>Indicators!$S$92:$W$92</c:f>
              <c:numCache>
                <c:formatCode>General</c:formatCode>
                <c:ptCount val="5"/>
                <c:pt idx="0">
                  <c:v>2012</c:v>
                </c:pt>
                <c:pt idx="1">
                  <c:v>2013</c:v>
                </c:pt>
                <c:pt idx="2">
                  <c:v>2014</c:v>
                </c:pt>
                <c:pt idx="3">
                  <c:v>2015</c:v>
                </c:pt>
                <c:pt idx="4">
                  <c:v>2016</c:v>
                </c:pt>
              </c:numCache>
            </c:numRef>
          </c:cat>
          <c:val>
            <c:numRef>
              <c:f>Indicators!$S$98:$W$98</c:f>
              <c:numCache>
                <c:formatCode>0.0</c:formatCode>
                <c:ptCount val="5"/>
                <c:pt idx="0">
                  <c:v>2.9</c:v>
                </c:pt>
                <c:pt idx="1">
                  <c:v>3.3</c:v>
                </c:pt>
                <c:pt idx="2">
                  <c:v>2.7</c:v>
                </c:pt>
                <c:pt idx="3">
                  <c:v>3.2</c:v>
                </c:pt>
                <c:pt idx="4">
                  <c:v>3.6</c:v>
                </c:pt>
              </c:numCache>
            </c:numRef>
          </c:val>
          <c:smooth val="1"/>
          <c:extLst>
            <c:ext xmlns:c16="http://schemas.microsoft.com/office/drawing/2014/chart" uri="{C3380CC4-5D6E-409C-BE32-E72D297353CC}">
              <c16:uniqueId val="{00000001-73F9-4B4E-BB96-B25912055F6F}"/>
            </c:ext>
          </c:extLst>
        </c:ser>
        <c:ser>
          <c:idx val="2"/>
          <c:order val="2"/>
          <c:tx>
            <c:strRef>
              <c:f>Indicators!$D$102</c:f>
              <c:strCache>
                <c:ptCount val="1"/>
                <c:pt idx="0">
                  <c:v>Statewide</c:v>
                </c:pt>
              </c:strCache>
            </c:strRef>
          </c:tx>
          <c:spPr>
            <a:ln w="31750">
              <a:solidFill>
                <a:schemeClr val="accent3"/>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Indicators!$S$92:$W$92</c:f>
              <c:numCache>
                <c:formatCode>General</c:formatCode>
                <c:ptCount val="5"/>
                <c:pt idx="0">
                  <c:v>2012</c:v>
                </c:pt>
                <c:pt idx="1">
                  <c:v>2013</c:v>
                </c:pt>
                <c:pt idx="2">
                  <c:v>2014</c:v>
                </c:pt>
                <c:pt idx="3">
                  <c:v>2015</c:v>
                </c:pt>
                <c:pt idx="4">
                  <c:v>2016</c:v>
                </c:pt>
              </c:numCache>
            </c:numRef>
          </c:cat>
          <c:val>
            <c:numRef>
              <c:f>Indicators!$S$102:$W$102</c:f>
              <c:numCache>
                <c:formatCode>0.0</c:formatCode>
                <c:ptCount val="5"/>
                <c:pt idx="0">
                  <c:v>2.5</c:v>
                </c:pt>
                <c:pt idx="1">
                  <c:v>2.2000000000000002</c:v>
                </c:pt>
                <c:pt idx="2">
                  <c:v>2</c:v>
                </c:pt>
                <c:pt idx="3">
                  <c:v>1.9</c:v>
                </c:pt>
                <c:pt idx="4">
                  <c:v>1.9</c:v>
                </c:pt>
              </c:numCache>
            </c:numRef>
          </c:val>
          <c:smooth val="1"/>
          <c:extLst>
            <c:ext xmlns:c16="http://schemas.microsoft.com/office/drawing/2014/chart" uri="{C3380CC4-5D6E-409C-BE32-E72D297353CC}">
              <c16:uniqueId val="{00000002-73F9-4B4E-BB96-B25912055F6F}"/>
            </c:ext>
          </c:extLst>
        </c:ser>
        <c:ser>
          <c:idx val="3"/>
          <c:order val="3"/>
          <c:tx>
            <c:strRef>
              <c:f>Indicators!$D$96</c:f>
              <c:strCache>
                <c:ptCount val="1"/>
                <c:pt idx="0">
                  <c:v>Phoenix Springfield</c:v>
                </c:pt>
              </c:strCache>
            </c:strRef>
          </c:tx>
          <c:spPr>
            <a:ln w="31750">
              <a:solidFill>
                <a:schemeClr val="tx1"/>
              </a:solidFill>
              <a:prstDash val="sysDot"/>
            </a:ln>
          </c:spPr>
          <c:marker>
            <c:symbol val="none"/>
          </c:marker>
          <c:val>
            <c:numRef>
              <c:f>Indicators!$S$96:$W$96</c:f>
              <c:numCache>
                <c:formatCode>0.0</c:formatCode>
                <c:ptCount val="5"/>
                <c:pt idx="3">
                  <c:v>41</c:v>
                </c:pt>
                <c:pt idx="4">
                  <c:v>32.4</c:v>
                </c:pt>
              </c:numCache>
            </c:numRef>
          </c:val>
          <c:smooth val="1"/>
          <c:extLst>
            <c:ext xmlns:c16="http://schemas.microsoft.com/office/drawing/2014/chart" uri="{C3380CC4-5D6E-409C-BE32-E72D297353CC}">
              <c16:uniqueId val="{00000003-73F9-4B4E-BB96-B25912055F6F}"/>
            </c:ext>
          </c:extLst>
        </c:ser>
        <c:ser>
          <c:idx val="4"/>
          <c:order val="4"/>
          <c:tx>
            <c:strRef>
              <c:f>Indicators!$D$99</c:f>
              <c:strCache>
                <c:ptCount val="1"/>
                <c:pt idx="0">
                  <c:v>Phoenix Springfield Median</c:v>
                </c:pt>
              </c:strCache>
            </c:strRef>
          </c:tx>
          <c:spPr>
            <a:ln w="31750">
              <a:solidFill>
                <a:schemeClr val="accent1"/>
              </a:solidFill>
              <a:prstDash val="sysDot"/>
            </a:ln>
          </c:spPr>
          <c:marker>
            <c:symbol val="none"/>
          </c:marker>
          <c:val>
            <c:numRef>
              <c:f>Indicators!$S$99:$W$99</c:f>
              <c:numCache>
                <c:formatCode>0.0</c:formatCode>
                <c:ptCount val="5"/>
                <c:pt idx="3">
                  <c:v>3.4</c:v>
                </c:pt>
                <c:pt idx="4">
                  <c:v>2.8</c:v>
                </c:pt>
              </c:numCache>
            </c:numRef>
          </c:val>
          <c:smooth val="1"/>
          <c:extLst>
            <c:ext xmlns:c16="http://schemas.microsoft.com/office/drawing/2014/chart" uri="{C3380CC4-5D6E-409C-BE32-E72D297353CC}">
              <c16:uniqueId val="{00000004-73F9-4B4E-BB96-B25912055F6F}"/>
            </c:ext>
          </c:extLst>
        </c:ser>
        <c:ser>
          <c:idx val="5"/>
          <c:order val="5"/>
          <c:tx>
            <c:strRef>
              <c:f>Indicators!$D$97</c:f>
              <c:strCache>
                <c:ptCount val="1"/>
                <c:pt idx="0">
                  <c:v>Phoenix Lawrence†</c:v>
                </c:pt>
              </c:strCache>
            </c:strRef>
          </c:tx>
          <c:spPr>
            <a:ln w="31750">
              <a:solidFill>
                <a:schemeClr val="tx1"/>
              </a:solidFill>
              <a:prstDash val="sysDash"/>
            </a:ln>
          </c:spPr>
          <c:marker>
            <c:symbol val="none"/>
          </c:marker>
          <c:val>
            <c:numRef>
              <c:f>Indicators!$S$97:$W$97</c:f>
              <c:numCache>
                <c:formatCode>0.0</c:formatCode>
                <c:ptCount val="5"/>
                <c:pt idx="1">
                  <c:v>30.5</c:v>
                </c:pt>
                <c:pt idx="2">
                  <c:v>18.7</c:v>
                </c:pt>
                <c:pt idx="3">
                  <c:v>16.8</c:v>
                </c:pt>
                <c:pt idx="4">
                  <c:v>37.700000000000003</c:v>
                </c:pt>
              </c:numCache>
            </c:numRef>
          </c:val>
          <c:smooth val="1"/>
          <c:extLst>
            <c:ext xmlns:c16="http://schemas.microsoft.com/office/drawing/2014/chart" uri="{C3380CC4-5D6E-409C-BE32-E72D297353CC}">
              <c16:uniqueId val="{00000005-73F9-4B4E-BB96-B25912055F6F}"/>
            </c:ext>
          </c:extLst>
        </c:ser>
        <c:ser>
          <c:idx val="6"/>
          <c:order val="6"/>
          <c:tx>
            <c:strRef>
              <c:f>Indicators!$D$100</c:f>
              <c:strCache>
                <c:ptCount val="1"/>
                <c:pt idx="0">
                  <c:v>Phoenix Lawrence Median</c:v>
                </c:pt>
              </c:strCache>
            </c:strRef>
          </c:tx>
          <c:spPr>
            <a:ln w="31750">
              <a:solidFill>
                <a:schemeClr val="accent1"/>
              </a:solidFill>
              <a:prstDash val="sysDash"/>
            </a:ln>
          </c:spPr>
          <c:marker>
            <c:symbol val="none"/>
          </c:marker>
          <c:val>
            <c:numRef>
              <c:f>Indicators!$S$100:$W$100</c:f>
              <c:numCache>
                <c:formatCode>0.0</c:formatCode>
                <c:ptCount val="5"/>
                <c:pt idx="1">
                  <c:v>16.2</c:v>
                </c:pt>
                <c:pt idx="2">
                  <c:v>18.2</c:v>
                </c:pt>
                <c:pt idx="3">
                  <c:v>10</c:v>
                </c:pt>
                <c:pt idx="4">
                  <c:v>8.1</c:v>
                </c:pt>
              </c:numCache>
            </c:numRef>
          </c:val>
          <c:smooth val="1"/>
          <c:extLst>
            <c:ext xmlns:c16="http://schemas.microsoft.com/office/drawing/2014/chart" uri="{C3380CC4-5D6E-409C-BE32-E72D297353CC}">
              <c16:uniqueId val="{00000006-73F9-4B4E-BB96-B25912055F6F}"/>
            </c:ext>
          </c:extLst>
        </c:ser>
        <c:ser>
          <c:idx val="7"/>
          <c:order val="7"/>
          <c:tx>
            <c:strRef>
              <c:f>Indicators!$D$101</c:f>
              <c:strCache>
                <c:ptCount val="1"/>
                <c:pt idx="0">
                  <c:v>Alt. Ed. Schools</c:v>
                </c:pt>
              </c:strCache>
            </c:strRef>
          </c:tx>
          <c:spPr>
            <a:ln w="38100">
              <a:solidFill>
                <a:schemeClr val="accent6"/>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Indicators!$S$101:$W$101</c:f>
              <c:numCache>
                <c:formatCode>0.0</c:formatCode>
                <c:ptCount val="5"/>
                <c:pt idx="0">
                  <c:v>24.5</c:v>
                </c:pt>
                <c:pt idx="1">
                  <c:v>25.4</c:v>
                </c:pt>
                <c:pt idx="2">
                  <c:v>23.7</c:v>
                </c:pt>
                <c:pt idx="3">
                  <c:v>22.9</c:v>
                </c:pt>
                <c:pt idx="4">
                  <c:v>25.8</c:v>
                </c:pt>
              </c:numCache>
            </c:numRef>
          </c:val>
          <c:smooth val="1"/>
          <c:extLst>
            <c:ext xmlns:c16="http://schemas.microsoft.com/office/drawing/2014/chart" uri="{C3380CC4-5D6E-409C-BE32-E72D297353CC}">
              <c16:uniqueId val="{00000007-73F9-4B4E-BB96-B25912055F6F}"/>
            </c:ext>
          </c:extLst>
        </c:ser>
        <c:dLbls>
          <c:showLegendKey val="0"/>
          <c:showVal val="0"/>
          <c:showCatName val="0"/>
          <c:showSerName val="0"/>
          <c:showPercent val="0"/>
          <c:showBubbleSize val="0"/>
        </c:dLbls>
        <c:smooth val="0"/>
        <c:axId val="135015040"/>
        <c:axId val="135013120"/>
      </c:lineChart>
      <c:valAx>
        <c:axId val="135013120"/>
        <c:scaling>
          <c:orientation val="minMax"/>
          <c:max val="100"/>
          <c:min val="0"/>
        </c:scaling>
        <c:delete val="0"/>
        <c:axPos val="l"/>
        <c:title>
          <c:tx>
            <c:rich>
              <a:bodyPr rot="-5400000" vert="horz"/>
              <a:lstStyle/>
              <a:p>
                <a:pPr>
                  <a:defRPr/>
                </a:pPr>
                <a:r>
                  <a:rPr lang="en-US"/>
                  <a:t>Percent</a:t>
                </a:r>
              </a:p>
            </c:rich>
          </c:tx>
          <c:layout/>
          <c:overlay val="0"/>
        </c:title>
        <c:numFmt formatCode="0" sourceLinked="0"/>
        <c:majorTickMark val="out"/>
        <c:minorTickMark val="none"/>
        <c:tickLblPos val="nextTo"/>
        <c:crossAx val="135015040"/>
        <c:crosses val="autoZero"/>
        <c:crossBetween val="between"/>
        <c:majorUnit val="10"/>
      </c:valAx>
      <c:catAx>
        <c:axId val="135015040"/>
        <c:scaling>
          <c:orientation val="minMax"/>
        </c:scaling>
        <c:delete val="0"/>
        <c:axPos val="b"/>
        <c:numFmt formatCode="General" sourceLinked="1"/>
        <c:majorTickMark val="out"/>
        <c:minorTickMark val="none"/>
        <c:tickLblPos val="nextTo"/>
        <c:crossAx val="135013120"/>
        <c:crosses val="autoZero"/>
        <c:auto val="1"/>
        <c:lblAlgn val="ctr"/>
        <c:lblOffset val="100"/>
        <c:noMultiLvlLbl val="0"/>
      </c:cat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66" l="0.70000000000000062" r="0.70000000000000062" t="0.75000000000000866" header="0.30000000000000032" footer="0.3000000000000003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85655220139192"/>
          <c:y val="5.1440251900434983E-2"/>
          <c:w val="0.85774907183413795"/>
          <c:h val="0.83249029671849895"/>
        </c:manualLayout>
      </c:layout>
      <c:lineChart>
        <c:grouping val="standard"/>
        <c:varyColors val="0"/>
        <c:ser>
          <c:idx val="0"/>
          <c:order val="0"/>
          <c:tx>
            <c:strRef>
              <c:f>Indicators!$D$135</c:f>
              <c:strCache>
                <c:ptCount val="1"/>
                <c:pt idx="0">
                  <c:v>Phoenix Chelsea</c:v>
                </c:pt>
              </c:strCache>
            </c:strRef>
          </c:tx>
          <c:spPr>
            <a:ln w="38100">
              <a:solidFill>
                <a:schemeClr val="tx1"/>
              </a:solidFill>
            </a:ln>
          </c:spPr>
          <c:marker>
            <c:symbol val="none"/>
          </c:marker>
          <c:dPt>
            <c:idx val="0"/>
            <c:bubble3D val="0"/>
            <c:spPr>
              <a:ln w="38100">
                <a:solidFill>
                  <a:schemeClr val="tx1"/>
                </a:solidFill>
              </a:ln>
            </c:spPr>
            <c:extLst>
              <c:ext xmlns:c16="http://schemas.microsoft.com/office/drawing/2014/chart" uri="{C3380CC4-5D6E-409C-BE32-E72D297353CC}">
                <c16:uniqueId val="{00000000-C7AA-4F11-8649-0765DC8B27D5}"/>
              </c:ext>
            </c:extLst>
          </c:dPt>
          <c:cat>
            <c:numRef>
              <c:f>Indicators!$E$92:$I$92</c:f>
              <c:numCache>
                <c:formatCode>General</c:formatCode>
                <c:ptCount val="5"/>
                <c:pt idx="0">
                  <c:v>2012</c:v>
                </c:pt>
                <c:pt idx="1">
                  <c:v>2013</c:v>
                </c:pt>
                <c:pt idx="2">
                  <c:v>2014</c:v>
                </c:pt>
                <c:pt idx="3">
                  <c:v>2015</c:v>
                </c:pt>
                <c:pt idx="4">
                  <c:v>2016</c:v>
                </c:pt>
              </c:numCache>
            </c:numRef>
          </c:cat>
          <c:val>
            <c:numRef>
              <c:f>Indicators!$E$135:$I$135</c:f>
              <c:numCache>
                <c:formatCode>0.0</c:formatCode>
                <c:ptCount val="5"/>
                <c:pt idx="0">
                  <c:v>15.5</c:v>
                </c:pt>
                <c:pt idx="1">
                  <c:v>20</c:v>
                </c:pt>
                <c:pt idx="2">
                  <c:v>14.7</c:v>
                </c:pt>
                <c:pt idx="3">
                  <c:v>20.6</c:v>
                </c:pt>
                <c:pt idx="4">
                  <c:v>25.4</c:v>
                </c:pt>
              </c:numCache>
            </c:numRef>
          </c:val>
          <c:smooth val="1"/>
          <c:extLst>
            <c:ext xmlns:c16="http://schemas.microsoft.com/office/drawing/2014/chart" uri="{C3380CC4-5D6E-409C-BE32-E72D297353CC}">
              <c16:uniqueId val="{00000001-C7AA-4F11-8649-0765DC8B27D5}"/>
            </c:ext>
          </c:extLst>
        </c:ser>
        <c:ser>
          <c:idx val="1"/>
          <c:order val="1"/>
          <c:tx>
            <c:strRef>
              <c:f>Indicators!$D$138</c:f>
              <c:strCache>
                <c:ptCount val="1"/>
                <c:pt idx="0">
                  <c:v>Phoenix Chelsea Median</c:v>
                </c:pt>
              </c:strCache>
            </c:strRef>
          </c:tx>
          <c:spPr>
            <a:ln w="31750">
              <a:solidFill>
                <a:schemeClr val="accent1"/>
              </a:solidFill>
            </a:ln>
          </c:spPr>
          <c:marker>
            <c:symbol val="none"/>
          </c:marker>
          <c:cat>
            <c:numRef>
              <c:f>Indicators!$E$92:$I$92</c:f>
              <c:numCache>
                <c:formatCode>General</c:formatCode>
                <c:ptCount val="5"/>
                <c:pt idx="0">
                  <c:v>2012</c:v>
                </c:pt>
                <c:pt idx="1">
                  <c:v>2013</c:v>
                </c:pt>
                <c:pt idx="2">
                  <c:v>2014</c:v>
                </c:pt>
                <c:pt idx="3">
                  <c:v>2015</c:v>
                </c:pt>
                <c:pt idx="4">
                  <c:v>2016</c:v>
                </c:pt>
              </c:numCache>
            </c:numRef>
          </c:cat>
          <c:val>
            <c:numRef>
              <c:f>Indicators!$E$138:$I$138</c:f>
              <c:numCache>
                <c:formatCode>0.0</c:formatCode>
                <c:ptCount val="5"/>
                <c:pt idx="0">
                  <c:v>71.55</c:v>
                </c:pt>
                <c:pt idx="1">
                  <c:v>74.75</c:v>
                </c:pt>
                <c:pt idx="2">
                  <c:v>75.7</c:v>
                </c:pt>
                <c:pt idx="3">
                  <c:v>79.599999999999994</c:v>
                </c:pt>
                <c:pt idx="4">
                  <c:v>77.599999999999994</c:v>
                </c:pt>
              </c:numCache>
            </c:numRef>
          </c:val>
          <c:smooth val="1"/>
          <c:extLst>
            <c:ext xmlns:c16="http://schemas.microsoft.com/office/drawing/2014/chart" uri="{C3380CC4-5D6E-409C-BE32-E72D297353CC}">
              <c16:uniqueId val="{00000002-C7AA-4F11-8649-0765DC8B27D5}"/>
            </c:ext>
          </c:extLst>
        </c:ser>
        <c:ser>
          <c:idx val="2"/>
          <c:order val="2"/>
          <c:tx>
            <c:strRef>
              <c:f>Indicators!$D$142</c:f>
              <c:strCache>
                <c:ptCount val="1"/>
                <c:pt idx="0">
                  <c:v>Statewide</c:v>
                </c:pt>
              </c:strCache>
            </c:strRef>
          </c:tx>
          <c:spPr>
            <a:ln w="31750">
              <a:solidFill>
                <a:schemeClr val="accent3"/>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Indicators!$E$92:$I$92</c:f>
              <c:numCache>
                <c:formatCode>General</c:formatCode>
                <c:ptCount val="5"/>
                <c:pt idx="0">
                  <c:v>2012</c:v>
                </c:pt>
                <c:pt idx="1">
                  <c:v>2013</c:v>
                </c:pt>
                <c:pt idx="2">
                  <c:v>2014</c:v>
                </c:pt>
                <c:pt idx="3">
                  <c:v>2015</c:v>
                </c:pt>
                <c:pt idx="4">
                  <c:v>2016</c:v>
                </c:pt>
              </c:numCache>
            </c:numRef>
          </c:cat>
          <c:val>
            <c:numRef>
              <c:f>Indicators!$E$142:$I$142</c:f>
              <c:numCache>
                <c:formatCode>0.0</c:formatCode>
                <c:ptCount val="5"/>
                <c:pt idx="0">
                  <c:v>72.400000000000006</c:v>
                </c:pt>
                <c:pt idx="1">
                  <c:v>73.599999999999994</c:v>
                </c:pt>
                <c:pt idx="2">
                  <c:v>75.5</c:v>
                </c:pt>
                <c:pt idx="3">
                  <c:v>78.2</c:v>
                </c:pt>
                <c:pt idx="4">
                  <c:v>78.400000000000006</c:v>
                </c:pt>
              </c:numCache>
            </c:numRef>
          </c:val>
          <c:smooth val="1"/>
          <c:extLst>
            <c:ext xmlns:c16="http://schemas.microsoft.com/office/drawing/2014/chart" uri="{C3380CC4-5D6E-409C-BE32-E72D297353CC}">
              <c16:uniqueId val="{00000003-C7AA-4F11-8649-0765DC8B27D5}"/>
            </c:ext>
          </c:extLst>
        </c:ser>
        <c:ser>
          <c:idx val="3"/>
          <c:order val="3"/>
          <c:tx>
            <c:strRef>
              <c:f>Indicators!$D$136</c:f>
              <c:strCache>
                <c:ptCount val="1"/>
                <c:pt idx="0">
                  <c:v>Phoenix Springfield</c:v>
                </c:pt>
              </c:strCache>
            </c:strRef>
          </c:tx>
          <c:spPr>
            <a:ln w="31750">
              <a:solidFill>
                <a:schemeClr val="tx1"/>
              </a:solidFill>
              <a:prstDash val="sysDot"/>
            </a:ln>
          </c:spPr>
          <c:marker>
            <c:symbol val="none"/>
          </c:marker>
          <c:val>
            <c:numRef>
              <c:f>Indicators!$E$136:$I$136</c:f>
              <c:numCache>
                <c:formatCode>0.0</c:formatCode>
                <c:ptCount val="5"/>
                <c:pt idx="3">
                  <c:v>0</c:v>
                </c:pt>
                <c:pt idx="4">
                  <c:v>10.199999999999999</c:v>
                </c:pt>
              </c:numCache>
            </c:numRef>
          </c:val>
          <c:smooth val="1"/>
          <c:extLst>
            <c:ext xmlns:c16="http://schemas.microsoft.com/office/drawing/2014/chart" uri="{C3380CC4-5D6E-409C-BE32-E72D297353CC}">
              <c16:uniqueId val="{00000004-C7AA-4F11-8649-0765DC8B27D5}"/>
            </c:ext>
          </c:extLst>
        </c:ser>
        <c:ser>
          <c:idx val="4"/>
          <c:order val="4"/>
          <c:tx>
            <c:strRef>
              <c:f>Indicators!$D$139</c:f>
              <c:strCache>
                <c:ptCount val="1"/>
                <c:pt idx="0">
                  <c:v>Phoenix Springfield Median</c:v>
                </c:pt>
              </c:strCache>
            </c:strRef>
          </c:tx>
          <c:spPr>
            <a:ln w="31750">
              <a:solidFill>
                <a:schemeClr val="accent1"/>
              </a:solidFill>
              <a:prstDash val="sysDot"/>
            </a:ln>
          </c:spPr>
          <c:marker>
            <c:symbol val="none"/>
          </c:marker>
          <c:val>
            <c:numRef>
              <c:f>Indicators!$E$139:$I$139</c:f>
              <c:numCache>
                <c:formatCode>0.0</c:formatCode>
                <c:ptCount val="5"/>
                <c:pt idx="3">
                  <c:v>66.7</c:v>
                </c:pt>
                <c:pt idx="4">
                  <c:v>66.3</c:v>
                </c:pt>
              </c:numCache>
            </c:numRef>
          </c:val>
          <c:smooth val="1"/>
          <c:extLst>
            <c:ext xmlns:c16="http://schemas.microsoft.com/office/drawing/2014/chart" uri="{C3380CC4-5D6E-409C-BE32-E72D297353CC}">
              <c16:uniqueId val="{00000005-C7AA-4F11-8649-0765DC8B27D5}"/>
            </c:ext>
          </c:extLst>
        </c:ser>
        <c:ser>
          <c:idx val="5"/>
          <c:order val="5"/>
          <c:tx>
            <c:strRef>
              <c:f>Indicators!$D$137</c:f>
              <c:strCache>
                <c:ptCount val="1"/>
                <c:pt idx="0">
                  <c:v>Phoenix Lawrence†</c:v>
                </c:pt>
              </c:strCache>
            </c:strRef>
          </c:tx>
          <c:spPr>
            <a:ln w="31750">
              <a:solidFill>
                <a:schemeClr val="tx1"/>
              </a:solidFill>
              <a:prstDash val="sysDash"/>
            </a:ln>
          </c:spPr>
          <c:marker>
            <c:symbol val="none"/>
          </c:marker>
          <c:val>
            <c:numRef>
              <c:f>Indicators!$E$137:$I$137</c:f>
              <c:numCache>
                <c:formatCode>0.0</c:formatCode>
                <c:ptCount val="5"/>
                <c:pt idx="1">
                  <c:v>0</c:v>
                </c:pt>
                <c:pt idx="2">
                  <c:v>5.6</c:v>
                </c:pt>
                <c:pt idx="3">
                  <c:v>18.2</c:v>
                </c:pt>
                <c:pt idx="4">
                  <c:v>13.7</c:v>
                </c:pt>
              </c:numCache>
            </c:numRef>
          </c:val>
          <c:smooth val="1"/>
          <c:extLst>
            <c:ext xmlns:c16="http://schemas.microsoft.com/office/drawing/2014/chart" uri="{C3380CC4-5D6E-409C-BE32-E72D297353CC}">
              <c16:uniqueId val="{00000006-C7AA-4F11-8649-0765DC8B27D5}"/>
            </c:ext>
          </c:extLst>
        </c:ser>
        <c:ser>
          <c:idx val="6"/>
          <c:order val="6"/>
          <c:tx>
            <c:strRef>
              <c:f>Indicators!$D$140</c:f>
              <c:strCache>
                <c:ptCount val="1"/>
                <c:pt idx="0">
                  <c:v>Phoenix Lawrence Median</c:v>
                </c:pt>
              </c:strCache>
            </c:strRef>
          </c:tx>
          <c:spPr>
            <a:ln w="31750">
              <a:solidFill>
                <a:schemeClr val="accent1"/>
              </a:solidFill>
              <a:prstDash val="sysDash"/>
            </a:ln>
          </c:spPr>
          <c:marker>
            <c:symbol val="none"/>
          </c:marker>
          <c:val>
            <c:numRef>
              <c:f>Indicators!$E$140:$I$140</c:f>
              <c:numCache>
                <c:formatCode>0.0</c:formatCode>
                <c:ptCount val="5"/>
                <c:pt idx="1">
                  <c:v>27.05</c:v>
                </c:pt>
                <c:pt idx="2">
                  <c:v>26.7</c:v>
                </c:pt>
                <c:pt idx="3">
                  <c:v>40.4</c:v>
                </c:pt>
                <c:pt idx="4">
                  <c:v>31.15</c:v>
                </c:pt>
              </c:numCache>
            </c:numRef>
          </c:val>
          <c:smooth val="1"/>
          <c:extLst>
            <c:ext xmlns:c16="http://schemas.microsoft.com/office/drawing/2014/chart" uri="{C3380CC4-5D6E-409C-BE32-E72D297353CC}">
              <c16:uniqueId val="{00000007-C7AA-4F11-8649-0765DC8B27D5}"/>
            </c:ext>
          </c:extLst>
        </c:ser>
        <c:ser>
          <c:idx val="7"/>
          <c:order val="7"/>
          <c:tx>
            <c:strRef>
              <c:f>Indicators!$D$141</c:f>
              <c:strCache>
                <c:ptCount val="1"/>
                <c:pt idx="0">
                  <c:v>Alt. Ed. Schools</c:v>
                </c:pt>
              </c:strCache>
            </c:strRef>
          </c:tx>
          <c:spPr>
            <a:ln w="38100">
              <a:solidFill>
                <a:srgbClr val="F79646"/>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Indicators!$E$141:$I$141</c:f>
              <c:numCache>
                <c:formatCode>0.0</c:formatCode>
                <c:ptCount val="5"/>
                <c:pt idx="0">
                  <c:v>29.3</c:v>
                </c:pt>
                <c:pt idx="1">
                  <c:v>30.7</c:v>
                </c:pt>
                <c:pt idx="2">
                  <c:v>30.8</c:v>
                </c:pt>
                <c:pt idx="3">
                  <c:v>35.6</c:v>
                </c:pt>
                <c:pt idx="4">
                  <c:v>36.299999999999997</c:v>
                </c:pt>
              </c:numCache>
            </c:numRef>
          </c:val>
          <c:smooth val="1"/>
          <c:extLst>
            <c:ext xmlns:c16="http://schemas.microsoft.com/office/drawing/2014/chart" uri="{C3380CC4-5D6E-409C-BE32-E72D297353CC}">
              <c16:uniqueId val="{00000008-C7AA-4F11-8649-0765DC8B27D5}"/>
            </c:ext>
          </c:extLst>
        </c:ser>
        <c:dLbls>
          <c:showLegendKey val="0"/>
          <c:showVal val="0"/>
          <c:showCatName val="0"/>
          <c:showSerName val="0"/>
          <c:showPercent val="0"/>
          <c:showBubbleSize val="0"/>
        </c:dLbls>
        <c:smooth val="0"/>
        <c:axId val="135225728"/>
        <c:axId val="135227264"/>
      </c:lineChart>
      <c:catAx>
        <c:axId val="135225728"/>
        <c:scaling>
          <c:orientation val="minMax"/>
        </c:scaling>
        <c:delete val="0"/>
        <c:axPos val="b"/>
        <c:numFmt formatCode="General" sourceLinked="1"/>
        <c:majorTickMark val="out"/>
        <c:minorTickMark val="none"/>
        <c:tickLblPos val="nextTo"/>
        <c:spPr>
          <a:noFill/>
        </c:spPr>
        <c:crossAx val="135227264"/>
        <c:crosses val="autoZero"/>
        <c:auto val="1"/>
        <c:lblAlgn val="ctr"/>
        <c:lblOffset val="100"/>
        <c:noMultiLvlLbl val="0"/>
      </c:catAx>
      <c:valAx>
        <c:axId val="135227264"/>
        <c:scaling>
          <c:orientation val="minMax"/>
          <c:max val="100"/>
          <c:min val="0"/>
        </c:scaling>
        <c:delete val="0"/>
        <c:axPos val="l"/>
        <c:title>
          <c:tx>
            <c:rich>
              <a:bodyPr rot="-5400000" vert="horz"/>
              <a:lstStyle/>
              <a:p>
                <a:pPr>
                  <a:defRPr/>
                </a:pPr>
                <a:r>
                  <a:rPr lang="en-US"/>
                  <a:t>Percent</a:t>
                </a:r>
              </a:p>
            </c:rich>
          </c:tx>
          <c:layout/>
          <c:overlay val="0"/>
        </c:title>
        <c:numFmt formatCode="General" sourceLinked="0"/>
        <c:majorTickMark val="out"/>
        <c:minorTickMark val="none"/>
        <c:tickLblPos val="nextTo"/>
        <c:spPr>
          <a:noFill/>
        </c:spPr>
        <c:crossAx val="135225728"/>
        <c:crosses val="autoZero"/>
        <c:crossBetween val="between"/>
        <c:majorUnit val="10"/>
      </c:valAx>
      <c:spPr>
        <a:no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844" l="0.70000000000000062" r="0.70000000000000062" t="0.75000000000000844"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06497278271594"/>
          <c:y val="5.1440192873411957E-2"/>
          <c:w val="0.80734979905413862"/>
          <c:h val="0.83249029671849928"/>
        </c:manualLayout>
      </c:layout>
      <c:lineChart>
        <c:grouping val="standard"/>
        <c:varyColors val="0"/>
        <c:ser>
          <c:idx val="0"/>
          <c:order val="0"/>
          <c:tx>
            <c:strRef>
              <c:f>Indicators!$D$135</c:f>
              <c:strCache>
                <c:ptCount val="1"/>
                <c:pt idx="0">
                  <c:v>Phoenix Chelsea</c:v>
                </c:pt>
              </c:strCache>
            </c:strRef>
          </c:tx>
          <c:spPr>
            <a:ln w="38100">
              <a:solidFill>
                <a:schemeClr val="tx1"/>
              </a:solidFill>
            </a:ln>
          </c:spPr>
          <c:marker>
            <c:symbol val="none"/>
          </c:marker>
          <c:dPt>
            <c:idx val="0"/>
            <c:bubble3D val="0"/>
            <c:spPr>
              <a:ln w="38100">
                <a:solidFill>
                  <a:schemeClr val="tx1"/>
                </a:solidFill>
              </a:ln>
            </c:spPr>
            <c:extLst>
              <c:ext xmlns:c16="http://schemas.microsoft.com/office/drawing/2014/chart" uri="{C3380CC4-5D6E-409C-BE32-E72D297353CC}">
                <c16:uniqueId val="{00000000-D005-4CC3-97A5-12221DCA2602}"/>
              </c:ext>
            </c:extLst>
          </c:dPt>
          <c:cat>
            <c:numRef>
              <c:f>Indicators!$L$92:$P$92</c:f>
              <c:numCache>
                <c:formatCode>General</c:formatCode>
                <c:ptCount val="5"/>
                <c:pt idx="0">
                  <c:v>2012</c:v>
                </c:pt>
                <c:pt idx="1">
                  <c:v>2013</c:v>
                </c:pt>
                <c:pt idx="2">
                  <c:v>2014</c:v>
                </c:pt>
                <c:pt idx="3">
                  <c:v>2015</c:v>
                </c:pt>
                <c:pt idx="4">
                  <c:v>2016</c:v>
                </c:pt>
              </c:numCache>
            </c:numRef>
          </c:cat>
          <c:val>
            <c:numRef>
              <c:f>Indicators!$L$135:$P$135</c:f>
              <c:numCache>
                <c:formatCode>0.0</c:formatCode>
                <c:ptCount val="5"/>
                <c:pt idx="0">
                  <c:v>30</c:v>
                </c:pt>
                <c:pt idx="1">
                  <c:v>18.2</c:v>
                </c:pt>
                <c:pt idx="2">
                  <c:v>13.3</c:v>
                </c:pt>
                <c:pt idx="3">
                  <c:v>0</c:v>
                </c:pt>
                <c:pt idx="4">
                  <c:v>38.5</c:v>
                </c:pt>
              </c:numCache>
            </c:numRef>
          </c:val>
          <c:smooth val="1"/>
          <c:extLst>
            <c:ext xmlns:c16="http://schemas.microsoft.com/office/drawing/2014/chart" uri="{C3380CC4-5D6E-409C-BE32-E72D297353CC}">
              <c16:uniqueId val="{00000001-D005-4CC3-97A5-12221DCA2602}"/>
            </c:ext>
          </c:extLst>
        </c:ser>
        <c:ser>
          <c:idx val="1"/>
          <c:order val="1"/>
          <c:tx>
            <c:strRef>
              <c:f>Indicators!$D$138</c:f>
              <c:strCache>
                <c:ptCount val="1"/>
                <c:pt idx="0">
                  <c:v>Phoenix Chelsea Median</c:v>
                </c:pt>
              </c:strCache>
            </c:strRef>
          </c:tx>
          <c:spPr>
            <a:ln w="31750">
              <a:solidFill>
                <a:schemeClr val="accent1"/>
              </a:solidFill>
            </a:ln>
          </c:spPr>
          <c:marker>
            <c:symbol val="none"/>
          </c:marker>
          <c:cat>
            <c:numRef>
              <c:f>Indicators!$L$92:$P$92</c:f>
              <c:numCache>
                <c:formatCode>General</c:formatCode>
                <c:ptCount val="5"/>
                <c:pt idx="0">
                  <c:v>2012</c:v>
                </c:pt>
                <c:pt idx="1">
                  <c:v>2013</c:v>
                </c:pt>
                <c:pt idx="2">
                  <c:v>2014</c:v>
                </c:pt>
                <c:pt idx="3">
                  <c:v>2015</c:v>
                </c:pt>
                <c:pt idx="4">
                  <c:v>2016</c:v>
                </c:pt>
              </c:numCache>
            </c:numRef>
          </c:cat>
          <c:val>
            <c:numRef>
              <c:f>Indicators!$L$138:$P$138</c:f>
              <c:numCache>
                <c:formatCode>0.0</c:formatCode>
                <c:ptCount val="5"/>
                <c:pt idx="0">
                  <c:v>36.15</c:v>
                </c:pt>
                <c:pt idx="1">
                  <c:v>44.7</c:v>
                </c:pt>
                <c:pt idx="2">
                  <c:v>56.1</c:v>
                </c:pt>
                <c:pt idx="3">
                  <c:v>50.150000000000006</c:v>
                </c:pt>
                <c:pt idx="4">
                  <c:v>58.05</c:v>
                </c:pt>
              </c:numCache>
            </c:numRef>
          </c:val>
          <c:smooth val="1"/>
          <c:extLst>
            <c:ext xmlns:c16="http://schemas.microsoft.com/office/drawing/2014/chart" uri="{C3380CC4-5D6E-409C-BE32-E72D297353CC}">
              <c16:uniqueId val="{00000002-D005-4CC3-97A5-12221DCA2602}"/>
            </c:ext>
          </c:extLst>
        </c:ser>
        <c:ser>
          <c:idx val="2"/>
          <c:order val="2"/>
          <c:tx>
            <c:strRef>
              <c:f>Indicators!$D$142</c:f>
              <c:strCache>
                <c:ptCount val="1"/>
                <c:pt idx="0">
                  <c:v>Statewide</c:v>
                </c:pt>
              </c:strCache>
            </c:strRef>
          </c:tx>
          <c:spPr>
            <a:ln w="31750">
              <a:solidFill>
                <a:schemeClr val="accent3"/>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Indicators!$L$92:$P$92</c:f>
              <c:numCache>
                <c:formatCode>General</c:formatCode>
                <c:ptCount val="5"/>
                <c:pt idx="0">
                  <c:v>2012</c:v>
                </c:pt>
                <c:pt idx="1">
                  <c:v>2013</c:v>
                </c:pt>
                <c:pt idx="2">
                  <c:v>2014</c:v>
                </c:pt>
                <c:pt idx="3">
                  <c:v>2015</c:v>
                </c:pt>
                <c:pt idx="4">
                  <c:v>2016</c:v>
                </c:pt>
              </c:numCache>
            </c:numRef>
          </c:cat>
          <c:val>
            <c:numRef>
              <c:f>Indicators!$L$142:$P$142</c:f>
              <c:numCache>
                <c:formatCode>0.0</c:formatCode>
                <c:ptCount val="5"/>
                <c:pt idx="0">
                  <c:v>68.599999999999994</c:v>
                </c:pt>
                <c:pt idx="1">
                  <c:v>67.8</c:v>
                </c:pt>
                <c:pt idx="2">
                  <c:v>69.099999999999994</c:v>
                </c:pt>
                <c:pt idx="3">
                  <c:v>69.900000000000006</c:v>
                </c:pt>
                <c:pt idx="4">
                  <c:v>71.8</c:v>
                </c:pt>
              </c:numCache>
            </c:numRef>
          </c:val>
          <c:smooth val="1"/>
          <c:extLst>
            <c:ext xmlns:c16="http://schemas.microsoft.com/office/drawing/2014/chart" uri="{C3380CC4-5D6E-409C-BE32-E72D297353CC}">
              <c16:uniqueId val="{00000003-D005-4CC3-97A5-12221DCA2602}"/>
            </c:ext>
          </c:extLst>
        </c:ser>
        <c:ser>
          <c:idx val="3"/>
          <c:order val="3"/>
          <c:tx>
            <c:strRef>
              <c:f>Indicators!$D$136</c:f>
              <c:strCache>
                <c:ptCount val="1"/>
                <c:pt idx="0">
                  <c:v>Phoenix Springfield</c:v>
                </c:pt>
              </c:strCache>
            </c:strRef>
          </c:tx>
          <c:spPr>
            <a:ln w="31750">
              <a:solidFill>
                <a:schemeClr val="tx1"/>
              </a:solidFill>
              <a:prstDash val="sysDot"/>
            </a:ln>
          </c:spPr>
          <c:marker>
            <c:symbol val="none"/>
          </c:marker>
          <c:dPt>
            <c:idx val="4"/>
            <c:marker>
              <c:symbol val="circle"/>
              <c:size val="3"/>
              <c:spPr>
                <a:solidFill>
                  <a:schemeClr val="tx1"/>
                </a:solidFill>
                <a:ln>
                  <a:solidFill>
                    <a:schemeClr val="tx1"/>
                  </a:solidFill>
                </a:ln>
              </c:spPr>
            </c:marker>
            <c:bubble3D val="0"/>
            <c:extLst>
              <c:ext xmlns:c16="http://schemas.microsoft.com/office/drawing/2014/chart" uri="{C3380CC4-5D6E-409C-BE32-E72D297353CC}">
                <c16:uniqueId val="{00000004-D005-4CC3-97A5-12221DCA2602}"/>
              </c:ext>
            </c:extLst>
          </c:dPt>
          <c:val>
            <c:numRef>
              <c:f>Indicators!$L$136:$P$136</c:f>
              <c:numCache>
                <c:formatCode>0.0</c:formatCode>
                <c:ptCount val="5"/>
                <c:pt idx="4">
                  <c:v>0</c:v>
                </c:pt>
              </c:numCache>
            </c:numRef>
          </c:val>
          <c:smooth val="1"/>
          <c:extLst>
            <c:ext xmlns:c16="http://schemas.microsoft.com/office/drawing/2014/chart" uri="{C3380CC4-5D6E-409C-BE32-E72D297353CC}">
              <c16:uniqueId val="{00000005-D005-4CC3-97A5-12221DCA2602}"/>
            </c:ext>
          </c:extLst>
        </c:ser>
        <c:ser>
          <c:idx val="4"/>
          <c:order val="4"/>
          <c:tx>
            <c:strRef>
              <c:f>Indicators!$D$139</c:f>
              <c:strCache>
                <c:ptCount val="1"/>
                <c:pt idx="0">
                  <c:v>Phoenix Springfield Median</c:v>
                </c:pt>
              </c:strCache>
            </c:strRef>
          </c:tx>
          <c:spPr>
            <a:ln w="31750">
              <a:solidFill>
                <a:schemeClr val="accent1"/>
              </a:solidFill>
              <a:prstDash val="sysDot"/>
            </a:ln>
          </c:spPr>
          <c:marker>
            <c:symbol val="none"/>
          </c:marker>
          <c:val>
            <c:numRef>
              <c:f>Indicators!$L$139:$P$139</c:f>
              <c:numCache>
                <c:formatCode>0.0</c:formatCode>
                <c:ptCount val="5"/>
                <c:pt idx="3">
                  <c:v>57.1</c:v>
                </c:pt>
                <c:pt idx="4">
                  <c:v>57.6</c:v>
                </c:pt>
              </c:numCache>
            </c:numRef>
          </c:val>
          <c:smooth val="1"/>
          <c:extLst>
            <c:ext xmlns:c16="http://schemas.microsoft.com/office/drawing/2014/chart" uri="{C3380CC4-5D6E-409C-BE32-E72D297353CC}">
              <c16:uniqueId val="{00000006-D005-4CC3-97A5-12221DCA2602}"/>
            </c:ext>
          </c:extLst>
        </c:ser>
        <c:ser>
          <c:idx val="5"/>
          <c:order val="5"/>
          <c:tx>
            <c:strRef>
              <c:f>Indicators!$D$137</c:f>
              <c:strCache>
                <c:ptCount val="1"/>
                <c:pt idx="0">
                  <c:v>Phoenix Lawrence†</c:v>
                </c:pt>
              </c:strCache>
            </c:strRef>
          </c:tx>
          <c:spPr>
            <a:ln w="31750">
              <a:solidFill>
                <a:schemeClr val="tx1"/>
              </a:solidFill>
              <a:prstDash val="sysDash"/>
            </a:ln>
          </c:spPr>
          <c:marker>
            <c:symbol val="none"/>
          </c:marker>
          <c:val>
            <c:numRef>
              <c:f>Indicators!$L$137:$P$137</c:f>
              <c:numCache>
                <c:formatCode>0.0</c:formatCode>
                <c:ptCount val="5"/>
                <c:pt idx="1">
                  <c:v>0</c:v>
                </c:pt>
                <c:pt idx="2">
                  <c:v>0</c:v>
                </c:pt>
                <c:pt idx="3">
                  <c:v>0</c:v>
                </c:pt>
                <c:pt idx="4">
                  <c:v>5.3</c:v>
                </c:pt>
              </c:numCache>
            </c:numRef>
          </c:val>
          <c:smooth val="1"/>
          <c:extLst>
            <c:ext xmlns:c16="http://schemas.microsoft.com/office/drawing/2014/chart" uri="{C3380CC4-5D6E-409C-BE32-E72D297353CC}">
              <c16:uniqueId val="{00000007-D005-4CC3-97A5-12221DCA2602}"/>
            </c:ext>
          </c:extLst>
        </c:ser>
        <c:ser>
          <c:idx val="6"/>
          <c:order val="6"/>
          <c:tx>
            <c:strRef>
              <c:f>Indicators!$D$140</c:f>
              <c:strCache>
                <c:ptCount val="1"/>
                <c:pt idx="0">
                  <c:v>Phoenix Lawrence Median</c:v>
                </c:pt>
              </c:strCache>
            </c:strRef>
          </c:tx>
          <c:spPr>
            <a:ln w="31750">
              <a:solidFill>
                <a:schemeClr val="accent1"/>
              </a:solidFill>
              <a:prstDash val="sysDash"/>
            </a:ln>
          </c:spPr>
          <c:marker>
            <c:symbol val="none"/>
          </c:marker>
          <c:val>
            <c:numRef>
              <c:f>Indicators!$L$140:$P$140</c:f>
              <c:numCache>
                <c:formatCode>0.0</c:formatCode>
                <c:ptCount val="5"/>
                <c:pt idx="1">
                  <c:v>25.2</c:v>
                </c:pt>
                <c:pt idx="2">
                  <c:v>27.1</c:v>
                </c:pt>
                <c:pt idx="3">
                  <c:v>34.5</c:v>
                </c:pt>
                <c:pt idx="4">
                  <c:v>30.4</c:v>
                </c:pt>
              </c:numCache>
            </c:numRef>
          </c:val>
          <c:smooth val="1"/>
          <c:extLst>
            <c:ext xmlns:c16="http://schemas.microsoft.com/office/drawing/2014/chart" uri="{C3380CC4-5D6E-409C-BE32-E72D297353CC}">
              <c16:uniqueId val="{00000008-D005-4CC3-97A5-12221DCA2602}"/>
            </c:ext>
          </c:extLst>
        </c:ser>
        <c:ser>
          <c:idx val="7"/>
          <c:order val="7"/>
          <c:tx>
            <c:strRef>
              <c:f>Indicators!$D$141</c:f>
              <c:strCache>
                <c:ptCount val="1"/>
                <c:pt idx="0">
                  <c:v>Alt. Ed. Schools</c:v>
                </c:pt>
              </c:strCache>
            </c:strRef>
          </c:tx>
          <c:spPr>
            <a:ln w="38100">
              <a:solidFill>
                <a:srgbClr val="F79646"/>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Indicators!$L$141:$P$141</c:f>
              <c:numCache>
                <c:formatCode>0.0</c:formatCode>
                <c:ptCount val="5"/>
                <c:pt idx="0">
                  <c:v>26.1</c:v>
                </c:pt>
                <c:pt idx="1">
                  <c:v>27.9</c:v>
                </c:pt>
                <c:pt idx="2">
                  <c:v>27.5</c:v>
                </c:pt>
                <c:pt idx="3">
                  <c:v>28.3</c:v>
                </c:pt>
                <c:pt idx="4">
                  <c:v>30.2</c:v>
                </c:pt>
              </c:numCache>
            </c:numRef>
          </c:val>
          <c:smooth val="1"/>
          <c:extLst>
            <c:ext xmlns:c16="http://schemas.microsoft.com/office/drawing/2014/chart" uri="{C3380CC4-5D6E-409C-BE32-E72D297353CC}">
              <c16:uniqueId val="{00000009-D005-4CC3-97A5-12221DCA2602}"/>
            </c:ext>
          </c:extLst>
        </c:ser>
        <c:dLbls>
          <c:showLegendKey val="0"/>
          <c:showVal val="0"/>
          <c:showCatName val="0"/>
          <c:showSerName val="0"/>
          <c:showPercent val="0"/>
          <c:showBubbleSize val="0"/>
        </c:dLbls>
        <c:smooth val="0"/>
        <c:axId val="135172096"/>
        <c:axId val="135173632"/>
      </c:lineChart>
      <c:catAx>
        <c:axId val="135172096"/>
        <c:scaling>
          <c:orientation val="minMax"/>
        </c:scaling>
        <c:delete val="0"/>
        <c:axPos val="b"/>
        <c:numFmt formatCode="General" sourceLinked="1"/>
        <c:majorTickMark val="out"/>
        <c:minorTickMark val="none"/>
        <c:tickLblPos val="nextTo"/>
        <c:spPr>
          <a:noFill/>
        </c:spPr>
        <c:crossAx val="135173632"/>
        <c:crosses val="autoZero"/>
        <c:auto val="1"/>
        <c:lblAlgn val="ctr"/>
        <c:lblOffset val="100"/>
        <c:noMultiLvlLbl val="0"/>
      </c:catAx>
      <c:valAx>
        <c:axId val="135173632"/>
        <c:scaling>
          <c:orientation val="minMax"/>
          <c:max val="100"/>
          <c:min val="0"/>
        </c:scaling>
        <c:delete val="0"/>
        <c:axPos val="l"/>
        <c:title>
          <c:tx>
            <c:rich>
              <a:bodyPr rot="-5400000" vert="horz"/>
              <a:lstStyle/>
              <a:p>
                <a:pPr>
                  <a:defRPr/>
                </a:pPr>
                <a:r>
                  <a:rPr lang="en-US"/>
                  <a:t>Percent</a:t>
                </a:r>
              </a:p>
            </c:rich>
          </c:tx>
          <c:layout/>
          <c:overlay val="0"/>
        </c:title>
        <c:numFmt formatCode="General" sourceLinked="0"/>
        <c:majorTickMark val="out"/>
        <c:minorTickMark val="none"/>
        <c:tickLblPos val="nextTo"/>
        <c:spPr>
          <a:noFill/>
        </c:spPr>
        <c:crossAx val="135172096"/>
        <c:crosses val="autoZero"/>
        <c:crossBetween val="between"/>
        <c:majorUnit val="10"/>
        <c:minorUnit val="2"/>
      </c:valAx>
      <c:spPr>
        <a:no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866" l="0.70000000000000062" r="0.70000000000000062" t="0.75000000000000866"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134205735080003"/>
          <c:y val="5.1440251900434983E-2"/>
          <c:w val="0.84209927994080935"/>
          <c:h val="0.83249029671849972"/>
        </c:manualLayout>
      </c:layout>
      <c:lineChart>
        <c:grouping val="standard"/>
        <c:varyColors val="0"/>
        <c:ser>
          <c:idx val="0"/>
          <c:order val="0"/>
          <c:tx>
            <c:strRef>
              <c:f>Indicators!$D$135</c:f>
              <c:strCache>
                <c:ptCount val="1"/>
                <c:pt idx="0">
                  <c:v>Phoenix Chelsea</c:v>
                </c:pt>
              </c:strCache>
            </c:strRef>
          </c:tx>
          <c:spPr>
            <a:ln w="38100">
              <a:solidFill>
                <a:schemeClr val="tx1"/>
              </a:solidFill>
            </a:ln>
          </c:spPr>
          <c:marker>
            <c:symbol val="none"/>
          </c:marker>
          <c:cat>
            <c:numRef>
              <c:f>Indicators!$S$92:$W$92</c:f>
              <c:numCache>
                <c:formatCode>General</c:formatCode>
                <c:ptCount val="5"/>
                <c:pt idx="0">
                  <c:v>2012</c:v>
                </c:pt>
                <c:pt idx="1">
                  <c:v>2013</c:v>
                </c:pt>
                <c:pt idx="2">
                  <c:v>2014</c:v>
                </c:pt>
                <c:pt idx="3">
                  <c:v>2015</c:v>
                </c:pt>
                <c:pt idx="4">
                  <c:v>2016</c:v>
                </c:pt>
              </c:numCache>
            </c:numRef>
          </c:cat>
          <c:val>
            <c:numRef>
              <c:f>Indicators!$S$135:$W$135</c:f>
              <c:numCache>
                <c:formatCode>0.0</c:formatCode>
                <c:ptCount val="5"/>
                <c:pt idx="0">
                  <c:v>28.6</c:v>
                </c:pt>
                <c:pt idx="1">
                  <c:v>11.8</c:v>
                </c:pt>
                <c:pt idx="2">
                  <c:v>9.5</c:v>
                </c:pt>
                <c:pt idx="3">
                  <c:v>21.2</c:v>
                </c:pt>
                <c:pt idx="4">
                  <c:v>15</c:v>
                </c:pt>
              </c:numCache>
            </c:numRef>
          </c:val>
          <c:smooth val="1"/>
          <c:extLst>
            <c:ext xmlns:c16="http://schemas.microsoft.com/office/drawing/2014/chart" uri="{C3380CC4-5D6E-409C-BE32-E72D297353CC}">
              <c16:uniqueId val="{00000000-C460-4A27-91B3-66A126748511}"/>
            </c:ext>
          </c:extLst>
        </c:ser>
        <c:ser>
          <c:idx val="1"/>
          <c:order val="1"/>
          <c:tx>
            <c:strRef>
              <c:f>Indicators!$D$138</c:f>
              <c:strCache>
                <c:ptCount val="1"/>
                <c:pt idx="0">
                  <c:v>Phoenix Chelsea Median</c:v>
                </c:pt>
              </c:strCache>
            </c:strRef>
          </c:tx>
          <c:spPr>
            <a:ln w="31750">
              <a:solidFill>
                <a:srgbClr val="4F81BD"/>
              </a:solidFill>
            </a:ln>
          </c:spPr>
          <c:marker>
            <c:symbol val="none"/>
          </c:marker>
          <c:cat>
            <c:numRef>
              <c:f>Indicators!$S$92:$W$92</c:f>
              <c:numCache>
                <c:formatCode>General</c:formatCode>
                <c:ptCount val="5"/>
                <c:pt idx="0">
                  <c:v>2012</c:v>
                </c:pt>
                <c:pt idx="1">
                  <c:v>2013</c:v>
                </c:pt>
                <c:pt idx="2">
                  <c:v>2014</c:v>
                </c:pt>
                <c:pt idx="3">
                  <c:v>2015</c:v>
                </c:pt>
                <c:pt idx="4">
                  <c:v>2016</c:v>
                </c:pt>
              </c:numCache>
            </c:numRef>
          </c:cat>
          <c:val>
            <c:numRef>
              <c:f>Indicators!$S$138:$W$138</c:f>
              <c:numCache>
                <c:formatCode>0.0</c:formatCode>
                <c:ptCount val="5"/>
                <c:pt idx="0">
                  <c:v>50</c:v>
                </c:pt>
                <c:pt idx="1">
                  <c:v>66.3</c:v>
                </c:pt>
                <c:pt idx="2">
                  <c:v>54.4</c:v>
                </c:pt>
                <c:pt idx="3">
                  <c:v>54</c:v>
                </c:pt>
                <c:pt idx="4">
                  <c:v>42.7</c:v>
                </c:pt>
              </c:numCache>
            </c:numRef>
          </c:val>
          <c:smooth val="1"/>
          <c:extLst>
            <c:ext xmlns:c16="http://schemas.microsoft.com/office/drawing/2014/chart" uri="{C3380CC4-5D6E-409C-BE32-E72D297353CC}">
              <c16:uniqueId val="{00000001-C460-4A27-91B3-66A126748511}"/>
            </c:ext>
          </c:extLst>
        </c:ser>
        <c:ser>
          <c:idx val="2"/>
          <c:order val="2"/>
          <c:tx>
            <c:strRef>
              <c:f>Indicators!$D$142</c:f>
              <c:strCache>
                <c:ptCount val="1"/>
                <c:pt idx="0">
                  <c:v>Statewide</c:v>
                </c:pt>
              </c:strCache>
            </c:strRef>
          </c:tx>
          <c:spPr>
            <a:ln w="31750">
              <a:solidFill>
                <a:schemeClr val="accent3"/>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Indicators!$S$92:$W$92</c:f>
              <c:numCache>
                <c:formatCode>General</c:formatCode>
                <c:ptCount val="5"/>
                <c:pt idx="0">
                  <c:v>2012</c:v>
                </c:pt>
                <c:pt idx="1">
                  <c:v>2013</c:v>
                </c:pt>
                <c:pt idx="2">
                  <c:v>2014</c:v>
                </c:pt>
                <c:pt idx="3">
                  <c:v>2015</c:v>
                </c:pt>
                <c:pt idx="4">
                  <c:v>2016</c:v>
                </c:pt>
              </c:numCache>
            </c:numRef>
          </c:cat>
          <c:val>
            <c:numRef>
              <c:f>Indicators!$S$142:$W$142</c:f>
              <c:numCache>
                <c:formatCode>0.0</c:formatCode>
                <c:ptCount val="5"/>
                <c:pt idx="0">
                  <c:v>61.1</c:v>
                </c:pt>
                <c:pt idx="1">
                  <c:v>63.5</c:v>
                </c:pt>
                <c:pt idx="2">
                  <c:v>63.9</c:v>
                </c:pt>
                <c:pt idx="3">
                  <c:v>64</c:v>
                </c:pt>
                <c:pt idx="4">
                  <c:v>64.099999999999994</c:v>
                </c:pt>
              </c:numCache>
            </c:numRef>
          </c:val>
          <c:smooth val="1"/>
          <c:extLst>
            <c:ext xmlns:c16="http://schemas.microsoft.com/office/drawing/2014/chart" uri="{C3380CC4-5D6E-409C-BE32-E72D297353CC}">
              <c16:uniqueId val="{00000002-C460-4A27-91B3-66A126748511}"/>
            </c:ext>
          </c:extLst>
        </c:ser>
        <c:ser>
          <c:idx val="3"/>
          <c:order val="3"/>
          <c:tx>
            <c:strRef>
              <c:f>Indicators!$D$136</c:f>
              <c:strCache>
                <c:ptCount val="1"/>
                <c:pt idx="0">
                  <c:v>Phoenix Springfield</c:v>
                </c:pt>
              </c:strCache>
            </c:strRef>
          </c:tx>
          <c:spPr>
            <a:ln w="31750">
              <a:solidFill>
                <a:schemeClr val="tx1"/>
              </a:solidFill>
              <a:prstDash val="sysDot"/>
            </a:ln>
          </c:spPr>
          <c:marker>
            <c:symbol val="none"/>
          </c:marker>
          <c:dPt>
            <c:idx val="4"/>
            <c:marker>
              <c:symbol val="circle"/>
              <c:size val="3"/>
              <c:spPr>
                <a:solidFill>
                  <a:sysClr val="windowText" lastClr="000000"/>
                </a:solidFill>
                <a:ln>
                  <a:solidFill>
                    <a:schemeClr val="tx1"/>
                  </a:solidFill>
                </a:ln>
              </c:spPr>
            </c:marker>
            <c:bubble3D val="0"/>
            <c:extLst>
              <c:ext xmlns:c16="http://schemas.microsoft.com/office/drawing/2014/chart" uri="{C3380CC4-5D6E-409C-BE32-E72D297353CC}">
                <c16:uniqueId val="{00000003-C460-4A27-91B3-66A126748511}"/>
              </c:ext>
            </c:extLst>
          </c:dPt>
          <c:val>
            <c:numRef>
              <c:f>Indicators!$S$136:$W$136</c:f>
              <c:numCache>
                <c:formatCode>0.0</c:formatCode>
                <c:ptCount val="5"/>
                <c:pt idx="4">
                  <c:v>0</c:v>
                </c:pt>
              </c:numCache>
            </c:numRef>
          </c:val>
          <c:smooth val="1"/>
          <c:extLst>
            <c:ext xmlns:c16="http://schemas.microsoft.com/office/drawing/2014/chart" uri="{C3380CC4-5D6E-409C-BE32-E72D297353CC}">
              <c16:uniqueId val="{00000004-C460-4A27-91B3-66A126748511}"/>
            </c:ext>
          </c:extLst>
        </c:ser>
        <c:ser>
          <c:idx val="4"/>
          <c:order val="4"/>
          <c:tx>
            <c:strRef>
              <c:f>Indicators!$D$139</c:f>
              <c:strCache>
                <c:ptCount val="1"/>
                <c:pt idx="0">
                  <c:v>Phoenix Springfield Median</c:v>
                </c:pt>
              </c:strCache>
            </c:strRef>
          </c:tx>
          <c:spPr>
            <a:ln w="31750">
              <a:solidFill>
                <a:schemeClr val="accent1"/>
              </a:solidFill>
              <a:prstDash val="sysDot"/>
            </a:ln>
          </c:spPr>
          <c:marker>
            <c:symbol val="none"/>
          </c:marker>
          <c:val>
            <c:numRef>
              <c:f>Indicators!$S$139:$W$139</c:f>
              <c:numCache>
                <c:formatCode>0.0</c:formatCode>
                <c:ptCount val="5"/>
                <c:pt idx="3">
                  <c:v>45.1</c:v>
                </c:pt>
                <c:pt idx="4">
                  <c:v>48.3</c:v>
                </c:pt>
              </c:numCache>
            </c:numRef>
          </c:val>
          <c:smooth val="1"/>
          <c:extLst>
            <c:ext xmlns:c16="http://schemas.microsoft.com/office/drawing/2014/chart" uri="{C3380CC4-5D6E-409C-BE32-E72D297353CC}">
              <c16:uniqueId val="{00000005-C460-4A27-91B3-66A126748511}"/>
            </c:ext>
          </c:extLst>
        </c:ser>
        <c:ser>
          <c:idx val="5"/>
          <c:order val="5"/>
          <c:tx>
            <c:strRef>
              <c:f>Indicators!$D$137</c:f>
              <c:strCache>
                <c:ptCount val="1"/>
                <c:pt idx="0">
                  <c:v>Phoenix Lawrence†</c:v>
                </c:pt>
              </c:strCache>
            </c:strRef>
          </c:tx>
          <c:spPr>
            <a:ln w="31750">
              <a:solidFill>
                <a:schemeClr val="tx1"/>
              </a:solidFill>
              <a:prstDash val="sysDash"/>
            </a:ln>
          </c:spPr>
          <c:marker>
            <c:symbol val="none"/>
          </c:marker>
          <c:val>
            <c:numRef>
              <c:f>Indicators!$S$137:$W$137</c:f>
              <c:numCache>
                <c:formatCode>0.0</c:formatCode>
                <c:ptCount val="5"/>
                <c:pt idx="1">
                  <c:v>0</c:v>
                </c:pt>
                <c:pt idx="2">
                  <c:v>0</c:v>
                </c:pt>
                <c:pt idx="3">
                  <c:v>16.7</c:v>
                </c:pt>
                <c:pt idx="4">
                  <c:v>9.1</c:v>
                </c:pt>
              </c:numCache>
            </c:numRef>
          </c:val>
          <c:smooth val="1"/>
          <c:extLst>
            <c:ext xmlns:c16="http://schemas.microsoft.com/office/drawing/2014/chart" uri="{C3380CC4-5D6E-409C-BE32-E72D297353CC}">
              <c16:uniqueId val="{00000006-C460-4A27-91B3-66A126748511}"/>
            </c:ext>
          </c:extLst>
        </c:ser>
        <c:ser>
          <c:idx val="6"/>
          <c:order val="6"/>
          <c:tx>
            <c:strRef>
              <c:f>Indicators!$D$140</c:f>
              <c:strCache>
                <c:ptCount val="1"/>
                <c:pt idx="0">
                  <c:v>Phoenix Lawrence Median</c:v>
                </c:pt>
              </c:strCache>
            </c:strRef>
          </c:tx>
          <c:spPr>
            <a:ln w="31750">
              <a:solidFill>
                <a:schemeClr val="accent1"/>
              </a:solidFill>
              <a:prstDash val="sysDash"/>
            </a:ln>
          </c:spPr>
          <c:marker>
            <c:symbol val="none"/>
          </c:marker>
          <c:val>
            <c:numRef>
              <c:f>Indicators!$S$140:$W$140</c:f>
              <c:numCache>
                <c:formatCode>0.0</c:formatCode>
                <c:ptCount val="5"/>
                <c:pt idx="1">
                  <c:v>8.6</c:v>
                </c:pt>
                <c:pt idx="2">
                  <c:v>8.8000000000000007</c:v>
                </c:pt>
                <c:pt idx="3">
                  <c:v>10.5</c:v>
                </c:pt>
                <c:pt idx="4">
                  <c:v>6.9</c:v>
                </c:pt>
              </c:numCache>
            </c:numRef>
          </c:val>
          <c:smooth val="1"/>
          <c:extLst>
            <c:ext xmlns:c16="http://schemas.microsoft.com/office/drawing/2014/chart" uri="{C3380CC4-5D6E-409C-BE32-E72D297353CC}">
              <c16:uniqueId val="{00000007-C460-4A27-91B3-66A126748511}"/>
            </c:ext>
          </c:extLst>
        </c:ser>
        <c:ser>
          <c:idx val="7"/>
          <c:order val="7"/>
          <c:tx>
            <c:strRef>
              <c:f>Indicators!$D$141</c:f>
              <c:strCache>
                <c:ptCount val="1"/>
                <c:pt idx="0">
                  <c:v>Alt. Ed. Schools</c:v>
                </c:pt>
              </c:strCache>
            </c:strRef>
          </c:tx>
          <c:spPr>
            <a:ln w="38100">
              <a:solidFill>
                <a:srgbClr val="F79646"/>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Indicators!$S$141:$W$141</c:f>
              <c:numCache>
                <c:formatCode>0.0</c:formatCode>
                <c:ptCount val="5"/>
                <c:pt idx="0">
                  <c:v>29.3</c:v>
                </c:pt>
                <c:pt idx="1">
                  <c:v>25.8</c:v>
                </c:pt>
                <c:pt idx="2">
                  <c:v>33.4</c:v>
                </c:pt>
                <c:pt idx="3">
                  <c:v>27.1</c:v>
                </c:pt>
                <c:pt idx="4">
                  <c:v>25.2</c:v>
                </c:pt>
              </c:numCache>
            </c:numRef>
          </c:val>
          <c:smooth val="1"/>
          <c:extLst>
            <c:ext xmlns:c16="http://schemas.microsoft.com/office/drawing/2014/chart" uri="{C3380CC4-5D6E-409C-BE32-E72D297353CC}">
              <c16:uniqueId val="{00000008-C460-4A27-91B3-66A126748511}"/>
            </c:ext>
          </c:extLst>
        </c:ser>
        <c:dLbls>
          <c:showLegendKey val="0"/>
          <c:showVal val="0"/>
          <c:showCatName val="0"/>
          <c:showSerName val="0"/>
          <c:showPercent val="0"/>
          <c:showBubbleSize val="0"/>
        </c:dLbls>
        <c:smooth val="0"/>
        <c:axId val="135452160"/>
        <c:axId val="135437696"/>
      </c:lineChart>
      <c:valAx>
        <c:axId val="135437696"/>
        <c:scaling>
          <c:orientation val="minMax"/>
          <c:max val="100"/>
          <c:min val="0"/>
        </c:scaling>
        <c:delete val="0"/>
        <c:axPos val="l"/>
        <c:title>
          <c:tx>
            <c:rich>
              <a:bodyPr rot="-5400000" vert="horz"/>
              <a:lstStyle/>
              <a:p>
                <a:pPr>
                  <a:defRPr/>
                </a:pPr>
                <a:r>
                  <a:rPr lang="en-US"/>
                  <a:t>Percent</a:t>
                </a:r>
              </a:p>
            </c:rich>
          </c:tx>
          <c:layout/>
          <c:overlay val="0"/>
        </c:title>
        <c:numFmt formatCode="0" sourceLinked="0"/>
        <c:majorTickMark val="out"/>
        <c:minorTickMark val="none"/>
        <c:tickLblPos val="nextTo"/>
        <c:crossAx val="135452160"/>
        <c:crosses val="autoZero"/>
        <c:crossBetween val="between"/>
        <c:majorUnit val="10"/>
      </c:valAx>
      <c:catAx>
        <c:axId val="135452160"/>
        <c:scaling>
          <c:orientation val="minMax"/>
        </c:scaling>
        <c:delete val="0"/>
        <c:axPos val="b"/>
        <c:numFmt formatCode="General" sourceLinked="1"/>
        <c:majorTickMark val="out"/>
        <c:minorTickMark val="none"/>
        <c:tickLblPos val="nextTo"/>
        <c:crossAx val="135437696"/>
        <c:crosses val="autoZero"/>
        <c:auto val="1"/>
        <c:lblAlgn val="ctr"/>
        <c:lblOffset val="100"/>
        <c:noMultiLvlLbl val="0"/>
      </c:catAx>
      <c:spPr>
        <a:no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88" l="0.70000000000000062" r="0.70000000000000062" t="0.75000000000000888"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85655220139192"/>
          <c:y val="5.1440251900434983E-2"/>
          <c:w val="0.85774907183413829"/>
          <c:h val="0.83249029671849928"/>
        </c:manualLayout>
      </c:layout>
      <c:lineChart>
        <c:grouping val="standard"/>
        <c:varyColors val="0"/>
        <c:ser>
          <c:idx val="2"/>
          <c:order val="0"/>
          <c:tx>
            <c:strRef>
              <c:f>Indicators!$D$174</c:f>
              <c:strCache>
                <c:ptCount val="1"/>
                <c:pt idx="0">
                  <c:v>Statewide</c:v>
                </c:pt>
              </c:strCache>
            </c:strRef>
          </c:tx>
          <c:spPr>
            <a:ln w="31750">
              <a:solidFill>
                <a:schemeClr val="accent3"/>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Indicators!$E$92:$I$92</c:f>
              <c:numCache>
                <c:formatCode>General</c:formatCode>
                <c:ptCount val="5"/>
                <c:pt idx="0">
                  <c:v>2012</c:v>
                </c:pt>
                <c:pt idx="1">
                  <c:v>2013</c:v>
                </c:pt>
                <c:pt idx="2">
                  <c:v>2014</c:v>
                </c:pt>
                <c:pt idx="3">
                  <c:v>2015</c:v>
                </c:pt>
                <c:pt idx="4">
                  <c:v>2016</c:v>
                </c:pt>
              </c:numCache>
            </c:numRef>
          </c:cat>
          <c:val>
            <c:numRef>
              <c:f>Indicators!$E$174:$I$174</c:f>
              <c:numCache>
                <c:formatCode>0.0</c:formatCode>
                <c:ptCount val="5"/>
                <c:pt idx="0">
                  <c:v>77.5</c:v>
                </c:pt>
                <c:pt idx="1">
                  <c:v>78.3</c:v>
                </c:pt>
                <c:pt idx="2">
                  <c:v>79.599999999999994</c:v>
                </c:pt>
                <c:pt idx="3">
                  <c:v>81.599999999999994</c:v>
                </c:pt>
              </c:numCache>
            </c:numRef>
          </c:val>
          <c:smooth val="1"/>
          <c:extLst>
            <c:ext xmlns:c16="http://schemas.microsoft.com/office/drawing/2014/chart" uri="{C3380CC4-5D6E-409C-BE32-E72D297353CC}">
              <c16:uniqueId val="{00000000-7817-4F36-BD88-0F09724F5556}"/>
            </c:ext>
          </c:extLst>
        </c:ser>
        <c:ser>
          <c:idx val="4"/>
          <c:order val="1"/>
          <c:tx>
            <c:strRef>
              <c:f>Indicators!$D$170</c:f>
              <c:strCache>
                <c:ptCount val="1"/>
                <c:pt idx="0">
                  <c:v>Phoenix Chelsea Median</c:v>
                </c:pt>
              </c:strCache>
            </c:strRef>
          </c:tx>
          <c:spPr>
            <a:ln w="31750">
              <a:solidFill>
                <a:schemeClr val="accent1"/>
              </a:solidFill>
              <a:prstDash val="solid"/>
            </a:ln>
          </c:spPr>
          <c:marker>
            <c:symbol val="none"/>
          </c:marker>
          <c:val>
            <c:numRef>
              <c:f>Indicators!$E$170:$I$170</c:f>
              <c:numCache>
                <c:formatCode>0.0</c:formatCode>
                <c:ptCount val="5"/>
                <c:pt idx="0">
                  <c:v>79.5</c:v>
                </c:pt>
                <c:pt idx="1">
                  <c:v>77.900000000000006</c:v>
                </c:pt>
                <c:pt idx="2">
                  <c:v>80.400000000000006</c:v>
                </c:pt>
                <c:pt idx="3">
                  <c:v>82.5</c:v>
                </c:pt>
              </c:numCache>
            </c:numRef>
          </c:val>
          <c:smooth val="1"/>
          <c:extLst>
            <c:ext xmlns:c16="http://schemas.microsoft.com/office/drawing/2014/chart" uri="{C3380CC4-5D6E-409C-BE32-E72D297353CC}">
              <c16:uniqueId val="{00000001-7817-4F36-BD88-0F09724F5556}"/>
            </c:ext>
          </c:extLst>
        </c:ser>
        <c:ser>
          <c:idx val="6"/>
          <c:order val="2"/>
          <c:tx>
            <c:strRef>
              <c:f>Indicators!$D$171</c:f>
              <c:strCache>
                <c:ptCount val="1"/>
                <c:pt idx="0">
                  <c:v>Phoenix Springfield Median</c:v>
                </c:pt>
              </c:strCache>
            </c:strRef>
          </c:tx>
          <c:spPr>
            <a:ln w="31750">
              <a:solidFill>
                <a:schemeClr val="accent1"/>
              </a:solidFill>
              <a:prstDash val="sysDot"/>
            </a:ln>
          </c:spPr>
          <c:marker>
            <c:symbol val="none"/>
          </c:marker>
          <c:dPt>
            <c:idx val="3"/>
            <c:marker>
              <c:symbol val="circle"/>
              <c:size val="3"/>
              <c:spPr>
                <a:solidFill>
                  <a:srgbClr val="4F81BD"/>
                </a:solidFill>
              </c:spPr>
            </c:marker>
            <c:bubble3D val="0"/>
            <c:extLst>
              <c:ext xmlns:c16="http://schemas.microsoft.com/office/drawing/2014/chart" uri="{C3380CC4-5D6E-409C-BE32-E72D297353CC}">
                <c16:uniqueId val="{00000002-7817-4F36-BD88-0F09724F5556}"/>
              </c:ext>
            </c:extLst>
          </c:dPt>
          <c:val>
            <c:numRef>
              <c:f>Indicators!$E$171:$I$171</c:f>
              <c:numCache>
                <c:formatCode>0.0</c:formatCode>
                <c:ptCount val="5"/>
                <c:pt idx="3">
                  <c:v>71.5</c:v>
                </c:pt>
              </c:numCache>
            </c:numRef>
          </c:val>
          <c:smooth val="1"/>
          <c:extLst>
            <c:ext xmlns:c16="http://schemas.microsoft.com/office/drawing/2014/chart" uri="{C3380CC4-5D6E-409C-BE32-E72D297353CC}">
              <c16:uniqueId val="{00000003-7817-4F36-BD88-0F09724F5556}"/>
            </c:ext>
          </c:extLst>
        </c:ser>
        <c:ser>
          <c:idx val="11"/>
          <c:order val="3"/>
          <c:tx>
            <c:strRef>
              <c:f>Indicators!$D$172</c:f>
              <c:strCache>
                <c:ptCount val="1"/>
                <c:pt idx="0">
                  <c:v>Phoenix Lawrence Median</c:v>
                </c:pt>
              </c:strCache>
            </c:strRef>
          </c:tx>
          <c:spPr>
            <a:ln w="31750">
              <a:solidFill>
                <a:schemeClr val="accent1"/>
              </a:solidFill>
              <a:prstDash val="sysDash"/>
            </a:ln>
          </c:spPr>
          <c:marker>
            <c:symbol val="none"/>
          </c:marker>
          <c:val>
            <c:numRef>
              <c:f>Indicators!$E$172:$I$172</c:f>
              <c:numCache>
                <c:formatCode>0.0</c:formatCode>
                <c:ptCount val="5"/>
                <c:pt idx="1">
                  <c:v>36.299999999999997</c:v>
                </c:pt>
                <c:pt idx="2">
                  <c:v>36.25</c:v>
                </c:pt>
                <c:pt idx="3">
                  <c:v>47.9</c:v>
                </c:pt>
              </c:numCache>
            </c:numRef>
          </c:val>
          <c:smooth val="1"/>
          <c:extLst>
            <c:ext xmlns:c16="http://schemas.microsoft.com/office/drawing/2014/chart" uri="{C3380CC4-5D6E-409C-BE32-E72D297353CC}">
              <c16:uniqueId val="{00000004-7817-4F36-BD88-0F09724F5556}"/>
            </c:ext>
          </c:extLst>
        </c:ser>
        <c:ser>
          <c:idx val="7"/>
          <c:order val="4"/>
          <c:tx>
            <c:strRef>
              <c:f>Indicators!$D$169</c:f>
              <c:strCache>
                <c:ptCount val="1"/>
                <c:pt idx="0">
                  <c:v>Phoenix Lawrence†</c:v>
                </c:pt>
              </c:strCache>
            </c:strRef>
          </c:tx>
          <c:spPr>
            <a:ln w="31750">
              <a:solidFill>
                <a:sysClr val="windowText" lastClr="000000"/>
              </a:solidFill>
              <a:prstDash val="sysDash"/>
            </a:ln>
          </c:spPr>
          <c:marker>
            <c:symbol val="none"/>
          </c:marker>
          <c:val>
            <c:numRef>
              <c:f>Indicators!$E$169:$I$169</c:f>
              <c:numCache>
                <c:formatCode>0.0</c:formatCode>
                <c:ptCount val="5"/>
                <c:pt idx="1">
                  <c:v>6.3</c:v>
                </c:pt>
                <c:pt idx="2">
                  <c:v>16.7</c:v>
                </c:pt>
                <c:pt idx="3">
                  <c:v>21.2</c:v>
                </c:pt>
              </c:numCache>
            </c:numRef>
          </c:val>
          <c:smooth val="1"/>
          <c:extLst>
            <c:ext xmlns:c16="http://schemas.microsoft.com/office/drawing/2014/chart" uri="{C3380CC4-5D6E-409C-BE32-E72D297353CC}">
              <c16:uniqueId val="{00000005-7817-4F36-BD88-0F09724F5556}"/>
            </c:ext>
          </c:extLst>
        </c:ser>
        <c:ser>
          <c:idx val="12"/>
          <c:order val="5"/>
          <c:tx>
            <c:strRef>
              <c:f>Indicators!$D$168</c:f>
              <c:strCache>
                <c:ptCount val="1"/>
                <c:pt idx="0">
                  <c:v>Phoenix Springfield</c:v>
                </c:pt>
              </c:strCache>
            </c:strRef>
          </c:tx>
          <c:spPr>
            <a:ln w="31750">
              <a:solidFill>
                <a:schemeClr val="tx1"/>
              </a:solidFill>
              <a:prstDash val="sysDot"/>
            </a:ln>
          </c:spPr>
          <c:marker>
            <c:symbol val="none"/>
          </c:marker>
          <c:dPt>
            <c:idx val="3"/>
            <c:marker>
              <c:symbol val="circle"/>
              <c:size val="3"/>
              <c:spPr>
                <a:solidFill>
                  <a:schemeClr val="tx1"/>
                </a:solidFill>
                <a:ln>
                  <a:solidFill>
                    <a:schemeClr val="tx1"/>
                  </a:solidFill>
                </a:ln>
              </c:spPr>
            </c:marker>
            <c:bubble3D val="0"/>
            <c:extLst>
              <c:ext xmlns:c16="http://schemas.microsoft.com/office/drawing/2014/chart" uri="{C3380CC4-5D6E-409C-BE32-E72D297353CC}">
                <c16:uniqueId val="{00000006-7817-4F36-BD88-0F09724F5556}"/>
              </c:ext>
            </c:extLst>
          </c:dPt>
          <c:val>
            <c:numRef>
              <c:f>Indicators!$E$168:$I$168</c:f>
              <c:numCache>
                <c:formatCode>0.0</c:formatCode>
                <c:ptCount val="5"/>
                <c:pt idx="3">
                  <c:v>7.7</c:v>
                </c:pt>
              </c:numCache>
            </c:numRef>
          </c:val>
          <c:smooth val="1"/>
          <c:extLst>
            <c:ext xmlns:c16="http://schemas.microsoft.com/office/drawing/2014/chart" uri="{C3380CC4-5D6E-409C-BE32-E72D297353CC}">
              <c16:uniqueId val="{00000007-7817-4F36-BD88-0F09724F5556}"/>
            </c:ext>
          </c:extLst>
        </c:ser>
        <c:ser>
          <c:idx val="0"/>
          <c:order val="6"/>
          <c:tx>
            <c:strRef>
              <c:f>Indicators!$D$167</c:f>
              <c:strCache>
                <c:ptCount val="1"/>
                <c:pt idx="0">
                  <c:v>Phoenix Chelsea</c:v>
                </c:pt>
              </c:strCache>
            </c:strRef>
          </c:tx>
          <c:spPr>
            <a:ln w="38100">
              <a:solidFill>
                <a:schemeClr val="tx1"/>
              </a:solidFill>
            </a:ln>
          </c:spPr>
          <c:marker>
            <c:symbol val="none"/>
          </c:marker>
          <c:cat>
            <c:numRef>
              <c:f>Indicators!$E$92:$I$92</c:f>
              <c:numCache>
                <c:formatCode>General</c:formatCode>
                <c:ptCount val="5"/>
                <c:pt idx="0">
                  <c:v>2012</c:v>
                </c:pt>
                <c:pt idx="1">
                  <c:v>2013</c:v>
                </c:pt>
                <c:pt idx="2">
                  <c:v>2014</c:v>
                </c:pt>
                <c:pt idx="3">
                  <c:v>2015</c:v>
                </c:pt>
                <c:pt idx="4">
                  <c:v>2016</c:v>
                </c:pt>
              </c:numCache>
            </c:numRef>
          </c:cat>
          <c:val>
            <c:numRef>
              <c:f>Indicators!$E$167:$I$167</c:f>
              <c:numCache>
                <c:formatCode>0.0</c:formatCode>
                <c:ptCount val="5"/>
                <c:pt idx="0">
                  <c:v>20.7</c:v>
                </c:pt>
                <c:pt idx="1">
                  <c:v>24.3</c:v>
                </c:pt>
                <c:pt idx="2">
                  <c:v>17.3</c:v>
                </c:pt>
                <c:pt idx="3">
                  <c:v>23.5</c:v>
                </c:pt>
              </c:numCache>
            </c:numRef>
          </c:val>
          <c:smooth val="1"/>
          <c:extLst>
            <c:ext xmlns:c16="http://schemas.microsoft.com/office/drawing/2014/chart" uri="{C3380CC4-5D6E-409C-BE32-E72D297353CC}">
              <c16:uniqueId val="{00000008-7817-4F36-BD88-0F09724F5556}"/>
            </c:ext>
          </c:extLst>
        </c:ser>
        <c:ser>
          <c:idx val="1"/>
          <c:order val="7"/>
          <c:tx>
            <c:strRef>
              <c:f>Indicators!$D$173</c:f>
              <c:strCache>
                <c:ptCount val="1"/>
                <c:pt idx="0">
                  <c:v>Alt. Ed. Schools</c:v>
                </c:pt>
              </c:strCache>
            </c:strRef>
          </c:tx>
          <c:spPr>
            <a:ln w="38100">
              <a:solidFill>
                <a:srgbClr val="F79646"/>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Indicators!$E$173:$I$173</c:f>
              <c:numCache>
                <c:formatCode>0.0</c:formatCode>
                <c:ptCount val="5"/>
                <c:pt idx="0">
                  <c:v>40.1</c:v>
                </c:pt>
                <c:pt idx="1">
                  <c:v>42.1</c:v>
                </c:pt>
                <c:pt idx="2">
                  <c:v>40</c:v>
                </c:pt>
                <c:pt idx="3">
                  <c:v>42.6</c:v>
                </c:pt>
              </c:numCache>
            </c:numRef>
          </c:val>
          <c:smooth val="1"/>
          <c:extLst>
            <c:ext xmlns:c16="http://schemas.microsoft.com/office/drawing/2014/chart" uri="{C3380CC4-5D6E-409C-BE32-E72D297353CC}">
              <c16:uniqueId val="{00000009-7817-4F36-BD88-0F09724F5556}"/>
            </c:ext>
          </c:extLst>
        </c:ser>
        <c:dLbls>
          <c:showLegendKey val="0"/>
          <c:showVal val="0"/>
          <c:showCatName val="0"/>
          <c:showSerName val="0"/>
          <c:showPercent val="0"/>
          <c:showBubbleSize val="0"/>
        </c:dLbls>
        <c:smooth val="0"/>
        <c:axId val="135298432"/>
        <c:axId val="135312512"/>
      </c:lineChart>
      <c:catAx>
        <c:axId val="135298432"/>
        <c:scaling>
          <c:orientation val="minMax"/>
        </c:scaling>
        <c:delete val="0"/>
        <c:axPos val="b"/>
        <c:numFmt formatCode="General" sourceLinked="1"/>
        <c:majorTickMark val="out"/>
        <c:minorTickMark val="none"/>
        <c:tickLblPos val="nextTo"/>
        <c:spPr>
          <a:noFill/>
        </c:spPr>
        <c:crossAx val="135312512"/>
        <c:crosses val="autoZero"/>
        <c:auto val="1"/>
        <c:lblAlgn val="ctr"/>
        <c:lblOffset val="100"/>
        <c:noMultiLvlLbl val="0"/>
      </c:catAx>
      <c:valAx>
        <c:axId val="135312512"/>
        <c:scaling>
          <c:orientation val="minMax"/>
          <c:max val="100"/>
          <c:min val="0"/>
        </c:scaling>
        <c:delete val="0"/>
        <c:axPos val="l"/>
        <c:title>
          <c:tx>
            <c:rich>
              <a:bodyPr rot="-5400000" vert="horz"/>
              <a:lstStyle/>
              <a:p>
                <a:pPr>
                  <a:defRPr/>
                </a:pPr>
                <a:r>
                  <a:rPr lang="en-US"/>
                  <a:t>Percent</a:t>
                </a:r>
              </a:p>
            </c:rich>
          </c:tx>
          <c:layout/>
          <c:overlay val="0"/>
        </c:title>
        <c:numFmt formatCode="General" sourceLinked="0"/>
        <c:majorTickMark val="out"/>
        <c:minorTickMark val="none"/>
        <c:tickLblPos val="nextTo"/>
        <c:spPr>
          <a:noFill/>
        </c:spPr>
        <c:crossAx val="135298432"/>
        <c:crosses val="autoZero"/>
        <c:crossBetween val="between"/>
        <c:majorUnit val="10"/>
      </c:valAx>
      <c:spPr>
        <a:no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866" l="0.70000000000000062" r="0.70000000000000062" t="0.750000000000008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48161981349871"/>
          <c:y val="5.1440251900434983E-2"/>
          <c:w val="0.8591237286772947"/>
          <c:h val="0.83249029671849883"/>
        </c:manualLayout>
      </c:layout>
      <c:barChart>
        <c:barDir val="col"/>
        <c:grouping val="clustered"/>
        <c:varyColors val="0"/>
        <c:ser>
          <c:idx val="0"/>
          <c:order val="0"/>
          <c:tx>
            <c:strRef>
              <c:f>Enrollment!$D$90</c:f>
              <c:strCache>
                <c:ptCount val="1"/>
                <c:pt idx="0">
                  <c:v>Charter</c:v>
                </c:pt>
              </c:strCache>
            </c:strRef>
          </c:tx>
          <c:spPr>
            <a:solidFill>
              <a:schemeClr val="tx1">
                <a:lumMod val="85000"/>
                <a:lumOff val="15000"/>
              </a:schemeClr>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Enrollment!$E$87:$J$87</c:f>
            </c:multiLvlStrRef>
          </c:cat>
          <c:val>
            <c:numRef>
              <c:f>Enrollment!$E$90:$J$90</c:f>
            </c:numRef>
          </c:val>
          <c:extLst>
            <c:ext xmlns:c16="http://schemas.microsoft.com/office/drawing/2014/chart" uri="{C3380CC4-5D6E-409C-BE32-E72D297353CC}">
              <c16:uniqueId val="{00000000-6A7F-4977-AE5A-FFCC88F5B008}"/>
            </c:ext>
          </c:extLst>
        </c:ser>
        <c:ser>
          <c:idx val="1"/>
          <c:order val="2"/>
          <c:tx>
            <c:strRef>
              <c:f>Enrollment!$D$92</c:f>
              <c:strCache>
                <c:ptCount val="1"/>
                <c:pt idx="0">
                  <c:v>New Bedford*</c:v>
                </c:pt>
              </c:strCache>
            </c:strRef>
          </c:tx>
          <c:spPr>
            <a:solidFill>
              <a:schemeClr val="bg1">
                <a:lumMod val="50000"/>
                <a:alpha val="57000"/>
              </a:schemeClr>
            </a:solidFill>
          </c:spPr>
          <c:invertIfNegative val="0"/>
          <c:cat>
            <c:multiLvlStrRef>
              <c:f>Enrollment!$E$87:$J$87</c:f>
            </c:multiLvlStrRef>
          </c:cat>
          <c:val>
            <c:numRef>
              <c:f>Enrollment!$E$92:$J$92</c:f>
            </c:numRef>
          </c:val>
          <c:extLst>
            <c:ext xmlns:c16="http://schemas.microsoft.com/office/drawing/2014/chart" uri="{C3380CC4-5D6E-409C-BE32-E72D297353CC}">
              <c16:uniqueId val="{00000001-6A7F-4977-AE5A-FFCC88F5B008}"/>
            </c:ext>
          </c:extLst>
        </c:ser>
        <c:dLbls>
          <c:showLegendKey val="0"/>
          <c:showVal val="0"/>
          <c:showCatName val="0"/>
          <c:showSerName val="0"/>
          <c:showPercent val="0"/>
          <c:showBubbleSize val="0"/>
        </c:dLbls>
        <c:gapWidth val="48"/>
        <c:overlap val="54"/>
        <c:axId val="113465216"/>
        <c:axId val="113471488"/>
      </c:barChart>
      <c:lineChart>
        <c:grouping val="standard"/>
        <c:varyColors val="0"/>
        <c:ser>
          <c:idx val="2"/>
          <c:order val="1"/>
          <c:tx>
            <c:strRef>
              <c:f>Enrollment!$D$91</c:f>
              <c:strCache>
                <c:ptCount val="1"/>
                <c:pt idx="0">
                  <c:v>Statewide*</c:v>
                </c:pt>
              </c:strCache>
            </c:strRef>
          </c:tx>
          <c:spPr>
            <a:ln w="34925">
              <a:solidFill>
                <a:srgbClr val="00B0F0"/>
              </a:solidFill>
            </a:ln>
          </c:spPr>
          <c:marker>
            <c:symbol val="triangle"/>
            <c:size val="7"/>
            <c:spPr>
              <a:solidFill>
                <a:srgbClr val="00B0F0"/>
              </a:solidFill>
              <a:ln>
                <a:noFill/>
              </a:ln>
            </c:spPr>
          </c:marker>
          <c:cat>
            <c:numRef>
              <c:f>Enrollment!$E$20:$J$20</c:f>
              <c:numCache>
                <c:formatCode>General</c:formatCode>
                <c:ptCount val="6"/>
                <c:pt idx="0">
                  <c:v>2012</c:v>
                </c:pt>
                <c:pt idx="1">
                  <c:v>2013</c:v>
                </c:pt>
                <c:pt idx="2">
                  <c:v>2014</c:v>
                </c:pt>
                <c:pt idx="3">
                  <c:v>2015</c:v>
                </c:pt>
                <c:pt idx="4">
                  <c:v>2016</c:v>
                </c:pt>
                <c:pt idx="5">
                  <c:v>2017</c:v>
                </c:pt>
              </c:numCache>
            </c:numRef>
          </c:cat>
          <c:val>
            <c:numRef>
              <c:f>Enrollment!$E$91:$J$91</c:f>
            </c:numRef>
          </c:val>
          <c:smooth val="1"/>
          <c:extLst>
            <c:ext xmlns:c16="http://schemas.microsoft.com/office/drawing/2014/chart" uri="{C3380CC4-5D6E-409C-BE32-E72D297353CC}">
              <c16:uniqueId val="{00000002-6A7F-4977-AE5A-FFCC88F5B008}"/>
            </c:ext>
          </c:extLst>
        </c:ser>
        <c:dLbls>
          <c:showLegendKey val="0"/>
          <c:showVal val="0"/>
          <c:showCatName val="0"/>
          <c:showSerName val="0"/>
          <c:showPercent val="0"/>
          <c:showBubbleSize val="0"/>
        </c:dLbls>
        <c:marker val="1"/>
        <c:smooth val="0"/>
        <c:axId val="113474944"/>
        <c:axId val="113473408"/>
      </c:lineChart>
      <c:catAx>
        <c:axId val="113465216"/>
        <c:scaling>
          <c:orientation val="minMax"/>
        </c:scaling>
        <c:delete val="0"/>
        <c:axPos val="b"/>
        <c:numFmt formatCode="General" sourceLinked="1"/>
        <c:majorTickMark val="out"/>
        <c:minorTickMark val="none"/>
        <c:tickLblPos val="nextTo"/>
        <c:spPr>
          <a:noFill/>
        </c:spPr>
        <c:crossAx val="113471488"/>
        <c:crosses val="autoZero"/>
        <c:auto val="1"/>
        <c:lblAlgn val="ctr"/>
        <c:lblOffset val="100"/>
        <c:noMultiLvlLbl val="0"/>
      </c:catAx>
      <c:valAx>
        <c:axId val="113471488"/>
        <c:scaling>
          <c:orientation val="minMax"/>
          <c:max val="100"/>
          <c:min val="0"/>
        </c:scaling>
        <c:delete val="0"/>
        <c:axPos val="l"/>
        <c:title>
          <c:tx>
            <c:rich>
              <a:bodyPr rot="-5400000" vert="horz"/>
              <a:lstStyle/>
              <a:p>
                <a:pPr>
                  <a:defRPr/>
                </a:pPr>
                <a:r>
                  <a:rPr lang="en-US"/>
                  <a:t>Percent %</a:t>
                </a:r>
              </a:p>
            </c:rich>
          </c:tx>
          <c:overlay val="0"/>
        </c:title>
        <c:numFmt formatCode="General" sourceLinked="0"/>
        <c:majorTickMark val="out"/>
        <c:minorTickMark val="none"/>
        <c:tickLblPos val="nextTo"/>
        <c:spPr>
          <a:noFill/>
        </c:spPr>
        <c:crossAx val="113465216"/>
        <c:crosses val="autoZero"/>
        <c:crossBetween val="between"/>
        <c:majorUnit val="10"/>
      </c:valAx>
      <c:valAx>
        <c:axId val="113473408"/>
        <c:scaling>
          <c:orientation val="minMax"/>
          <c:max val="100"/>
        </c:scaling>
        <c:delete val="1"/>
        <c:axPos val="r"/>
        <c:numFmt formatCode="0.0" sourceLinked="1"/>
        <c:majorTickMark val="out"/>
        <c:minorTickMark val="none"/>
        <c:tickLblPos val="none"/>
        <c:crossAx val="113474944"/>
        <c:crosses val="max"/>
        <c:crossBetween val="between"/>
      </c:valAx>
      <c:catAx>
        <c:axId val="113474944"/>
        <c:scaling>
          <c:orientation val="minMax"/>
        </c:scaling>
        <c:delete val="1"/>
        <c:axPos val="b"/>
        <c:numFmt formatCode="General" sourceLinked="1"/>
        <c:majorTickMark val="out"/>
        <c:minorTickMark val="none"/>
        <c:tickLblPos val="none"/>
        <c:crossAx val="113473408"/>
        <c:crosses val="autoZero"/>
        <c:auto val="1"/>
        <c:lblAlgn val="ctr"/>
        <c:lblOffset val="100"/>
        <c:noMultiLvlLbl val="0"/>
      </c:catAx>
      <c:spPr>
        <a:gradFill>
          <a:gsLst>
            <a:gs pos="59000">
              <a:sysClr val="window" lastClr="FFFFFF"/>
            </a:gs>
            <a:gs pos="60000">
              <a:schemeClr val="accent1">
                <a:lumMod val="20000"/>
                <a:lumOff val="80000"/>
              </a:schemeClr>
            </a:gs>
            <a:gs pos="100000">
              <a:srgbClr val="4F81BD">
                <a:lumMod val="20000"/>
                <a:lumOff val="80000"/>
              </a:srgbClr>
            </a:gs>
          </a:gsLst>
          <a:lin ang="0" scaled="0"/>
        </a:grad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833" l="0.70000000000000062" r="0.70000000000000062" t="0.75000000000000833"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85655220139192"/>
          <c:y val="5.1440251900434983E-2"/>
          <c:w val="0.85774907183413873"/>
          <c:h val="0.83249029671849972"/>
        </c:manualLayout>
      </c:layout>
      <c:lineChart>
        <c:grouping val="standard"/>
        <c:varyColors val="0"/>
        <c:ser>
          <c:idx val="0"/>
          <c:order val="0"/>
          <c:tx>
            <c:strRef>
              <c:f>Indicators!$D$167</c:f>
              <c:strCache>
                <c:ptCount val="1"/>
                <c:pt idx="0">
                  <c:v>Phoenix Chelsea</c:v>
                </c:pt>
              </c:strCache>
            </c:strRef>
          </c:tx>
          <c:spPr>
            <a:ln w="38100">
              <a:solidFill>
                <a:schemeClr val="tx1"/>
              </a:solidFill>
            </a:ln>
          </c:spPr>
          <c:marker>
            <c:symbol val="none"/>
          </c:marker>
          <c:dPt>
            <c:idx val="0"/>
            <c:bubble3D val="0"/>
            <c:spPr>
              <a:ln w="38100">
                <a:solidFill>
                  <a:schemeClr val="tx1"/>
                </a:solidFill>
              </a:ln>
            </c:spPr>
            <c:extLst>
              <c:ext xmlns:c16="http://schemas.microsoft.com/office/drawing/2014/chart" uri="{C3380CC4-5D6E-409C-BE32-E72D297353CC}">
                <c16:uniqueId val="{00000000-C5C3-4F85-9F80-88F5D713EDB4}"/>
              </c:ext>
            </c:extLst>
          </c:dPt>
          <c:cat>
            <c:numRef>
              <c:f>Indicators!$E$92:$I$92</c:f>
              <c:numCache>
                <c:formatCode>General</c:formatCode>
                <c:ptCount val="5"/>
                <c:pt idx="0">
                  <c:v>2012</c:v>
                </c:pt>
                <c:pt idx="1">
                  <c:v>2013</c:v>
                </c:pt>
                <c:pt idx="2">
                  <c:v>2014</c:v>
                </c:pt>
                <c:pt idx="3">
                  <c:v>2015</c:v>
                </c:pt>
                <c:pt idx="4">
                  <c:v>2016</c:v>
                </c:pt>
              </c:numCache>
            </c:numRef>
          </c:cat>
          <c:val>
            <c:numRef>
              <c:f>Indicators!$L$167:$P$167</c:f>
              <c:numCache>
                <c:formatCode>0.0</c:formatCode>
                <c:ptCount val="5"/>
                <c:pt idx="0">
                  <c:v>50</c:v>
                </c:pt>
                <c:pt idx="1">
                  <c:v>27.3</c:v>
                </c:pt>
                <c:pt idx="2">
                  <c:v>20</c:v>
                </c:pt>
                <c:pt idx="3">
                  <c:v>0</c:v>
                </c:pt>
              </c:numCache>
            </c:numRef>
          </c:val>
          <c:smooth val="1"/>
          <c:extLst>
            <c:ext xmlns:c16="http://schemas.microsoft.com/office/drawing/2014/chart" uri="{C3380CC4-5D6E-409C-BE32-E72D297353CC}">
              <c16:uniqueId val="{00000001-C5C3-4F85-9F80-88F5D713EDB4}"/>
            </c:ext>
          </c:extLst>
        </c:ser>
        <c:ser>
          <c:idx val="1"/>
          <c:order val="1"/>
          <c:tx>
            <c:strRef>
              <c:f>Indicators!$D$170</c:f>
              <c:strCache>
                <c:ptCount val="1"/>
                <c:pt idx="0">
                  <c:v>Phoenix Chelsea Median</c:v>
                </c:pt>
              </c:strCache>
            </c:strRef>
          </c:tx>
          <c:spPr>
            <a:ln w="31750">
              <a:solidFill>
                <a:schemeClr val="accent1"/>
              </a:solidFill>
            </a:ln>
          </c:spPr>
          <c:marker>
            <c:symbol val="none"/>
          </c:marker>
          <c:cat>
            <c:numRef>
              <c:f>Indicators!$E$92:$I$92</c:f>
              <c:numCache>
                <c:formatCode>General</c:formatCode>
                <c:ptCount val="5"/>
                <c:pt idx="0">
                  <c:v>2012</c:v>
                </c:pt>
                <c:pt idx="1">
                  <c:v>2013</c:v>
                </c:pt>
                <c:pt idx="2">
                  <c:v>2014</c:v>
                </c:pt>
                <c:pt idx="3">
                  <c:v>2015</c:v>
                </c:pt>
                <c:pt idx="4">
                  <c:v>2016</c:v>
                </c:pt>
              </c:numCache>
            </c:numRef>
          </c:cat>
          <c:val>
            <c:numRef>
              <c:f>Indicators!$L$170:$P$170</c:f>
              <c:numCache>
                <c:formatCode>0.0</c:formatCode>
                <c:ptCount val="5"/>
                <c:pt idx="0">
                  <c:v>48</c:v>
                </c:pt>
                <c:pt idx="1">
                  <c:v>51.1</c:v>
                </c:pt>
                <c:pt idx="2">
                  <c:v>63.6</c:v>
                </c:pt>
                <c:pt idx="3">
                  <c:v>60.7</c:v>
                </c:pt>
              </c:numCache>
            </c:numRef>
          </c:val>
          <c:smooth val="1"/>
          <c:extLst>
            <c:ext xmlns:c16="http://schemas.microsoft.com/office/drawing/2014/chart" uri="{C3380CC4-5D6E-409C-BE32-E72D297353CC}">
              <c16:uniqueId val="{00000002-C5C3-4F85-9F80-88F5D713EDB4}"/>
            </c:ext>
          </c:extLst>
        </c:ser>
        <c:ser>
          <c:idx val="2"/>
          <c:order val="2"/>
          <c:tx>
            <c:strRef>
              <c:f>Indicators!$D$174</c:f>
              <c:strCache>
                <c:ptCount val="1"/>
                <c:pt idx="0">
                  <c:v>Statewide</c:v>
                </c:pt>
              </c:strCache>
            </c:strRef>
          </c:tx>
          <c:spPr>
            <a:ln w="31750">
              <a:solidFill>
                <a:schemeClr val="accent3"/>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Indicators!$E$92:$I$92</c:f>
              <c:numCache>
                <c:formatCode>General</c:formatCode>
                <c:ptCount val="5"/>
                <c:pt idx="0">
                  <c:v>2012</c:v>
                </c:pt>
                <c:pt idx="1">
                  <c:v>2013</c:v>
                </c:pt>
                <c:pt idx="2">
                  <c:v>2014</c:v>
                </c:pt>
                <c:pt idx="3">
                  <c:v>2015</c:v>
                </c:pt>
                <c:pt idx="4">
                  <c:v>2016</c:v>
                </c:pt>
              </c:numCache>
            </c:numRef>
          </c:cat>
          <c:val>
            <c:numRef>
              <c:f>Indicators!$L$174:$P$174</c:f>
              <c:numCache>
                <c:formatCode>0.0</c:formatCode>
                <c:ptCount val="5"/>
                <c:pt idx="0">
                  <c:v>73.8</c:v>
                </c:pt>
                <c:pt idx="1">
                  <c:v>72.900000000000006</c:v>
                </c:pt>
                <c:pt idx="2">
                  <c:v>73.5</c:v>
                </c:pt>
                <c:pt idx="3">
                  <c:v>74.5</c:v>
                </c:pt>
              </c:numCache>
            </c:numRef>
          </c:val>
          <c:smooth val="1"/>
          <c:extLst>
            <c:ext xmlns:c16="http://schemas.microsoft.com/office/drawing/2014/chart" uri="{C3380CC4-5D6E-409C-BE32-E72D297353CC}">
              <c16:uniqueId val="{00000003-C5C3-4F85-9F80-88F5D713EDB4}"/>
            </c:ext>
          </c:extLst>
        </c:ser>
        <c:ser>
          <c:idx val="6"/>
          <c:order val="3"/>
          <c:tx>
            <c:strRef>
              <c:f>Indicators!$D$169</c:f>
              <c:strCache>
                <c:ptCount val="1"/>
                <c:pt idx="0">
                  <c:v>Phoenix Lawrence†</c:v>
                </c:pt>
              </c:strCache>
            </c:strRef>
          </c:tx>
          <c:spPr>
            <a:ln w="31750">
              <a:solidFill>
                <a:schemeClr val="tx1"/>
              </a:solidFill>
              <a:prstDash val="sysDash"/>
            </a:ln>
          </c:spPr>
          <c:marker>
            <c:symbol val="none"/>
          </c:marker>
          <c:val>
            <c:numRef>
              <c:f>Indicators!$L$169:$P$169</c:f>
              <c:numCache>
                <c:formatCode>0.0</c:formatCode>
                <c:ptCount val="5"/>
                <c:pt idx="1">
                  <c:v>0</c:v>
                </c:pt>
                <c:pt idx="2">
                  <c:v>14.3</c:v>
                </c:pt>
                <c:pt idx="3">
                  <c:v>0</c:v>
                </c:pt>
              </c:numCache>
            </c:numRef>
          </c:val>
          <c:smooth val="1"/>
          <c:extLst>
            <c:ext xmlns:c16="http://schemas.microsoft.com/office/drawing/2014/chart" uri="{C3380CC4-5D6E-409C-BE32-E72D297353CC}">
              <c16:uniqueId val="{00000004-C5C3-4F85-9F80-88F5D713EDB4}"/>
            </c:ext>
          </c:extLst>
        </c:ser>
        <c:ser>
          <c:idx val="7"/>
          <c:order val="4"/>
          <c:tx>
            <c:strRef>
              <c:f>Indicators!$D$172</c:f>
              <c:strCache>
                <c:ptCount val="1"/>
                <c:pt idx="0">
                  <c:v>Phoenix Lawrence Median</c:v>
                </c:pt>
              </c:strCache>
            </c:strRef>
          </c:tx>
          <c:spPr>
            <a:ln w="31750">
              <a:solidFill>
                <a:schemeClr val="accent1"/>
              </a:solidFill>
              <a:prstDash val="sysDash"/>
            </a:ln>
          </c:spPr>
          <c:marker>
            <c:symbol val="none"/>
          </c:marker>
          <c:val>
            <c:numRef>
              <c:f>Indicators!$L$172:$P$172</c:f>
              <c:numCache>
                <c:formatCode>0.0</c:formatCode>
                <c:ptCount val="5"/>
                <c:pt idx="1">
                  <c:v>34.049999999999997</c:v>
                </c:pt>
                <c:pt idx="2">
                  <c:v>35.4</c:v>
                </c:pt>
                <c:pt idx="3">
                  <c:v>48.55</c:v>
                </c:pt>
              </c:numCache>
            </c:numRef>
          </c:val>
          <c:smooth val="1"/>
          <c:extLst>
            <c:ext xmlns:c16="http://schemas.microsoft.com/office/drawing/2014/chart" uri="{C3380CC4-5D6E-409C-BE32-E72D297353CC}">
              <c16:uniqueId val="{00000005-C5C3-4F85-9F80-88F5D713EDB4}"/>
            </c:ext>
          </c:extLst>
        </c:ser>
        <c:ser>
          <c:idx val="10"/>
          <c:order val="5"/>
          <c:tx>
            <c:strRef>
              <c:f>Indicators!$D$168</c:f>
              <c:strCache>
                <c:ptCount val="1"/>
                <c:pt idx="0">
                  <c:v>Phoenix Springfield</c:v>
                </c:pt>
              </c:strCache>
            </c:strRef>
          </c:tx>
          <c:spPr>
            <a:ln w="31750">
              <a:solidFill>
                <a:schemeClr val="tx1"/>
              </a:solidFill>
              <a:prstDash val="sysDot"/>
            </a:ln>
          </c:spPr>
          <c:marker>
            <c:symbol val="none"/>
          </c:marker>
          <c:val>
            <c:numRef>
              <c:f>Indicators!$L$168:$P$168</c:f>
              <c:numCache>
                <c:formatCode>0.0</c:formatCode>
                <c:ptCount val="5"/>
              </c:numCache>
            </c:numRef>
          </c:val>
          <c:smooth val="1"/>
          <c:extLst>
            <c:ext xmlns:c16="http://schemas.microsoft.com/office/drawing/2014/chart" uri="{C3380CC4-5D6E-409C-BE32-E72D297353CC}">
              <c16:uniqueId val="{00000006-C5C3-4F85-9F80-88F5D713EDB4}"/>
            </c:ext>
          </c:extLst>
        </c:ser>
        <c:ser>
          <c:idx val="12"/>
          <c:order val="6"/>
          <c:tx>
            <c:strRef>
              <c:f>Indicators!$D$171</c:f>
              <c:strCache>
                <c:ptCount val="1"/>
                <c:pt idx="0">
                  <c:v>Phoenix Springfield Median</c:v>
                </c:pt>
              </c:strCache>
            </c:strRef>
          </c:tx>
          <c:spPr>
            <a:ln w="31750">
              <a:solidFill>
                <a:schemeClr val="accent1"/>
              </a:solidFill>
              <a:prstDash val="sysDot"/>
            </a:ln>
          </c:spPr>
          <c:marker>
            <c:symbol val="none"/>
          </c:marker>
          <c:dPt>
            <c:idx val="3"/>
            <c:marker>
              <c:symbol val="circle"/>
              <c:size val="3"/>
              <c:spPr>
                <a:solidFill>
                  <a:schemeClr val="accent1"/>
                </a:solidFill>
                <a:ln>
                  <a:solidFill>
                    <a:schemeClr val="accent1"/>
                  </a:solidFill>
                </a:ln>
              </c:spPr>
            </c:marker>
            <c:bubble3D val="0"/>
            <c:extLst>
              <c:ext xmlns:c16="http://schemas.microsoft.com/office/drawing/2014/chart" uri="{C3380CC4-5D6E-409C-BE32-E72D297353CC}">
                <c16:uniqueId val="{00000007-C5C3-4F85-9F80-88F5D713EDB4}"/>
              </c:ext>
            </c:extLst>
          </c:dPt>
          <c:val>
            <c:numRef>
              <c:f>Indicators!$L$171:$P$171</c:f>
              <c:numCache>
                <c:formatCode>0.0</c:formatCode>
                <c:ptCount val="5"/>
                <c:pt idx="3">
                  <c:v>57.1</c:v>
                </c:pt>
              </c:numCache>
            </c:numRef>
          </c:val>
          <c:smooth val="1"/>
          <c:extLst>
            <c:ext xmlns:c16="http://schemas.microsoft.com/office/drawing/2014/chart" uri="{C3380CC4-5D6E-409C-BE32-E72D297353CC}">
              <c16:uniqueId val="{00000008-C5C3-4F85-9F80-88F5D713EDB4}"/>
            </c:ext>
          </c:extLst>
        </c:ser>
        <c:ser>
          <c:idx val="3"/>
          <c:order val="7"/>
          <c:tx>
            <c:strRef>
              <c:f>Indicators!$D$173</c:f>
              <c:strCache>
                <c:ptCount val="1"/>
                <c:pt idx="0">
                  <c:v>Alt. Ed. Schools</c:v>
                </c:pt>
              </c:strCache>
            </c:strRef>
          </c:tx>
          <c:spPr>
            <a:ln w="38100">
              <a:solidFill>
                <a:srgbClr val="F79646"/>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Indicators!$L$173:$P$173</c:f>
              <c:numCache>
                <c:formatCode>0.0</c:formatCode>
                <c:ptCount val="5"/>
                <c:pt idx="0">
                  <c:v>35.200000000000003</c:v>
                </c:pt>
                <c:pt idx="1">
                  <c:v>39.1</c:v>
                </c:pt>
                <c:pt idx="2">
                  <c:v>34.1</c:v>
                </c:pt>
                <c:pt idx="3">
                  <c:v>36.1</c:v>
                </c:pt>
              </c:numCache>
            </c:numRef>
          </c:val>
          <c:smooth val="1"/>
          <c:extLst>
            <c:ext xmlns:c16="http://schemas.microsoft.com/office/drawing/2014/chart" uri="{C3380CC4-5D6E-409C-BE32-E72D297353CC}">
              <c16:uniqueId val="{00000009-C5C3-4F85-9F80-88F5D713EDB4}"/>
            </c:ext>
          </c:extLst>
        </c:ser>
        <c:dLbls>
          <c:showLegendKey val="0"/>
          <c:showVal val="0"/>
          <c:showCatName val="0"/>
          <c:showSerName val="0"/>
          <c:showPercent val="0"/>
          <c:showBubbleSize val="0"/>
        </c:dLbls>
        <c:smooth val="0"/>
        <c:axId val="135503232"/>
        <c:axId val="135509120"/>
      </c:lineChart>
      <c:catAx>
        <c:axId val="135503232"/>
        <c:scaling>
          <c:orientation val="minMax"/>
        </c:scaling>
        <c:delete val="0"/>
        <c:axPos val="b"/>
        <c:numFmt formatCode="General" sourceLinked="1"/>
        <c:majorTickMark val="out"/>
        <c:minorTickMark val="none"/>
        <c:tickLblPos val="nextTo"/>
        <c:spPr>
          <a:noFill/>
        </c:spPr>
        <c:crossAx val="135509120"/>
        <c:crosses val="autoZero"/>
        <c:auto val="1"/>
        <c:lblAlgn val="ctr"/>
        <c:lblOffset val="100"/>
        <c:noMultiLvlLbl val="0"/>
      </c:catAx>
      <c:valAx>
        <c:axId val="135509120"/>
        <c:scaling>
          <c:orientation val="minMax"/>
          <c:max val="100"/>
          <c:min val="0"/>
        </c:scaling>
        <c:delete val="0"/>
        <c:axPos val="l"/>
        <c:title>
          <c:tx>
            <c:rich>
              <a:bodyPr rot="-5400000" vert="horz"/>
              <a:lstStyle/>
              <a:p>
                <a:pPr>
                  <a:defRPr/>
                </a:pPr>
                <a:r>
                  <a:rPr lang="en-US"/>
                  <a:t>Percent</a:t>
                </a:r>
              </a:p>
            </c:rich>
          </c:tx>
          <c:layout/>
          <c:overlay val="0"/>
        </c:title>
        <c:numFmt formatCode="General" sourceLinked="0"/>
        <c:majorTickMark val="out"/>
        <c:minorTickMark val="none"/>
        <c:tickLblPos val="nextTo"/>
        <c:spPr>
          <a:noFill/>
        </c:spPr>
        <c:crossAx val="135503232"/>
        <c:crosses val="autoZero"/>
        <c:crossBetween val="between"/>
        <c:majorUnit val="10"/>
      </c:valAx>
      <c:spPr>
        <a:no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888" l="0.70000000000000062" r="0.70000000000000062" t="0.75000000000000888"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85655220139192"/>
          <c:y val="5.1440251900434983E-2"/>
          <c:w val="0.85774907183413895"/>
          <c:h val="0.83249029671849994"/>
        </c:manualLayout>
      </c:layout>
      <c:lineChart>
        <c:grouping val="standard"/>
        <c:varyColors val="0"/>
        <c:ser>
          <c:idx val="0"/>
          <c:order val="0"/>
          <c:tx>
            <c:strRef>
              <c:f>Indicators!$D$167</c:f>
              <c:strCache>
                <c:ptCount val="1"/>
                <c:pt idx="0">
                  <c:v>Phoenix Chelsea</c:v>
                </c:pt>
              </c:strCache>
            </c:strRef>
          </c:tx>
          <c:spPr>
            <a:ln w="38100">
              <a:solidFill>
                <a:schemeClr val="tx1"/>
              </a:solidFill>
            </a:ln>
          </c:spPr>
          <c:marker>
            <c:symbol val="none"/>
          </c:marker>
          <c:dPt>
            <c:idx val="0"/>
            <c:bubble3D val="0"/>
            <c:spPr>
              <a:ln w="38100">
                <a:solidFill>
                  <a:schemeClr val="tx1"/>
                </a:solidFill>
              </a:ln>
            </c:spPr>
            <c:extLst>
              <c:ext xmlns:c16="http://schemas.microsoft.com/office/drawing/2014/chart" uri="{C3380CC4-5D6E-409C-BE32-E72D297353CC}">
                <c16:uniqueId val="{00000000-5B2C-44AC-873B-513ADC276566}"/>
              </c:ext>
            </c:extLst>
          </c:dPt>
          <c:cat>
            <c:numRef>
              <c:f>Indicators!$E$92:$I$92</c:f>
              <c:numCache>
                <c:formatCode>General</c:formatCode>
                <c:ptCount val="5"/>
                <c:pt idx="0">
                  <c:v>2012</c:v>
                </c:pt>
                <c:pt idx="1">
                  <c:v>2013</c:v>
                </c:pt>
                <c:pt idx="2">
                  <c:v>2014</c:v>
                </c:pt>
                <c:pt idx="3">
                  <c:v>2015</c:v>
                </c:pt>
                <c:pt idx="4">
                  <c:v>2016</c:v>
                </c:pt>
              </c:numCache>
            </c:numRef>
          </c:cat>
          <c:val>
            <c:numRef>
              <c:f>Indicators!$S$167:$W$167</c:f>
              <c:numCache>
                <c:formatCode>0.0</c:formatCode>
                <c:ptCount val="5"/>
                <c:pt idx="0">
                  <c:v>28.6</c:v>
                </c:pt>
                <c:pt idx="1">
                  <c:v>17.600000000000001</c:v>
                </c:pt>
                <c:pt idx="2">
                  <c:v>9.5</c:v>
                </c:pt>
                <c:pt idx="3">
                  <c:v>27.3</c:v>
                </c:pt>
              </c:numCache>
            </c:numRef>
          </c:val>
          <c:smooth val="1"/>
          <c:extLst>
            <c:ext xmlns:c16="http://schemas.microsoft.com/office/drawing/2014/chart" uri="{C3380CC4-5D6E-409C-BE32-E72D297353CC}">
              <c16:uniqueId val="{00000001-5B2C-44AC-873B-513ADC276566}"/>
            </c:ext>
          </c:extLst>
        </c:ser>
        <c:ser>
          <c:idx val="1"/>
          <c:order val="1"/>
          <c:tx>
            <c:strRef>
              <c:f>Indicators!$D$170</c:f>
              <c:strCache>
                <c:ptCount val="1"/>
                <c:pt idx="0">
                  <c:v>Phoenix Chelsea Median</c:v>
                </c:pt>
              </c:strCache>
            </c:strRef>
          </c:tx>
          <c:spPr>
            <a:ln w="31750">
              <a:solidFill>
                <a:schemeClr val="accent1"/>
              </a:solidFill>
            </a:ln>
          </c:spPr>
          <c:marker>
            <c:symbol val="none"/>
          </c:marker>
          <c:cat>
            <c:numRef>
              <c:f>Indicators!$E$92:$I$92</c:f>
              <c:numCache>
                <c:formatCode>General</c:formatCode>
                <c:ptCount val="5"/>
                <c:pt idx="0">
                  <c:v>2012</c:v>
                </c:pt>
                <c:pt idx="1">
                  <c:v>2013</c:v>
                </c:pt>
                <c:pt idx="2">
                  <c:v>2014</c:v>
                </c:pt>
                <c:pt idx="3">
                  <c:v>2015</c:v>
                </c:pt>
                <c:pt idx="4">
                  <c:v>2016</c:v>
                </c:pt>
              </c:numCache>
            </c:numRef>
          </c:cat>
          <c:val>
            <c:numRef>
              <c:f>Indicators!$S$170:$W$170</c:f>
              <c:numCache>
                <c:formatCode>0.0</c:formatCode>
                <c:ptCount val="5"/>
                <c:pt idx="0">
                  <c:v>57.1</c:v>
                </c:pt>
                <c:pt idx="1">
                  <c:v>70.900000000000006</c:v>
                </c:pt>
                <c:pt idx="2">
                  <c:v>60</c:v>
                </c:pt>
                <c:pt idx="3">
                  <c:v>63.5</c:v>
                </c:pt>
              </c:numCache>
            </c:numRef>
          </c:val>
          <c:smooth val="1"/>
          <c:extLst>
            <c:ext xmlns:c16="http://schemas.microsoft.com/office/drawing/2014/chart" uri="{C3380CC4-5D6E-409C-BE32-E72D297353CC}">
              <c16:uniqueId val="{00000002-5B2C-44AC-873B-513ADC276566}"/>
            </c:ext>
          </c:extLst>
        </c:ser>
        <c:ser>
          <c:idx val="2"/>
          <c:order val="2"/>
          <c:tx>
            <c:strRef>
              <c:f>Indicators!$D$174</c:f>
              <c:strCache>
                <c:ptCount val="1"/>
                <c:pt idx="0">
                  <c:v>Statewide</c:v>
                </c:pt>
              </c:strCache>
            </c:strRef>
          </c:tx>
          <c:spPr>
            <a:ln w="31750">
              <a:solidFill>
                <a:schemeClr val="accent3"/>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Indicators!$E$92:$I$92</c:f>
              <c:numCache>
                <c:formatCode>General</c:formatCode>
                <c:ptCount val="5"/>
                <c:pt idx="0">
                  <c:v>2012</c:v>
                </c:pt>
                <c:pt idx="1">
                  <c:v>2013</c:v>
                </c:pt>
                <c:pt idx="2">
                  <c:v>2014</c:v>
                </c:pt>
                <c:pt idx="3">
                  <c:v>2015</c:v>
                </c:pt>
                <c:pt idx="4">
                  <c:v>2016</c:v>
                </c:pt>
              </c:numCache>
            </c:numRef>
          </c:cat>
          <c:val>
            <c:numRef>
              <c:f>Indicators!$S$174:$W$174</c:f>
              <c:numCache>
                <c:formatCode>0.0</c:formatCode>
                <c:ptCount val="5"/>
                <c:pt idx="0">
                  <c:v>68.5</c:v>
                </c:pt>
                <c:pt idx="1">
                  <c:v>70.900000000000006</c:v>
                </c:pt>
                <c:pt idx="2">
                  <c:v>69.8</c:v>
                </c:pt>
                <c:pt idx="3">
                  <c:v>70.2</c:v>
                </c:pt>
              </c:numCache>
            </c:numRef>
          </c:val>
          <c:smooth val="1"/>
          <c:extLst>
            <c:ext xmlns:c16="http://schemas.microsoft.com/office/drawing/2014/chart" uri="{C3380CC4-5D6E-409C-BE32-E72D297353CC}">
              <c16:uniqueId val="{00000003-5B2C-44AC-873B-513ADC276566}"/>
            </c:ext>
          </c:extLst>
        </c:ser>
        <c:ser>
          <c:idx val="3"/>
          <c:order val="3"/>
          <c:tx>
            <c:strRef>
              <c:f>Indicators!$D$168</c:f>
              <c:strCache>
                <c:ptCount val="1"/>
                <c:pt idx="0">
                  <c:v>Phoenix Springfield</c:v>
                </c:pt>
              </c:strCache>
            </c:strRef>
          </c:tx>
          <c:spPr>
            <a:ln w="31750">
              <a:solidFill>
                <a:schemeClr val="tx1"/>
              </a:solidFill>
              <a:prstDash val="sysDash"/>
            </a:ln>
          </c:spPr>
          <c:marker>
            <c:symbol val="none"/>
          </c:marker>
          <c:val>
            <c:numRef>
              <c:f>Indicators!$S$168:$W$168</c:f>
              <c:numCache>
                <c:formatCode>0.0</c:formatCode>
                <c:ptCount val="5"/>
              </c:numCache>
            </c:numRef>
          </c:val>
          <c:smooth val="1"/>
          <c:extLst>
            <c:ext xmlns:c16="http://schemas.microsoft.com/office/drawing/2014/chart" uri="{C3380CC4-5D6E-409C-BE32-E72D297353CC}">
              <c16:uniqueId val="{00000004-5B2C-44AC-873B-513ADC276566}"/>
            </c:ext>
          </c:extLst>
        </c:ser>
        <c:ser>
          <c:idx val="4"/>
          <c:order val="4"/>
          <c:tx>
            <c:strRef>
              <c:f>Indicators!$D$171</c:f>
              <c:strCache>
                <c:ptCount val="1"/>
                <c:pt idx="0">
                  <c:v>Phoenix Springfield Median</c:v>
                </c:pt>
              </c:strCache>
            </c:strRef>
          </c:tx>
          <c:spPr>
            <a:ln w="31750">
              <a:solidFill>
                <a:schemeClr val="accent1"/>
              </a:solidFill>
              <a:prstDash val="sysDot"/>
            </a:ln>
          </c:spPr>
          <c:marker>
            <c:symbol val="none"/>
          </c:marker>
          <c:dPt>
            <c:idx val="3"/>
            <c:marker>
              <c:symbol val="circle"/>
              <c:size val="3"/>
              <c:spPr>
                <a:solidFill>
                  <a:srgbClr val="4F81BD"/>
                </a:solidFill>
                <a:ln>
                  <a:solidFill>
                    <a:srgbClr val="4F81BD"/>
                  </a:solidFill>
                </a:ln>
              </c:spPr>
            </c:marker>
            <c:bubble3D val="0"/>
            <c:extLst>
              <c:ext xmlns:c16="http://schemas.microsoft.com/office/drawing/2014/chart" uri="{C3380CC4-5D6E-409C-BE32-E72D297353CC}">
                <c16:uniqueId val="{00000005-5B2C-44AC-873B-513ADC276566}"/>
              </c:ext>
            </c:extLst>
          </c:dPt>
          <c:val>
            <c:numRef>
              <c:f>Indicators!$S$171:$W$171</c:f>
              <c:numCache>
                <c:formatCode>0.0</c:formatCode>
                <c:ptCount val="5"/>
                <c:pt idx="3">
                  <c:v>51</c:v>
                </c:pt>
              </c:numCache>
            </c:numRef>
          </c:val>
          <c:smooth val="1"/>
          <c:extLst>
            <c:ext xmlns:c16="http://schemas.microsoft.com/office/drawing/2014/chart" uri="{C3380CC4-5D6E-409C-BE32-E72D297353CC}">
              <c16:uniqueId val="{00000006-5B2C-44AC-873B-513ADC276566}"/>
            </c:ext>
          </c:extLst>
        </c:ser>
        <c:ser>
          <c:idx val="5"/>
          <c:order val="5"/>
          <c:tx>
            <c:strRef>
              <c:f>Indicators!$D$169</c:f>
              <c:strCache>
                <c:ptCount val="1"/>
                <c:pt idx="0">
                  <c:v>Phoenix Lawrence†</c:v>
                </c:pt>
              </c:strCache>
            </c:strRef>
          </c:tx>
          <c:spPr>
            <a:ln w="31750">
              <a:solidFill>
                <a:schemeClr val="tx1"/>
              </a:solidFill>
              <a:prstDash val="sysDash"/>
            </a:ln>
          </c:spPr>
          <c:marker>
            <c:symbol val="none"/>
          </c:marker>
          <c:val>
            <c:numRef>
              <c:f>Indicators!$S$169:$W$169</c:f>
              <c:numCache>
                <c:formatCode>0.0</c:formatCode>
                <c:ptCount val="5"/>
                <c:pt idx="1">
                  <c:v>0</c:v>
                </c:pt>
                <c:pt idx="2">
                  <c:v>0</c:v>
                </c:pt>
                <c:pt idx="3">
                  <c:v>16.7</c:v>
                </c:pt>
              </c:numCache>
            </c:numRef>
          </c:val>
          <c:smooth val="1"/>
          <c:extLst>
            <c:ext xmlns:c16="http://schemas.microsoft.com/office/drawing/2014/chart" uri="{C3380CC4-5D6E-409C-BE32-E72D297353CC}">
              <c16:uniqueId val="{00000007-5B2C-44AC-873B-513ADC276566}"/>
            </c:ext>
          </c:extLst>
        </c:ser>
        <c:ser>
          <c:idx val="6"/>
          <c:order val="6"/>
          <c:tx>
            <c:strRef>
              <c:f>Indicators!$D$172</c:f>
              <c:strCache>
                <c:ptCount val="1"/>
                <c:pt idx="0">
                  <c:v>Phoenix Lawrence Median</c:v>
                </c:pt>
              </c:strCache>
            </c:strRef>
          </c:tx>
          <c:spPr>
            <a:ln w="38100">
              <a:solidFill>
                <a:schemeClr val="accent1"/>
              </a:solidFill>
              <a:prstDash val="sysDash"/>
            </a:ln>
          </c:spPr>
          <c:marker>
            <c:symbol val="none"/>
          </c:marker>
          <c:val>
            <c:numRef>
              <c:f>Indicators!$S$172:$W$172</c:f>
              <c:numCache>
                <c:formatCode>0.0</c:formatCode>
                <c:ptCount val="5"/>
                <c:pt idx="1">
                  <c:v>14.3</c:v>
                </c:pt>
                <c:pt idx="2">
                  <c:v>8.8000000000000007</c:v>
                </c:pt>
                <c:pt idx="3">
                  <c:v>15.8</c:v>
                </c:pt>
              </c:numCache>
            </c:numRef>
          </c:val>
          <c:smooth val="1"/>
          <c:extLst>
            <c:ext xmlns:c16="http://schemas.microsoft.com/office/drawing/2014/chart" uri="{C3380CC4-5D6E-409C-BE32-E72D297353CC}">
              <c16:uniqueId val="{00000008-5B2C-44AC-873B-513ADC276566}"/>
            </c:ext>
          </c:extLst>
        </c:ser>
        <c:ser>
          <c:idx val="7"/>
          <c:order val="7"/>
          <c:tx>
            <c:strRef>
              <c:f>Indicators!$D$173</c:f>
              <c:strCache>
                <c:ptCount val="1"/>
                <c:pt idx="0">
                  <c:v>Alt. Ed. Schools</c:v>
                </c:pt>
              </c:strCache>
            </c:strRef>
          </c:tx>
          <c:spPr>
            <a:ln w="38100">
              <a:solidFill>
                <a:srgbClr val="F79646"/>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Indicators!$S$173:$W$173</c:f>
              <c:numCache>
                <c:formatCode>0.0</c:formatCode>
                <c:ptCount val="5"/>
                <c:pt idx="0">
                  <c:v>35.4</c:v>
                </c:pt>
                <c:pt idx="1">
                  <c:v>36.799999999999997</c:v>
                </c:pt>
                <c:pt idx="2">
                  <c:v>36.700000000000003</c:v>
                </c:pt>
                <c:pt idx="3">
                  <c:v>32.9</c:v>
                </c:pt>
              </c:numCache>
            </c:numRef>
          </c:val>
          <c:smooth val="1"/>
          <c:extLst>
            <c:ext xmlns:c16="http://schemas.microsoft.com/office/drawing/2014/chart" uri="{C3380CC4-5D6E-409C-BE32-E72D297353CC}">
              <c16:uniqueId val="{00000009-5B2C-44AC-873B-513ADC276566}"/>
            </c:ext>
          </c:extLst>
        </c:ser>
        <c:dLbls>
          <c:showLegendKey val="0"/>
          <c:showVal val="0"/>
          <c:showCatName val="0"/>
          <c:showSerName val="0"/>
          <c:showPercent val="0"/>
          <c:showBubbleSize val="0"/>
        </c:dLbls>
        <c:smooth val="0"/>
        <c:axId val="135568768"/>
        <c:axId val="135578752"/>
      </c:lineChart>
      <c:catAx>
        <c:axId val="135568768"/>
        <c:scaling>
          <c:orientation val="minMax"/>
        </c:scaling>
        <c:delete val="0"/>
        <c:axPos val="b"/>
        <c:numFmt formatCode="General" sourceLinked="1"/>
        <c:majorTickMark val="out"/>
        <c:minorTickMark val="none"/>
        <c:tickLblPos val="nextTo"/>
        <c:spPr>
          <a:noFill/>
        </c:spPr>
        <c:crossAx val="135578752"/>
        <c:crosses val="autoZero"/>
        <c:auto val="1"/>
        <c:lblAlgn val="ctr"/>
        <c:lblOffset val="100"/>
        <c:noMultiLvlLbl val="0"/>
      </c:catAx>
      <c:valAx>
        <c:axId val="135578752"/>
        <c:scaling>
          <c:orientation val="minMax"/>
          <c:max val="100"/>
          <c:min val="0"/>
        </c:scaling>
        <c:delete val="0"/>
        <c:axPos val="l"/>
        <c:title>
          <c:tx>
            <c:rich>
              <a:bodyPr rot="-5400000" vert="horz"/>
              <a:lstStyle/>
              <a:p>
                <a:pPr>
                  <a:defRPr/>
                </a:pPr>
                <a:r>
                  <a:rPr lang="en-US"/>
                  <a:t>Percent</a:t>
                </a:r>
              </a:p>
            </c:rich>
          </c:tx>
          <c:layout/>
          <c:overlay val="0"/>
        </c:title>
        <c:numFmt formatCode="General" sourceLinked="0"/>
        <c:majorTickMark val="out"/>
        <c:minorTickMark val="none"/>
        <c:tickLblPos val="nextTo"/>
        <c:spPr>
          <a:noFill/>
        </c:spPr>
        <c:crossAx val="135568768"/>
        <c:crosses val="autoZero"/>
        <c:crossBetween val="between"/>
        <c:majorUnit val="10"/>
      </c:valAx>
      <c:spPr>
        <a:no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91" l="0.70000000000000062" r="0.70000000000000062" t="0.7500000000000091"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'5yr Plus Grad Rate'!$C$23</c:f>
              <c:strCache>
                <c:ptCount val="1"/>
                <c:pt idx="0">
                  <c:v>Phoenix Chelsea</c:v>
                </c:pt>
              </c:strCache>
            </c:strRef>
          </c:tx>
          <c:spPr>
            <a:ln>
              <a:solidFill>
                <a:prstClr val="black"/>
              </a:solidFill>
            </a:ln>
          </c:spPr>
          <c:marker>
            <c:symbol val="none"/>
          </c:marker>
          <c:cat>
            <c:numRef>
              <c:f>'5yr Plus Grad Rate'!$D$20:$H$20</c:f>
              <c:numCache>
                <c:formatCode>General</c:formatCode>
                <c:ptCount val="5"/>
                <c:pt idx="0">
                  <c:v>2012</c:v>
                </c:pt>
                <c:pt idx="1">
                  <c:v>2013</c:v>
                </c:pt>
                <c:pt idx="2">
                  <c:v>2014</c:v>
                </c:pt>
                <c:pt idx="3">
                  <c:v>2015</c:v>
                </c:pt>
                <c:pt idx="4">
                  <c:v>2016</c:v>
                </c:pt>
              </c:numCache>
            </c:numRef>
          </c:cat>
          <c:val>
            <c:numRef>
              <c:f>'5yr Plus Grad Rate'!$D$23:$H$23</c:f>
              <c:numCache>
                <c:formatCode>General</c:formatCode>
                <c:ptCount val="5"/>
                <c:pt idx="0">
                  <c:v>22.1</c:v>
                </c:pt>
                <c:pt idx="1">
                  <c:v>30.5</c:v>
                </c:pt>
                <c:pt idx="2">
                  <c:v>25.5</c:v>
                </c:pt>
                <c:pt idx="3">
                  <c:v>25.6</c:v>
                </c:pt>
              </c:numCache>
            </c:numRef>
          </c:val>
          <c:smooth val="1"/>
          <c:extLst>
            <c:ext xmlns:c16="http://schemas.microsoft.com/office/drawing/2014/chart" uri="{C3380CC4-5D6E-409C-BE32-E72D297353CC}">
              <c16:uniqueId val="{00000000-A0F5-4B11-BBA3-74D0FA80B9E8}"/>
            </c:ext>
          </c:extLst>
        </c:ser>
        <c:ser>
          <c:idx val="1"/>
          <c:order val="1"/>
          <c:tx>
            <c:strRef>
              <c:f>'5yr Plus Grad Rate'!$C$24</c:f>
              <c:strCache>
                <c:ptCount val="1"/>
                <c:pt idx="0">
                  <c:v>Phoenix Springfield</c:v>
                </c:pt>
              </c:strCache>
            </c:strRef>
          </c:tx>
          <c:marker>
            <c:symbol val="none"/>
          </c:marker>
          <c:dPt>
            <c:idx val="3"/>
            <c:marker>
              <c:symbol val="circle"/>
              <c:size val="3"/>
              <c:spPr>
                <a:solidFill>
                  <a:sysClr val="windowText" lastClr="000000"/>
                </a:solidFill>
                <a:ln>
                  <a:solidFill>
                    <a:prstClr val="black"/>
                  </a:solidFill>
                </a:ln>
              </c:spPr>
            </c:marker>
            <c:bubble3D val="0"/>
            <c:extLst>
              <c:ext xmlns:c16="http://schemas.microsoft.com/office/drawing/2014/chart" uri="{C3380CC4-5D6E-409C-BE32-E72D297353CC}">
                <c16:uniqueId val="{00000001-A0F5-4B11-BBA3-74D0FA80B9E8}"/>
              </c:ext>
            </c:extLst>
          </c:dPt>
          <c:cat>
            <c:numRef>
              <c:f>'5yr Plus Grad Rate'!$D$20:$H$20</c:f>
              <c:numCache>
                <c:formatCode>General</c:formatCode>
                <c:ptCount val="5"/>
                <c:pt idx="0">
                  <c:v>2012</c:v>
                </c:pt>
                <c:pt idx="1">
                  <c:v>2013</c:v>
                </c:pt>
                <c:pt idx="2">
                  <c:v>2014</c:v>
                </c:pt>
                <c:pt idx="3">
                  <c:v>2015</c:v>
                </c:pt>
                <c:pt idx="4">
                  <c:v>2016</c:v>
                </c:pt>
              </c:numCache>
            </c:numRef>
          </c:cat>
          <c:val>
            <c:numRef>
              <c:f>'5yr Plus Grad Rate'!$D$24:$H$24</c:f>
              <c:numCache>
                <c:formatCode>General</c:formatCode>
                <c:ptCount val="5"/>
                <c:pt idx="3">
                  <c:v>38.099999999999994</c:v>
                </c:pt>
              </c:numCache>
            </c:numRef>
          </c:val>
          <c:smooth val="0"/>
          <c:extLst>
            <c:ext xmlns:c16="http://schemas.microsoft.com/office/drawing/2014/chart" uri="{C3380CC4-5D6E-409C-BE32-E72D297353CC}">
              <c16:uniqueId val="{00000002-A0F5-4B11-BBA3-74D0FA80B9E8}"/>
            </c:ext>
          </c:extLst>
        </c:ser>
        <c:ser>
          <c:idx val="2"/>
          <c:order val="2"/>
          <c:tx>
            <c:strRef>
              <c:f>'5yr Plus Grad Rate'!$C$25</c:f>
              <c:strCache>
                <c:ptCount val="1"/>
                <c:pt idx="0">
                  <c:v>Phoenix Lawrence*</c:v>
                </c:pt>
              </c:strCache>
            </c:strRef>
          </c:tx>
          <c:spPr>
            <a:ln w="28575">
              <a:solidFill>
                <a:schemeClr val="tx1"/>
              </a:solidFill>
              <a:prstDash val="dash"/>
            </a:ln>
          </c:spPr>
          <c:marker>
            <c:symbol val="none"/>
          </c:marker>
          <c:cat>
            <c:numRef>
              <c:f>'5yr Plus Grad Rate'!$D$20:$H$20</c:f>
              <c:numCache>
                <c:formatCode>General</c:formatCode>
                <c:ptCount val="5"/>
                <c:pt idx="0">
                  <c:v>2012</c:v>
                </c:pt>
                <c:pt idx="1">
                  <c:v>2013</c:v>
                </c:pt>
                <c:pt idx="2">
                  <c:v>2014</c:v>
                </c:pt>
                <c:pt idx="3">
                  <c:v>2015</c:v>
                </c:pt>
                <c:pt idx="4">
                  <c:v>2016</c:v>
                </c:pt>
              </c:numCache>
            </c:numRef>
          </c:cat>
          <c:val>
            <c:numRef>
              <c:f>'5yr Plus Grad Rate'!$D$25:$H$25</c:f>
              <c:numCache>
                <c:formatCode>General</c:formatCode>
                <c:ptCount val="5"/>
                <c:pt idx="1">
                  <c:v>38.299999999999997</c:v>
                </c:pt>
                <c:pt idx="2">
                  <c:v>28.6</c:v>
                </c:pt>
                <c:pt idx="3">
                  <c:v>34.299999999999997</c:v>
                </c:pt>
              </c:numCache>
            </c:numRef>
          </c:val>
          <c:smooth val="1"/>
          <c:extLst>
            <c:ext xmlns:c16="http://schemas.microsoft.com/office/drawing/2014/chart" uri="{C3380CC4-5D6E-409C-BE32-E72D297353CC}">
              <c16:uniqueId val="{00000003-A0F5-4B11-BBA3-74D0FA80B9E8}"/>
            </c:ext>
          </c:extLst>
        </c:ser>
        <c:ser>
          <c:idx val="3"/>
          <c:order val="3"/>
          <c:tx>
            <c:strRef>
              <c:f>'5yr Plus Grad Rate'!$C$26</c:f>
              <c:strCache>
                <c:ptCount val="1"/>
                <c:pt idx="0">
                  <c:v>Alt. Ed. Schools</c:v>
                </c:pt>
              </c:strCache>
            </c:strRef>
          </c:tx>
          <c:spPr>
            <a:ln w="31750">
              <a:solidFill>
                <a:schemeClr val="accent6"/>
              </a:solidFill>
            </a:ln>
          </c:spPr>
          <c:marker>
            <c:symbol val="none"/>
          </c:marker>
          <c:cat>
            <c:numRef>
              <c:f>'5yr Plus Grad Rate'!$D$20:$H$20</c:f>
              <c:numCache>
                <c:formatCode>General</c:formatCode>
                <c:ptCount val="5"/>
                <c:pt idx="0">
                  <c:v>2012</c:v>
                </c:pt>
                <c:pt idx="1">
                  <c:v>2013</c:v>
                </c:pt>
                <c:pt idx="2">
                  <c:v>2014</c:v>
                </c:pt>
                <c:pt idx="3">
                  <c:v>2015</c:v>
                </c:pt>
                <c:pt idx="4">
                  <c:v>2016</c:v>
                </c:pt>
              </c:numCache>
            </c:numRef>
          </c:cat>
          <c:val>
            <c:numRef>
              <c:f>'5yr Plus Grad Rate'!$D$26:$H$26</c:f>
              <c:numCache>
                <c:formatCode>0.0</c:formatCode>
                <c:ptCount val="5"/>
                <c:pt idx="0">
                  <c:v>49.86149584487535</c:v>
                </c:pt>
                <c:pt idx="1">
                  <c:v>56.25</c:v>
                </c:pt>
                <c:pt idx="2">
                  <c:v>50.437918598660481</c:v>
                </c:pt>
                <c:pt idx="3">
                  <c:v>55.130338325013859</c:v>
                </c:pt>
              </c:numCache>
            </c:numRef>
          </c:val>
          <c:smooth val="1"/>
          <c:extLst>
            <c:ext xmlns:c16="http://schemas.microsoft.com/office/drawing/2014/chart" uri="{C3380CC4-5D6E-409C-BE32-E72D297353CC}">
              <c16:uniqueId val="{00000004-A0F5-4B11-BBA3-74D0FA80B9E8}"/>
            </c:ext>
          </c:extLst>
        </c:ser>
        <c:ser>
          <c:idx val="4"/>
          <c:order val="4"/>
          <c:tx>
            <c:strRef>
              <c:f>'5yr Plus Grad Rate'!$C$27</c:f>
              <c:strCache>
                <c:ptCount val="1"/>
                <c:pt idx="0">
                  <c:v>Statewide</c:v>
                </c:pt>
              </c:strCache>
            </c:strRef>
          </c:tx>
          <c:spPr>
            <a:ln w="31750">
              <a:solidFill>
                <a:schemeClr val="accent3"/>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'5yr Plus Grad Rate'!$D$20:$H$20</c:f>
              <c:numCache>
                <c:formatCode>General</c:formatCode>
                <c:ptCount val="5"/>
                <c:pt idx="0">
                  <c:v>2012</c:v>
                </c:pt>
                <c:pt idx="1">
                  <c:v>2013</c:v>
                </c:pt>
                <c:pt idx="2">
                  <c:v>2014</c:v>
                </c:pt>
                <c:pt idx="3">
                  <c:v>2015</c:v>
                </c:pt>
                <c:pt idx="4">
                  <c:v>2016</c:v>
                </c:pt>
              </c:numCache>
            </c:numRef>
          </c:cat>
          <c:val>
            <c:numRef>
              <c:f>'5yr Plus Grad Rate'!$D$27:$H$27</c:f>
              <c:numCache>
                <c:formatCode>General</c:formatCode>
                <c:ptCount val="5"/>
                <c:pt idx="0">
                  <c:v>89.7</c:v>
                </c:pt>
                <c:pt idx="1">
                  <c:v>89.9</c:v>
                </c:pt>
                <c:pt idx="2">
                  <c:v>90.6</c:v>
                </c:pt>
                <c:pt idx="3">
                  <c:v>91.5</c:v>
                </c:pt>
              </c:numCache>
            </c:numRef>
          </c:val>
          <c:smooth val="1"/>
          <c:extLst>
            <c:ext xmlns:c16="http://schemas.microsoft.com/office/drawing/2014/chart" uri="{C3380CC4-5D6E-409C-BE32-E72D297353CC}">
              <c16:uniqueId val="{00000005-A0F5-4B11-BBA3-74D0FA80B9E8}"/>
            </c:ext>
          </c:extLst>
        </c:ser>
        <c:ser>
          <c:idx val="5"/>
          <c:order val="5"/>
          <c:tx>
            <c:strRef>
              <c:f>'5yr Plus Grad Rate'!$C$28</c:f>
              <c:strCache>
                <c:ptCount val="1"/>
                <c:pt idx="0">
                  <c:v>Lawrence</c:v>
                </c:pt>
              </c:strCache>
            </c:strRef>
          </c:tx>
          <c:spPr>
            <a:ln w="31750">
              <a:solidFill>
                <a:schemeClr val="bg1">
                  <a:lumMod val="75000"/>
                </a:schemeClr>
              </a:solidFill>
            </a:ln>
          </c:spPr>
          <c:marker>
            <c:symbol val="none"/>
          </c:marker>
          <c:cat>
            <c:numRef>
              <c:f>'5yr Plus Grad Rate'!$D$20:$H$20</c:f>
              <c:numCache>
                <c:formatCode>General</c:formatCode>
                <c:ptCount val="5"/>
                <c:pt idx="0">
                  <c:v>2012</c:v>
                </c:pt>
                <c:pt idx="1">
                  <c:v>2013</c:v>
                </c:pt>
                <c:pt idx="2">
                  <c:v>2014</c:v>
                </c:pt>
                <c:pt idx="3">
                  <c:v>2015</c:v>
                </c:pt>
                <c:pt idx="4">
                  <c:v>2016</c:v>
                </c:pt>
              </c:numCache>
            </c:numRef>
          </c:cat>
          <c:val>
            <c:numRef>
              <c:f>'5yr Plus Grad Rate'!$D$28:$H$28</c:f>
              <c:numCache>
                <c:formatCode>General</c:formatCode>
                <c:ptCount val="5"/>
                <c:pt idx="0" formatCode="0.0">
                  <c:v>68</c:v>
                </c:pt>
                <c:pt idx="1">
                  <c:v>71.5</c:v>
                </c:pt>
                <c:pt idx="2" formatCode="0.0">
                  <c:v>74</c:v>
                </c:pt>
                <c:pt idx="3">
                  <c:v>78.3</c:v>
                </c:pt>
              </c:numCache>
            </c:numRef>
          </c:val>
          <c:smooth val="1"/>
          <c:extLst>
            <c:ext xmlns:c16="http://schemas.microsoft.com/office/drawing/2014/chart" uri="{C3380CC4-5D6E-409C-BE32-E72D297353CC}">
              <c16:uniqueId val="{00000006-A0F5-4B11-BBA3-74D0FA80B9E8}"/>
            </c:ext>
          </c:extLst>
        </c:ser>
        <c:dLbls>
          <c:showLegendKey val="0"/>
          <c:showVal val="0"/>
          <c:showCatName val="0"/>
          <c:showSerName val="0"/>
          <c:showPercent val="0"/>
          <c:showBubbleSize val="0"/>
        </c:dLbls>
        <c:smooth val="0"/>
        <c:axId val="136238208"/>
        <c:axId val="136239744"/>
      </c:lineChart>
      <c:catAx>
        <c:axId val="136238208"/>
        <c:scaling>
          <c:orientation val="minMax"/>
        </c:scaling>
        <c:delete val="0"/>
        <c:axPos val="b"/>
        <c:numFmt formatCode="General" sourceLinked="1"/>
        <c:majorTickMark val="out"/>
        <c:minorTickMark val="none"/>
        <c:tickLblPos val="nextTo"/>
        <c:crossAx val="136239744"/>
        <c:crosses val="autoZero"/>
        <c:auto val="1"/>
        <c:lblAlgn val="ctr"/>
        <c:lblOffset val="100"/>
        <c:noMultiLvlLbl val="0"/>
      </c:catAx>
      <c:valAx>
        <c:axId val="136239744"/>
        <c:scaling>
          <c:orientation val="minMax"/>
          <c:max val="100"/>
          <c:min val="0"/>
        </c:scaling>
        <c:delete val="0"/>
        <c:axPos val="l"/>
        <c:title>
          <c:tx>
            <c:rich>
              <a:bodyPr rot="-5400000" vert="horz"/>
              <a:lstStyle/>
              <a:p>
                <a:pPr>
                  <a:defRPr/>
                </a:pPr>
                <a:r>
                  <a:rPr lang="en-US"/>
                  <a:t>Percent</a:t>
                </a:r>
              </a:p>
            </c:rich>
          </c:tx>
          <c:layout/>
          <c:overlay val="0"/>
        </c:title>
        <c:numFmt formatCode="General" sourceLinked="1"/>
        <c:majorTickMark val="out"/>
        <c:minorTickMark val="none"/>
        <c:tickLblPos val="nextTo"/>
        <c:crossAx val="136238208"/>
        <c:crosses val="autoZero"/>
        <c:crossBetween val="between"/>
        <c:majorUnit val="10"/>
      </c:valAx>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089" l="0.70000000000000062" r="0.70000000000000062" t="0.75000000000000089" header="0.30000000000000032" footer="0.30000000000000032"/>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'5yr Plus Grad Rate'!$C$23</c:f>
              <c:strCache>
                <c:ptCount val="1"/>
                <c:pt idx="0">
                  <c:v>Phoenix Chelsea</c:v>
                </c:pt>
              </c:strCache>
            </c:strRef>
          </c:tx>
          <c:spPr>
            <a:ln>
              <a:solidFill>
                <a:prstClr val="black"/>
              </a:solidFill>
            </a:ln>
          </c:spPr>
          <c:marker>
            <c:symbol val="none"/>
          </c:marker>
          <c:cat>
            <c:numRef>
              <c:f>'5yr Plus Grad Rate'!$D$20:$H$20</c:f>
              <c:numCache>
                <c:formatCode>General</c:formatCode>
                <c:ptCount val="5"/>
                <c:pt idx="0">
                  <c:v>2012</c:v>
                </c:pt>
                <c:pt idx="1">
                  <c:v>2013</c:v>
                </c:pt>
                <c:pt idx="2">
                  <c:v>2014</c:v>
                </c:pt>
                <c:pt idx="3">
                  <c:v>2015</c:v>
                </c:pt>
                <c:pt idx="4">
                  <c:v>2016</c:v>
                </c:pt>
              </c:numCache>
            </c:numRef>
          </c:cat>
          <c:val>
            <c:numRef>
              <c:f>'5yr Plus Grad Rate'!$L$23:$P$23</c:f>
              <c:numCache>
                <c:formatCode>0.0</c:formatCode>
                <c:ptCount val="5"/>
                <c:pt idx="0" formatCode="General">
                  <c:v>38.299999999999997</c:v>
                </c:pt>
                <c:pt idx="1">
                  <c:v>39</c:v>
                </c:pt>
                <c:pt idx="2" formatCode="General">
                  <c:v>37.200000000000003</c:v>
                </c:pt>
                <c:pt idx="3" formatCode="General">
                  <c:v>39.6</c:v>
                </c:pt>
              </c:numCache>
            </c:numRef>
          </c:val>
          <c:smooth val="1"/>
          <c:extLst>
            <c:ext xmlns:c16="http://schemas.microsoft.com/office/drawing/2014/chart" uri="{C3380CC4-5D6E-409C-BE32-E72D297353CC}">
              <c16:uniqueId val="{00000000-FD42-4DBB-A0A0-9BEE11074152}"/>
            </c:ext>
          </c:extLst>
        </c:ser>
        <c:ser>
          <c:idx val="1"/>
          <c:order val="1"/>
          <c:tx>
            <c:strRef>
              <c:f>'5yr Plus Grad Rate'!$C$24</c:f>
              <c:strCache>
                <c:ptCount val="1"/>
                <c:pt idx="0">
                  <c:v>Phoenix Springfield</c:v>
                </c:pt>
              </c:strCache>
            </c:strRef>
          </c:tx>
          <c:marker>
            <c:symbol val="none"/>
          </c:marker>
          <c:dPt>
            <c:idx val="3"/>
            <c:marker>
              <c:symbol val="circle"/>
              <c:size val="3"/>
              <c:spPr>
                <a:solidFill>
                  <a:sysClr val="windowText" lastClr="000000"/>
                </a:solidFill>
                <a:ln>
                  <a:solidFill>
                    <a:prstClr val="black"/>
                  </a:solidFill>
                </a:ln>
              </c:spPr>
            </c:marker>
            <c:bubble3D val="0"/>
            <c:extLst>
              <c:ext xmlns:c16="http://schemas.microsoft.com/office/drawing/2014/chart" uri="{C3380CC4-5D6E-409C-BE32-E72D297353CC}">
                <c16:uniqueId val="{00000001-FD42-4DBB-A0A0-9BEE11074152}"/>
              </c:ext>
            </c:extLst>
          </c:dPt>
          <c:cat>
            <c:numRef>
              <c:f>'5yr Plus Grad Rate'!$D$20:$H$20</c:f>
              <c:numCache>
                <c:formatCode>General</c:formatCode>
                <c:ptCount val="5"/>
                <c:pt idx="0">
                  <c:v>2012</c:v>
                </c:pt>
                <c:pt idx="1">
                  <c:v>2013</c:v>
                </c:pt>
                <c:pt idx="2">
                  <c:v>2014</c:v>
                </c:pt>
                <c:pt idx="3">
                  <c:v>2015</c:v>
                </c:pt>
                <c:pt idx="4">
                  <c:v>2016</c:v>
                </c:pt>
              </c:numCache>
            </c:numRef>
          </c:cat>
          <c:val>
            <c:numRef>
              <c:f>'5yr Plus Grad Rate'!$L$24:$P$24</c:f>
              <c:numCache>
                <c:formatCode>General</c:formatCode>
                <c:ptCount val="5"/>
                <c:pt idx="3">
                  <c:v>47.599999999999994</c:v>
                </c:pt>
              </c:numCache>
            </c:numRef>
          </c:val>
          <c:smooth val="0"/>
          <c:extLst>
            <c:ext xmlns:c16="http://schemas.microsoft.com/office/drawing/2014/chart" uri="{C3380CC4-5D6E-409C-BE32-E72D297353CC}">
              <c16:uniqueId val="{00000002-FD42-4DBB-A0A0-9BEE11074152}"/>
            </c:ext>
          </c:extLst>
        </c:ser>
        <c:ser>
          <c:idx val="2"/>
          <c:order val="2"/>
          <c:tx>
            <c:strRef>
              <c:f>'5yr Plus Grad Rate'!$C$25</c:f>
              <c:strCache>
                <c:ptCount val="1"/>
                <c:pt idx="0">
                  <c:v>Phoenix Lawrence*</c:v>
                </c:pt>
              </c:strCache>
            </c:strRef>
          </c:tx>
          <c:spPr>
            <a:ln w="28575">
              <a:solidFill>
                <a:schemeClr val="tx1"/>
              </a:solidFill>
              <a:prstDash val="dash"/>
            </a:ln>
          </c:spPr>
          <c:marker>
            <c:symbol val="none"/>
          </c:marker>
          <c:cat>
            <c:numRef>
              <c:f>'5yr Plus Grad Rate'!$D$20:$H$20</c:f>
              <c:numCache>
                <c:formatCode>General</c:formatCode>
                <c:ptCount val="5"/>
                <c:pt idx="0">
                  <c:v>2012</c:v>
                </c:pt>
                <c:pt idx="1">
                  <c:v>2013</c:v>
                </c:pt>
                <c:pt idx="2">
                  <c:v>2014</c:v>
                </c:pt>
                <c:pt idx="3">
                  <c:v>2015</c:v>
                </c:pt>
                <c:pt idx="4">
                  <c:v>2016</c:v>
                </c:pt>
              </c:numCache>
            </c:numRef>
          </c:cat>
          <c:val>
            <c:numRef>
              <c:f>'5yr Plus Grad Rate'!$L$25:$P$25</c:f>
              <c:numCache>
                <c:formatCode>General</c:formatCode>
                <c:ptCount val="5"/>
                <c:pt idx="1">
                  <c:v>47.099999999999994</c:v>
                </c:pt>
                <c:pt idx="2">
                  <c:v>61.9</c:v>
                </c:pt>
                <c:pt idx="3">
                  <c:v>45.699999999999996</c:v>
                </c:pt>
              </c:numCache>
            </c:numRef>
          </c:val>
          <c:smooth val="1"/>
          <c:extLst>
            <c:ext xmlns:c16="http://schemas.microsoft.com/office/drawing/2014/chart" uri="{C3380CC4-5D6E-409C-BE32-E72D297353CC}">
              <c16:uniqueId val="{00000003-FD42-4DBB-A0A0-9BEE11074152}"/>
            </c:ext>
          </c:extLst>
        </c:ser>
        <c:ser>
          <c:idx val="3"/>
          <c:order val="3"/>
          <c:tx>
            <c:strRef>
              <c:f>'5yr Plus Grad Rate'!$C$26</c:f>
              <c:strCache>
                <c:ptCount val="1"/>
                <c:pt idx="0">
                  <c:v>Alt. Ed. Schools</c:v>
                </c:pt>
              </c:strCache>
            </c:strRef>
          </c:tx>
          <c:spPr>
            <a:ln w="31750">
              <a:solidFill>
                <a:schemeClr val="accent6"/>
              </a:solidFill>
            </a:ln>
          </c:spPr>
          <c:marker>
            <c:symbol val="none"/>
          </c:marker>
          <c:cat>
            <c:numRef>
              <c:f>'5yr Plus Grad Rate'!$D$20:$H$20</c:f>
              <c:numCache>
                <c:formatCode>General</c:formatCode>
                <c:ptCount val="5"/>
                <c:pt idx="0">
                  <c:v>2012</c:v>
                </c:pt>
                <c:pt idx="1">
                  <c:v>2013</c:v>
                </c:pt>
                <c:pt idx="2">
                  <c:v>2014</c:v>
                </c:pt>
                <c:pt idx="3">
                  <c:v>2015</c:v>
                </c:pt>
                <c:pt idx="4">
                  <c:v>2016</c:v>
                </c:pt>
              </c:numCache>
            </c:numRef>
          </c:cat>
          <c:val>
            <c:numRef>
              <c:f>'5yr Plus Grad Rate'!$L$26:$P$26</c:f>
              <c:numCache>
                <c:formatCode>0.0</c:formatCode>
                <c:ptCount val="5"/>
                <c:pt idx="0">
                  <c:v>65.581717451523545</c:v>
                </c:pt>
                <c:pt idx="1">
                  <c:v>69.791666666666657</c:v>
                </c:pt>
                <c:pt idx="2">
                  <c:v>66.30602782071098</c:v>
                </c:pt>
                <c:pt idx="3">
                  <c:v>69.273433166943988</c:v>
                </c:pt>
              </c:numCache>
            </c:numRef>
          </c:val>
          <c:smooth val="1"/>
          <c:extLst>
            <c:ext xmlns:c16="http://schemas.microsoft.com/office/drawing/2014/chart" uri="{C3380CC4-5D6E-409C-BE32-E72D297353CC}">
              <c16:uniqueId val="{00000004-FD42-4DBB-A0A0-9BEE11074152}"/>
            </c:ext>
          </c:extLst>
        </c:ser>
        <c:ser>
          <c:idx val="4"/>
          <c:order val="4"/>
          <c:tx>
            <c:strRef>
              <c:f>'5yr Plus Grad Rate'!$C$27</c:f>
              <c:strCache>
                <c:ptCount val="1"/>
                <c:pt idx="0">
                  <c:v>Statewide</c:v>
                </c:pt>
              </c:strCache>
            </c:strRef>
          </c:tx>
          <c:spPr>
            <a:ln w="31750">
              <a:solidFill>
                <a:schemeClr val="accent3"/>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'5yr Plus Grad Rate'!$D$20:$H$20</c:f>
              <c:numCache>
                <c:formatCode>General</c:formatCode>
                <c:ptCount val="5"/>
                <c:pt idx="0">
                  <c:v>2012</c:v>
                </c:pt>
                <c:pt idx="1">
                  <c:v>2013</c:v>
                </c:pt>
                <c:pt idx="2">
                  <c:v>2014</c:v>
                </c:pt>
                <c:pt idx="3">
                  <c:v>2015</c:v>
                </c:pt>
                <c:pt idx="4">
                  <c:v>2016</c:v>
                </c:pt>
              </c:numCache>
            </c:numRef>
          </c:cat>
          <c:val>
            <c:numRef>
              <c:f>'5yr Plus Grad Rate'!$L$27:$P$27</c:f>
              <c:numCache>
                <c:formatCode>General</c:formatCode>
                <c:ptCount val="5"/>
                <c:pt idx="0">
                  <c:v>93.5</c:v>
                </c:pt>
                <c:pt idx="1">
                  <c:v>93.300000000000011</c:v>
                </c:pt>
                <c:pt idx="2">
                  <c:v>93.499999999999986</c:v>
                </c:pt>
                <c:pt idx="3">
                  <c:v>94.5</c:v>
                </c:pt>
              </c:numCache>
            </c:numRef>
          </c:val>
          <c:smooth val="1"/>
          <c:extLst>
            <c:ext xmlns:c16="http://schemas.microsoft.com/office/drawing/2014/chart" uri="{C3380CC4-5D6E-409C-BE32-E72D297353CC}">
              <c16:uniqueId val="{00000005-FD42-4DBB-A0A0-9BEE11074152}"/>
            </c:ext>
          </c:extLst>
        </c:ser>
        <c:ser>
          <c:idx val="5"/>
          <c:order val="5"/>
          <c:tx>
            <c:strRef>
              <c:f>'5yr Plus Grad Rate'!$C$28</c:f>
              <c:strCache>
                <c:ptCount val="1"/>
                <c:pt idx="0">
                  <c:v>Lawrence</c:v>
                </c:pt>
              </c:strCache>
            </c:strRef>
          </c:tx>
          <c:spPr>
            <a:ln w="31750">
              <a:solidFill>
                <a:schemeClr val="bg1">
                  <a:lumMod val="75000"/>
                </a:schemeClr>
              </a:solidFill>
            </a:ln>
          </c:spPr>
          <c:marker>
            <c:symbol val="none"/>
          </c:marker>
          <c:cat>
            <c:numRef>
              <c:f>'5yr Plus Grad Rate'!$D$20:$H$20</c:f>
              <c:numCache>
                <c:formatCode>General</c:formatCode>
                <c:ptCount val="5"/>
                <c:pt idx="0">
                  <c:v>2012</c:v>
                </c:pt>
                <c:pt idx="1">
                  <c:v>2013</c:v>
                </c:pt>
                <c:pt idx="2">
                  <c:v>2014</c:v>
                </c:pt>
                <c:pt idx="3">
                  <c:v>2015</c:v>
                </c:pt>
                <c:pt idx="4">
                  <c:v>2016</c:v>
                </c:pt>
              </c:numCache>
            </c:numRef>
          </c:cat>
          <c:val>
            <c:numRef>
              <c:f>'5yr Plus Grad Rate'!$L$28:$P$28</c:f>
              <c:numCache>
                <c:formatCode>General</c:formatCode>
                <c:ptCount val="5"/>
                <c:pt idx="0">
                  <c:v>72.7</c:v>
                </c:pt>
                <c:pt idx="1">
                  <c:v>81.599999999999994</c:v>
                </c:pt>
                <c:pt idx="2">
                  <c:v>85.8</c:v>
                </c:pt>
                <c:pt idx="3">
                  <c:v>80.099999999999994</c:v>
                </c:pt>
              </c:numCache>
            </c:numRef>
          </c:val>
          <c:smooth val="1"/>
          <c:extLst>
            <c:ext xmlns:c16="http://schemas.microsoft.com/office/drawing/2014/chart" uri="{C3380CC4-5D6E-409C-BE32-E72D297353CC}">
              <c16:uniqueId val="{00000006-FD42-4DBB-A0A0-9BEE11074152}"/>
            </c:ext>
          </c:extLst>
        </c:ser>
        <c:dLbls>
          <c:showLegendKey val="0"/>
          <c:showVal val="0"/>
          <c:showCatName val="0"/>
          <c:showSerName val="0"/>
          <c:showPercent val="0"/>
          <c:showBubbleSize val="0"/>
        </c:dLbls>
        <c:smooth val="0"/>
        <c:axId val="136145536"/>
        <c:axId val="136155520"/>
      </c:lineChart>
      <c:catAx>
        <c:axId val="136145536"/>
        <c:scaling>
          <c:orientation val="minMax"/>
        </c:scaling>
        <c:delete val="0"/>
        <c:axPos val="b"/>
        <c:numFmt formatCode="General" sourceLinked="1"/>
        <c:majorTickMark val="out"/>
        <c:minorTickMark val="none"/>
        <c:tickLblPos val="nextTo"/>
        <c:crossAx val="136155520"/>
        <c:crosses val="autoZero"/>
        <c:auto val="1"/>
        <c:lblAlgn val="ctr"/>
        <c:lblOffset val="100"/>
        <c:noMultiLvlLbl val="0"/>
      </c:catAx>
      <c:valAx>
        <c:axId val="136155520"/>
        <c:scaling>
          <c:orientation val="minMax"/>
          <c:max val="100"/>
          <c:min val="0"/>
        </c:scaling>
        <c:delete val="0"/>
        <c:axPos val="l"/>
        <c:title>
          <c:tx>
            <c:rich>
              <a:bodyPr rot="-5400000" vert="horz"/>
              <a:lstStyle/>
              <a:p>
                <a:pPr>
                  <a:defRPr/>
                </a:pPr>
                <a:r>
                  <a:rPr lang="en-US"/>
                  <a:t>Percent</a:t>
                </a:r>
              </a:p>
            </c:rich>
          </c:tx>
          <c:layout/>
          <c:overlay val="0"/>
        </c:title>
        <c:numFmt formatCode="General" sourceLinked="1"/>
        <c:majorTickMark val="out"/>
        <c:minorTickMark val="none"/>
        <c:tickLblPos val="nextTo"/>
        <c:crossAx val="136145536"/>
        <c:crosses val="autoZero"/>
        <c:crossBetween val="between"/>
        <c:majorUnit val="10"/>
      </c:valAx>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111" l="0.70000000000000062" r="0.70000000000000062" t="0.75000000000000111"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4"/>
          <c:order val="0"/>
          <c:tx>
            <c:strRef>
              <c:f>'Phoenix Age'!$H$27</c:f>
              <c:strCache>
                <c:ptCount val="1"/>
                <c:pt idx="0">
                  <c:v>Statewide</c:v>
                </c:pt>
              </c:strCache>
            </c:strRef>
          </c:tx>
          <c:spPr>
            <a:ln w="31750">
              <a:solidFill>
                <a:schemeClr val="accent3"/>
              </a:solidFill>
            </a:ln>
          </c:spPr>
          <c:marker>
            <c:symbol val="none"/>
          </c:marker>
          <c:dLbls>
            <c:spPr>
              <a:noFill/>
              <a:ln>
                <a:noFill/>
              </a:ln>
              <a:effectLst/>
            </c:sp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numRef>
              <c:f>'Phoenix Age'!$I$20:$M$20</c:f>
              <c:numCache>
                <c:formatCode>General</c:formatCode>
                <c:ptCount val="5"/>
                <c:pt idx="0">
                  <c:v>2013</c:v>
                </c:pt>
                <c:pt idx="1">
                  <c:v>2014</c:v>
                </c:pt>
                <c:pt idx="2">
                  <c:v>2015</c:v>
                </c:pt>
                <c:pt idx="3">
                  <c:v>2016</c:v>
                </c:pt>
                <c:pt idx="4">
                  <c:v>2017</c:v>
                </c:pt>
              </c:numCache>
            </c:numRef>
          </c:cat>
          <c:val>
            <c:numRef>
              <c:f>'Phoenix Age'!$I$27:$M$27</c:f>
              <c:numCache>
                <c:formatCode>0.0</c:formatCode>
                <c:ptCount val="5"/>
                <c:pt idx="0">
                  <c:v>16.167400000000001</c:v>
                </c:pt>
                <c:pt idx="1">
                  <c:v>16.164999999999999</c:v>
                </c:pt>
                <c:pt idx="2">
                  <c:v>16.167100000000001</c:v>
                </c:pt>
                <c:pt idx="3">
                  <c:v>16.1692</c:v>
                </c:pt>
                <c:pt idx="4">
                  <c:v>16.176300000000001</c:v>
                </c:pt>
              </c:numCache>
            </c:numRef>
          </c:val>
          <c:smooth val="1"/>
          <c:extLst>
            <c:ext xmlns:c16="http://schemas.microsoft.com/office/drawing/2014/chart" uri="{C3380CC4-5D6E-409C-BE32-E72D297353CC}">
              <c16:uniqueId val="{00000000-80E6-4FC9-9C53-DA2B36698311}"/>
            </c:ext>
          </c:extLst>
        </c:ser>
        <c:ser>
          <c:idx val="3"/>
          <c:order val="1"/>
          <c:tx>
            <c:strRef>
              <c:f>'Phoenix Age'!$H$26</c:f>
              <c:strCache>
                <c:ptCount val="1"/>
                <c:pt idx="0">
                  <c:v>Alt. Ed. Schools</c:v>
                </c:pt>
              </c:strCache>
            </c:strRef>
          </c:tx>
          <c:spPr>
            <a:ln w="31750">
              <a:solidFill>
                <a:schemeClr val="accent6"/>
              </a:solidFill>
            </a:ln>
          </c:spPr>
          <c:marker>
            <c:symbol val="none"/>
          </c:marker>
          <c:cat>
            <c:numRef>
              <c:f>'Phoenix Age'!$I$20:$M$20</c:f>
              <c:numCache>
                <c:formatCode>General</c:formatCode>
                <c:ptCount val="5"/>
                <c:pt idx="0">
                  <c:v>2013</c:v>
                </c:pt>
                <c:pt idx="1">
                  <c:v>2014</c:v>
                </c:pt>
                <c:pt idx="2">
                  <c:v>2015</c:v>
                </c:pt>
                <c:pt idx="3">
                  <c:v>2016</c:v>
                </c:pt>
                <c:pt idx="4">
                  <c:v>2017</c:v>
                </c:pt>
              </c:numCache>
            </c:numRef>
          </c:cat>
          <c:val>
            <c:numRef>
              <c:f>'Phoenix Age'!$I$26:$M$26</c:f>
              <c:numCache>
                <c:formatCode>0.0</c:formatCode>
                <c:ptCount val="5"/>
                <c:pt idx="0">
                  <c:v>17.792200000000001</c:v>
                </c:pt>
                <c:pt idx="1">
                  <c:v>17.780899999999999</c:v>
                </c:pt>
                <c:pt idx="2">
                  <c:v>17.807600000000001</c:v>
                </c:pt>
                <c:pt idx="3">
                  <c:v>17.784099999999999</c:v>
                </c:pt>
                <c:pt idx="4">
                  <c:v>17.8217</c:v>
                </c:pt>
              </c:numCache>
            </c:numRef>
          </c:val>
          <c:smooth val="1"/>
          <c:extLst>
            <c:ext xmlns:c16="http://schemas.microsoft.com/office/drawing/2014/chart" uri="{C3380CC4-5D6E-409C-BE32-E72D297353CC}">
              <c16:uniqueId val="{00000001-80E6-4FC9-9C53-DA2B36698311}"/>
            </c:ext>
          </c:extLst>
        </c:ser>
        <c:ser>
          <c:idx val="0"/>
          <c:order val="2"/>
          <c:tx>
            <c:strRef>
              <c:f>'Phoenix Age'!$H$23</c:f>
              <c:strCache>
                <c:ptCount val="1"/>
                <c:pt idx="0">
                  <c:v>Phoenix Chelsea</c:v>
                </c:pt>
              </c:strCache>
            </c:strRef>
          </c:tx>
          <c:spPr>
            <a:ln>
              <a:solidFill>
                <a:prstClr val="black"/>
              </a:solidFill>
            </a:ln>
          </c:spPr>
          <c:marker>
            <c:symbol val="none"/>
          </c:marker>
          <c:cat>
            <c:numRef>
              <c:f>'Phoenix Age'!$I$20:$M$20</c:f>
              <c:numCache>
                <c:formatCode>General</c:formatCode>
                <c:ptCount val="5"/>
                <c:pt idx="0">
                  <c:v>2013</c:v>
                </c:pt>
                <c:pt idx="1">
                  <c:v>2014</c:v>
                </c:pt>
                <c:pt idx="2">
                  <c:v>2015</c:v>
                </c:pt>
                <c:pt idx="3">
                  <c:v>2016</c:v>
                </c:pt>
                <c:pt idx="4">
                  <c:v>2017</c:v>
                </c:pt>
              </c:numCache>
            </c:numRef>
          </c:cat>
          <c:val>
            <c:numRef>
              <c:f>'Phoenix Age'!$I$23:$M$23</c:f>
              <c:numCache>
                <c:formatCode>0.0</c:formatCode>
                <c:ptCount val="5"/>
                <c:pt idx="0">
                  <c:v>17.9269</c:v>
                </c:pt>
                <c:pt idx="1">
                  <c:v>18.1648</c:v>
                </c:pt>
                <c:pt idx="2">
                  <c:v>18.377700000000001</c:v>
                </c:pt>
                <c:pt idx="3">
                  <c:v>19.039899999999999</c:v>
                </c:pt>
                <c:pt idx="4">
                  <c:v>18.786200000000001</c:v>
                </c:pt>
              </c:numCache>
            </c:numRef>
          </c:val>
          <c:smooth val="1"/>
          <c:extLst>
            <c:ext xmlns:c16="http://schemas.microsoft.com/office/drawing/2014/chart" uri="{C3380CC4-5D6E-409C-BE32-E72D297353CC}">
              <c16:uniqueId val="{00000002-80E6-4FC9-9C53-DA2B36698311}"/>
            </c:ext>
          </c:extLst>
        </c:ser>
        <c:ser>
          <c:idx val="1"/>
          <c:order val="3"/>
          <c:tx>
            <c:strRef>
              <c:f>'Phoenix Age'!$H$24</c:f>
              <c:strCache>
                <c:ptCount val="1"/>
                <c:pt idx="0">
                  <c:v>Phoenix Springfield</c:v>
                </c:pt>
              </c:strCache>
            </c:strRef>
          </c:tx>
          <c:spPr>
            <a:ln>
              <a:solidFill>
                <a:schemeClr val="tx1"/>
              </a:solidFill>
              <a:prstDash val="sysDot"/>
            </a:ln>
          </c:spPr>
          <c:marker>
            <c:symbol val="none"/>
          </c:marker>
          <c:cat>
            <c:numRef>
              <c:f>'Phoenix Age'!$I$20:$M$20</c:f>
              <c:numCache>
                <c:formatCode>General</c:formatCode>
                <c:ptCount val="5"/>
                <c:pt idx="0">
                  <c:v>2013</c:v>
                </c:pt>
                <c:pt idx="1">
                  <c:v>2014</c:v>
                </c:pt>
                <c:pt idx="2">
                  <c:v>2015</c:v>
                </c:pt>
                <c:pt idx="3">
                  <c:v>2016</c:v>
                </c:pt>
                <c:pt idx="4">
                  <c:v>2017</c:v>
                </c:pt>
              </c:numCache>
            </c:numRef>
          </c:cat>
          <c:val>
            <c:numRef>
              <c:f>'Phoenix Age'!$I$24:$M$24</c:f>
              <c:numCache>
                <c:formatCode>0.0</c:formatCode>
                <c:ptCount val="5"/>
                <c:pt idx="2">
                  <c:v>17.489799999999999</c:v>
                </c:pt>
                <c:pt idx="3">
                  <c:v>17.8185</c:v>
                </c:pt>
                <c:pt idx="4">
                  <c:v>17.836200000000002</c:v>
                </c:pt>
              </c:numCache>
            </c:numRef>
          </c:val>
          <c:smooth val="0"/>
          <c:extLst>
            <c:ext xmlns:c16="http://schemas.microsoft.com/office/drawing/2014/chart" uri="{C3380CC4-5D6E-409C-BE32-E72D297353CC}">
              <c16:uniqueId val="{00000003-80E6-4FC9-9C53-DA2B36698311}"/>
            </c:ext>
          </c:extLst>
        </c:ser>
        <c:ser>
          <c:idx val="2"/>
          <c:order val="4"/>
          <c:tx>
            <c:strRef>
              <c:f>'Phoenix Age'!$H$25</c:f>
              <c:strCache>
                <c:ptCount val="1"/>
                <c:pt idx="0">
                  <c:v>Phoenix Lawrence*</c:v>
                </c:pt>
              </c:strCache>
            </c:strRef>
          </c:tx>
          <c:spPr>
            <a:ln w="28575">
              <a:solidFill>
                <a:schemeClr val="tx1"/>
              </a:solidFill>
              <a:prstDash val="dash"/>
            </a:ln>
          </c:spPr>
          <c:marker>
            <c:symbol val="none"/>
          </c:marker>
          <c:cat>
            <c:numRef>
              <c:f>'Phoenix Age'!$I$20:$M$20</c:f>
              <c:numCache>
                <c:formatCode>General</c:formatCode>
                <c:ptCount val="5"/>
                <c:pt idx="0">
                  <c:v>2013</c:v>
                </c:pt>
                <c:pt idx="1">
                  <c:v>2014</c:v>
                </c:pt>
                <c:pt idx="2">
                  <c:v>2015</c:v>
                </c:pt>
                <c:pt idx="3">
                  <c:v>2016</c:v>
                </c:pt>
                <c:pt idx="4">
                  <c:v>2017</c:v>
                </c:pt>
              </c:numCache>
            </c:numRef>
          </c:cat>
          <c:val>
            <c:numRef>
              <c:f>'Phoenix Age'!$I$25:$M$25</c:f>
              <c:numCache>
                <c:formatCode>0.0</c:formatCode>
                <c:ptCount val="5"/>
                <c:pt idx="0">
                  <c:v>17.484200000000001</c:v>
                </c:pt>
                <c:pt idx="1">
                  <c:v>17.224699999999999</c:v>
                </c:pt>
                <c:pt idx="2">
                  <c:v>17.483799999999999</c:v>
                </c:pt>
                <c:pt idx="3">
                  <c:v>17.212700000000002</c:v>
                </c:pt>
                <c:pt idx="4">
                  <c:v>17.398499999999999</c:v>
                </c:pt>
              </c:numCache>
            </c:numRef>
          </c:val>
          <c:smooth val="1"/>
          <c:extLst>
            <c:ext xmlns:c16="http://schemas.microsoft.com/office/drawing/2014/chart" uri="{C3380CC4-5D6E-409C-BE32-E72D297353CC}">
              <c16:uniqueId val="{00000004-80E6-4FC9-9C53-DA2B36698311}"/>
            </c:ext>
          </c:extLst>
        </c:ser>
        <c:ser>
          <c:idx val="5"/>
          <c:order val="5"/>
          <c:tx>
            <c:strRef>
              <c:f>'Phoenix Age'!#REF!</c:f>
              <c:strCache>
                <c:ptCount val="1"/>
                <c:pt idx="0">
                  <c:v>#REF!</c:v>
                </c:pt>
              </c:strCache>
            </c:strRef>
          </c:tx>
          <c:spPr>
            <a:ln w="31750">
              <a:solidFill>
                <a:schemeClr val="bg1">
                  <a:lumMod val="75000"/>
                </a:schemeClr>
              </a:solidFill>
            </a:ln>
          </c:spPr>
          <c:marker>
            <c:symbol val="none"/>
          </c:marker>
          <c:cat>
            <c:numRef>
              <c:f>'Phoenix Age'!$I$20:$M$20</c:f>
              <c:numCache>
                <c:formatCode>General</c:formatCode>
                <c:ptCount val="5"/>
                <c:pt idx="0">
                  <c:v>2013</c:v>
                </c:pt>
                <c:pt idx="1">
                  <c:v>2014</c:v>
                </c:pt>
                <c:pt idx="2">
                  <c:v>2015</c:v>
                </c:pt>
                <c:pt idx="3">
                  <c:v>2016</c:v>
                </c:pt>
                <c:pt idx="4">
                  <c:v>2017</c:v>
                </c:pt>
              </c:numCache>
            </c:numRef>
          </c:cat>
          <c:val>
            <c:numRef>
              <c:f>'Phoenix Age'!#REF!</c:f>
              <c:numCache>
                <c:formatCode>General</c:formatCode>
                <c:ptCount val="1"/>
                <c:pt idx="0">
                  <c:v>1</c:v>
                </c:pt>
              </c:numCache>
            </c:numRef>
          </c:val>
          <c:smooth val="1"/>
          <c:extLst>
            <c:ext xmlns:c16="http://schemas.microsoft.com/office/drawing/2014/chart" uri="{C3380CC4-5D6E-409C-BE32-E72D297353CC}">
              <c16:uniqueId val="{00000005-80E6-4FC9-9C53-DA2B36698311}"/>
            </c:ext>
          </c:extLst>
        </c:ser>
        <c:dLbls>
          <c:showLegendKey val="0"/>
          <c:showVal val="0"/>
          <c:showCatName val="0"/>
          <c:showSerName val="0"/>
          <c:showPercent val="0"/>
          <c:showBubbleSize val="0"/>
        </c:dLbls>
        <c:smooth val="0"/>
        <c:axId val="136626560"/>
        <c:axId val="136628096"/>
      </c:lineChart>
      <c:catAx>
        <c:axId val="136626560"/>
        <c:scaling>
          <c:orientation val="minMax"/>
        </c:scaling>
        <c:delete val="0"/>
        <c:axPos val="b"/>
        <c:numFmt formatCode="General" sourceLinked="1"/>
        <c:majorTickMark val="out"/>
        <c:minorTickMark val="none"/>
        <c:tickLblPos val="nextTo"/>
        <c:crossAx val="136628096"/>
        <c:crosses val="autoZero"/>
        <c:auto val="1"/>
        <c:lblAlgn val="ctr"/>
        <c:lblOffset val="100"/>
        <c:noMultiLvlLbl val="0"/>
      </c:catAx>
      <c:valAx>
        <c:axId val="136628096"/>
        <c:scaling>
          <c:orientation val="minMax"/>
          <c:max val="20"/>
          <c:min val="15"/>
        </c:scaling>
        <c:delete val="0"/>
        <c:axPos val="l"/>
        <c:title>
          <c:tx>
            <c:rich>
              <a:bodyPr rot="-5400000" vert="horz"/>
              <a:lstStyle/>
              <a:p>
                <a:pPr>
                  <a:defRPr/>
                </a:pPr>
                <a:r>
                  <a:rPr lang="en-US"/>
                  <a:t>Percent</a:t>
                </a:r>
              </a:p>
            </c:rich>
          </c:tx>
          <c:layout/>
          <c:overlay val="0"/>
        </c:title>
        <c:numFmt formatCode="0" sourceLinked="0"/>
        <c:majorTickMark val="out"/>
        <c:minorTickMark val="none"/>
        <c:tickLblPos val="nextTo"/>
        <c:crossAx val="136626560"/>
        <c:crosses val="autoZero"/>
        <c:crossBetween val="between"/>
        <c:majorUnit val="1"/>
      </c:valAx>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111" l="0.70000000000000062" r="0.70000000000000062" t="0.750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6679292876679285E-2"/>
          <c:y val="5.1440251900434983E-2"/>
          <c:w val="0.96592590123220168"/>
          <c:h val="0.83249029671849906"/>
        </c:manualLayout>
      </c:layout>
      <c:barChart>
        <c:barDir val="col"/>
        <c:grouping val="clustered"/>
        <c:varyColors val="0"/>
        <c:ser>
          <c:idx val="0"/>
          <c:order val="0"/>
          <c:tx>
            <c:strRef>
              <c:f>Enrollment!$D$90</c:f>
              <c:strCache>
                <c:ptCount val="1"/>
                <c:pt idx="0">
                  <c:v>Charter</c:v>
                </c:pt>
              </c:strCache>
            </c:strRef>
          </c:tx>
          <c:spPr>
            <a:solidFill>
              <a:schemeClr val="tx1">
                <a:lumMod val="85000"/>
                <a:lumOff val="15000"/>
              </a:schemeClr>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Enrollment!$M$87:$R$87</c:f>
            </c:multiLvlStrRef>
          </c:cat>
          <c:val>
            <c:numRef>
              <c:f>Enrollment!$M$90:$R$90</c:f>
            </c:numRef>
          </c:val>
          <c:extLst>
            <c:ext xmlns:c16="http://schemas.microsoft.com/office/drawing/2014/chart" uri="{C3380CC4-5D6E-409C-BE32-E72D297353CC}">
              <c16:uniqueId val="{00000000-86D3-4525-9AE3-4213A2D3C1EA}"/>
            </c:ext>
          </c:extLst>
        </c:ser>
        <c:ser>
          <c:idx val="1"/>
          <c:order val="2"/>
          <c:tx>
            <c:strRef>
              <c:f>Enrollment!$D$92</c:f>
              <c:strCache>
                <c:ptCount val="1"/>
                <c:pt idx="0">
                  <c:v>New Bedford*</c:v>
                </c:pt>
              </c:strCache>
            </c:strRef>
          </c:tx>
          <c:spPr>
            <a:solidFill>
              <a:schemeClr val="accent2">
                <a:alpha val="57000"/>
              </a:schemeClr>
            </a:solidFill>
          </c:spPr>
          <c:invertIfNegative val="0"/>
          <c:cat>
            <c:multiLvlStrRef>
              <c:f>Enrollment!$M$87:$R$87</c:f>
            </c:multiLvlStrRef>
          </c:cat>
          <c:val>
            <c:numRef>
              <c:f>Enrollment!$M$92:$R$92</c:f>
            </c:numRef>
          </c:val>
          <c:extLst>
            <c:ext xmlns:c16="http://schemas.microsoft.com/office/drawing/2014/chart" uri="{C3380CC4-5D6E-409C-BE32-E72D297353CC}">
              <c16:uniqueId val="{00000001-86D3-4525-9AE3-4213A2D3C1EA}"/>
            </c:ext>
          </c:extLst>
        </c:ser>
        <c:dLbls>
          <c:showLegendKey val="0"/>
          <c:showVal val="0"/>
          <c:showCatName val="0"/>
          <c:showSerName val="0"/>
          <c:showPercent val="0"/>
          <c:showBubbleSize val="0"/>
        </c:dLbls>
        <c:gapWidth val="48"/>
        <c:overlap val="54"/>
        <c:axId val="113525888"/>
        <c:axId val="113527808"/>
      </c:barChart>
      <c:lineChart>
        <c:grouping val="standard"/>
        <c:varyColors val="0"/>
        <c:ser>
          <c:idx val="2"/>
          <c:order val="1"/>
          <c:tx>
            <c:strRef>
              <c:f>Enrollment!$D$91</c:f>
              <c:strCache>
                <c:ptCount val="1"/>
                <c:pt idx="0">
                  <c:v>Statewide*</c:v>
                </c:pt>
              </c:strCache>
            </c:strRef>
          </c:tx>
          <c:spPr>
            <a:ln w="34925">
              <a:solidFill>
                <a:srgbClr val="00B0F0"/>
              </a:solidFill>
            </a:ln>
          </c:spPr>
          <c:marker>
            <c:symbol val="triangle"/>
            <c:size val="7"/>
            <c:spPr>
              <a:solidFill>
                <a:srgbClr val="00B0F0"/>
              </a:solidFill>
              <a:ln>
                <a:noFill/>
              </a:ln>
            </c:spPr>
          </c:marker>
          <c:cat>
            <c:numRef>
              <c:f>Enrollment!$M$20:$R$20</c:f>
              <c:numCache>
                <c:formatCode>General</c:formatCode>
                <c:ptCount val="6"/>
                <c:pt idx="0">
                  <c:v>2012</c:v>
                </c:pt>
                <c:pt idx="1">
                  <c:v>2013</c:v>
                </c:pt>
                <c:pt idx="2">
                  <c:v>2014</c:v>
                </c:pt>
                <c:pt idx="3">
                  <c:v>2015</c:v>
                </c:pt>
                <c:pt idx="4">
                  <c:v>2016</c:v>
                </c:pt>
                <c:pt idx="5">
                  <c:v>2017</c:v>
                </c:pt>
              </c:numCache>
            </c:numRef>
          </c:cat>
          <c:val>
            <c:numRef>
              <c:f>Enrollment!$M$91:$R$91</c:f>
            </c:numRef>
          </c:val>
          <c:smooth val="1"/>
          <c:extLst>
            <c:ext xmlns:c16="http://schemas.microsoft.com/office/drawing/2014/chart" uri="{C3380CC4-5D6E-409C-BE32-E72D297353CC}">
              <c16:uniqueId val="{00000002-86D3-4525-9AE3-4213A2D3C1EA}"/>
            </c:ext>
          </c:extLst>
        </c:ser>
        <c:dLbls>
          <c:showLegendKey val="0"/>
          <c:showVal val="0"/>
          <c:showCatName val="0"/>
          <c:showSerName val="0"/>
          <c:showPercent val="0"/>
          <c:showBubbleSize val="0"/>
        </c:dLbls>
        <c:marker val="1"/>
        <c:smooth val="0"/>
        <c:axId val="113531136"/>
        <c:axId val="113529600"/>
      </c:lineChart>
      <c:catAx>
        <c:axId val="113525888"/>
        <c:scaling>
          <c:orientation val="minMax"/>
        </c:scaling>
        <c:delete val="0"/>
        <c:axPos val="b"/>
        <c:numFmt formatCode="General" sourceLinked="1"/>
        <c:majorTickMark val="out"/>
        <c:minorTickMark val="none"/>
        <c:tickLblPos val="nextTo"/>
        <c:crossAx val="113527808"/>
        <c:crosses val="autoZero"/>
        <c:auto val="1"/>
        <c:lblAlgn val="ctr"/>
        <c:lblOffset val="100"/>
        <c:noMultiLvlLbl val="0"/>
      </c:catAx>
      <c:valAx>
        <c:axId val="113527808"/>
        <c:scaling>
          <c:orientation val="minMax"/>
          <c:max val="100"/>
        </c:scaling>
        <c:delete val="1"/>
        <c:axPos val="l"/>
        <c:numFmt formatCode="General" sourceLinked="0"/>
        <c:majorTickMark val="out"/>
        <c:minorTickMark val="none"/>
        <c:tickLblPos val="none"/>
        <c:crossAx val="113525888"/>
        <c:crosses val="autoZero"/>
        <c:crossBetween val="between"/>
      </c:valAx>
      <c:valAx>
        <c:axId val="113529600"/>
        <c:scaling>
          <c:orientation val="minMax"/>
          <c:max val="100"/>
        </c:scaling>
        <c:delete val="1"/>
        <c:axPos val="r"/>
        <c:numFmt formatCode="0.0" sourceLinked="1"/>
        <c:majorTickMark val="out"/>
        <c:minorTickMark val="none"/>
        <c:tickLblPos val="none"/>
        <c:crossAx val="113531136"/>
        <c:crosses val="max"/>
        <c:crossBetween val="between"/>
      </c:valAx>
      <c:catAx>
        <c:axId val="113531136"/>
        <c:scaling>
          <c:orientation val="minMax"/>
        </c:scaling>
        <c:delete val="1"/>
        <c:axPos val="b"/>
        <c:numFmt formatCode="General" sourceLinked="1"/>
        <c:majorTickMark val="out"/>
        <c:minorTickMark val="none"/>
        <c:tickLblPos val="none"/>
        <c:crossAx val="113529600"/>
        <c:crosses val="autoZero"/>
        <c:auto val="1"/>
        <c:lblAlgn val="ctr"/>
        <c:lblOffset val="100"/>
        <c:noMultiLvlLbl val="0"/>
      </c:catAx>
      <c:spPr>
        <a:gradFill>
          <a:gsLst>
            <a:gs pos="59000">
              <a:sysClr val="window" lastClr="FFFFFF"/>
            </a:gs>
            <a:gs pos="60000">
              <a:srgbClr val="4F81BD">
                <a:lumMod val="20000"/>
                <a:lumOff val="80000"/>
              </a:srgbClr>
            </a:gs>
            <a:gs pos="100000">
              <a:srgbClr val="4F81BD">
                <a:lumMod val="20000"/>
                <a:lumOff val="80000"/>
              </a:srgbClr>
            </a:gs>
          </a:gsLst>
          <a:lin ang="0" scaled="0"/>
        </a:gradFill>
        <a:ln>
          <a:noFill/>
        </a:ln>
      </c:spPr>
    </c:plotArea>
    <c:plotVisOnly val="1"/>
    <c:dispBlanksAs val="gap"/>
    <c:showDLblsOverMax val="0"/>
  </c:chart>
  <c:spPr>
    <a:noFill/>
    <a:ln>
      <a:noFill/>
    </a:ln>
  </c:spPr>
  <c:txPr>
    <a:bodyPr/>
    <a:lstStyle/>
    <a:p>
      <a:pPr>
        <a:defRPr>
          <a:latin typeface="Times New Roman" pitchFamily="18" charset="0"/>
          <a:cs typeface="Times New Roman" pitchFamily="18" charset="0"/>
        </a:defRPr>
      </a:pPr>
      <a:endParaRPr lang="en-US"/>
    </a:p>
  </c:txPr>
  <c:printSettings>
    <c:headerFooter/>
    <c:pageMargins b="0.75000000000000855" l="0.70000000000000062" r="0.70000000000000062" t="0.750000000000008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48161981349871"/>
          <c:y val="5.1440251900434983E-2"/>
          <c:w val="0.8591237286772947"/>
          <c:h val="0.83249029671849906"/>
        </c:manualLayout>
      </c:layout>
      <c:barChart>
        <c:barDir val="col"/>
        <c:grouping val="clustered"/>
        <c:varyColors val="0"/>
        <c:ser>
          <c:idx val="0"/>
          <c:order val="0"/>
          <c:tx>
            <c:strRef>
              <c:f>Enrollment!$D$117</c:f>
              <c:strCache>
                <c:ptCount val="1"/>
                <c:pt idx="0">
                  <c:v>Charter</c:v>
                </c:pt>
              </c:strCache>
            </c:strRef>
          </c:tx>
          <c:spPr>
            <a:solidFill>
              <a:schemeClr val="tx1">
                <a:lumMod val="85000"/>
                <a:lumOff val="15000"/>
              </a:schemeClr>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Enrollment!$E$114:$J$114</c:f>
            </c:multiLvlStrRef>
          </c:cat>
          <c:val>
            <c:numRef>
              <c:f>Enrollment!$E$117:$J$117</c:f>
            </c:numRef>
          </c:val>
          <c:extLst>
            <c:ext xmlns:c16="http://schemas.microsoft.com/office/drawing/2014/chart" uri="{C3380CC4-5D6E-409C-BE32-E72D297353CC}">
              <c16:uniqueId val="{00000000-7DE4-451B-9B6F-F80F28C9359C}"/>
            </c:ext>
          </c:extLst>
        </c:ser>
        <c:ser>
          <c:idx val="1"/>
          <c:order val="2"/>
          <c:tx>
            <c:strRef>
              <c:f>Enrollment!$D$119</c:f>
              <c:strCache>
                <c:ptCount val="1"/>
                <c:pt idx="0">
                  <c:v>New Bedford*</c:v>
                </c:pt>
              </c:strCache>
            </c:strRef>
          </c:tx>
          <c:spPr>
            <a:solidFill>
              <a:schemeClr val="bg1">
                <a:lumMod val="50000"/>
                <a:alpha val="57000"/>
              </a:schemeClr>
            </a:solidFill>
          </c:spPr>
          <c:invertIfNegative val="0"/>
          <c:cat>
            <c:multiLvlStrRef>
              <c:f>Enrollment!$E$114:$J$114</c:f>
            </c:multiLvlStrRef>
          </c:cat>
          <c:val>
            <c:numRef>
              <c:f>Enrollment!$E$119:$J$119</c:f>
            </c:numRef>
          </c:val>
          <c:extLst>
            <c:ext xmlns:c16="http://schemas.microsoft.com/office/drawing/2014/chart" uri="{C3380CC4-5D6E-409C-BE32-E72D297353CC}">
              <c16:uniqueId val="{00000001-7DE4-451B-9B6F-F80F28C9359C}"/>
            </c:ext>
          </c:extLst>
        </c:ser>
        <c:dLbls>
          <c:showLegendKey val="0"/>
          <c:showVal val="0"/>
          <c:showCatName val="0"/>
          <c:showSerName val="0"/>
          <c:showPercent val="0"/>
          <c:showBubbleSize val="0"/>
        </c:dLbls>
        <c:gapWidth val="48"/>
        <c:overlap val="54"/>
        <c:axId val="113578368"/>
        <c:axId val="113580288"/>
      </c:barChart>
      <c:lineChart>
        <c:grouping val="standard"/>
        <c:varyColors val="0"/>
        <c:ser>
          <c:idx val="2"/>
          <c:order val="1"/>
          <c:tx>
            <c:strRef>
              <c:f>Enrollment!$D$118</c:f>
              <c:strCache>
                <c:ptCount val="1"/>
                <c:pt idx="0">
                  <c:v>Statewide*</c:v>
                </c:pt>
              </c:strCache>
            </c:strRef>
          </c:tx>
          <c:spPr>
            <a:ln w="34925">
              <a:solidFill>
                <a:srgbClr val="00B0F0"/>
              </a:solidFill>
            </a:ln>
          </c:spPr>
          <c:marker>
            <c:symbol val="triangle"/>
            <c:size val="7"/>
            <c:spPr>
              <a:solidFill>
                <a:srgbClr val="00B0F0"/>
              </a:solidFill>
              <a:ln>
                <a:noFill/>
              </a:ln>
            </c:spPr>
          </c:marker>
          <c:cat>
            <c:strRef>
              <c:f>Enrollment!$E$51:$J$53</c:f>
              <c:strCache>
                <c:ptCount val="6"/>
                <c:pt idx="0">
                  <c:v>2012</c:v>
                </c:pt>
                <c:pt idx="1">
                  <c:v>2013</c:v>
                </c:pt>
                <c:pt idx="2">
                  <c:v>2014</c:v>
                </c:pt>
                <c:pt idx="3">
                  <c:v>2015</c:v>
                </c:pt>
                <c:pt idx="4">
                  <c:v>2016</c:v>
                </c:pt>
                <c:pt idx="5">
                  <c:v>2017</c:v>
                </c:pt>
              </c:strCache>
            </c:strRef>
          </c:cat>
          <c:val>
            <c:numRef>
              <c:f>Enrollment!$E$118:$J$118</c:f>
            </c:numRef>
          </c:val>
          <c:smooth val="1"/>
          <c:extLst>
            <c:ext xmlns:c16="http://schemas.microsoft.com/office/drawing/2014/chart" uri="{C3380CC4-5D6E-409C-BE32-E72D297353CC}">
              <c16:uniqueId val="{00000002-7DE4-451B-9B6F-F80F28C9359C}"/>
            </c:ext>
          </c:extLst>
        </c:ser>
        <c:dLbls>
          <c:showLegendKey val="0"/>
          <c:showVal val="0"/>
          <c:showCatName val="0"/>
          <c:showSerName val="0"/>
          <c:showPercent val="0"/>
          <c:showBubbleSize val="0"/>
        </c:dLbls>
        <c:marker val="1"/>
        <c:smooth val="0"/>
        <c:axId val="113584000"/>
        <c:axId val="113582464"/>
      </c:lineChart>
      <c:catAx>
        <c:axId val="113578368"/>
        <c:scaling>
          <c:orientation val="minMax"/>
        </c:scaling>
        <c:delete val="0"/>
        <c:axPos val="b"/>
        <c:numFmt formatCode="General" sourceLinked="1"/>
        <c:majorTickMark val="out"/>
        <c:minorTickMark val="none"/>
        <c:tickLblPos val="nextTo"/>
        <c:spPr>
          <a:noFill/>
        </c:spPr>
        <c:crossAx val="113580288"/>
        <c:crosses val="autoZero"/>
        <c:auto val="1"/>
        <c:lblAlgn val="ctr"/>
        <c:lblOffset val="100"/>
        <c:noMultiLvlLbl val="0"/>
      </c:catAx>
      <c:valAx>
        <c:axId val="113580288"/>
        <c:scaling>
          <c:orientation val="minMax"/>
          <c:max val="100"/>
          <c:min val="0"/>
        </c:scaling>
        <c:delete val="0"/>
        <c:axPos val="l"/>
        <c:title>
          <c:tx>
            <c:rich>
              <a:bodyPr rot="-5400000" vert="horz"/>
              <a:lstStyle/>
              <a:p>
                <a:pPr>
                  <a:defRPr/>
                </a:pPr>
                <a:r>
                  <a:rPr lang="en-US"/>
                  <a:t>Percentile</a:t>
                </a:r>
              </a:p>
            </c:rich>
          </c:tx>
          <c:overlay val="0"/>
        </c:title>
        <c:numFmt formatCode="General" sourceLinked="0"/>
        <c:majorTickMark val="out"/>
        <c:minorTickMark val="none"/>
        <c:tickLblPos val="nextTo"/>
        <c:spPr>
          <a:noFill/>
        </c:spPr>
        <c:crossAx val="113578368"/>
        <c:crosses val="autoZero"/>
        <c:crossBetween val="between"/>
        <c:majorUnit val="10"/>
      </c:valAx>
      <c:valAx>
        <c:axId val="113582464"/>
        <c:scaling>
          <c:orientation val="minMax"/>
          <c:max val="100"/>
        </c:scaling>
        <c:delete val="1"/>
        <c:axPos val="r"/>
        <c:numFmt formatCode="0.0" sourceLinked="1"/>
        <c:majorTickMark val="out"/>
        <c:minorTickMark val="none"/>
        <c:tickLblPos val="none"/>
        <c:crossAx val="113584000"/>
        <c:crosses val="max"/>
        <c:crossBetween val="between"/>
      </c:valAx>
      <c:catAx>
        <c:axId val="113584000"/>
        <c:scaling>
          <c:orientation val="minMax"/>
        </c:scaling>
        <c:delete val="1"/>
        <c:axPos val="b"/>
        <c:numFmt formatCode="General" sourceLinked="1"/>
        <c:majorTickMark val="out"/>
        <c:minorTickMark val="none"/>
        <c:tickLblPos val="none"/>
        <c:crossAx val="113582464"/>
        <c:crosses val="autoZero"/>
        <c:auto val="1"/>
        <c:lblAlgn val="ctr"/>
        <c:lblOffset val="100"/>
        <c:noMultiLvlLbl val="0"/>
      </c:catAx>
      <c:spPr>
        <a:gradFill>
          <a:gsLst>
            <a:gs pos="59000">
              <a:sysClr val="window" lastClr="FFFFFF"/>
            </a:gs>
            <a:gs pos="60000">
              <a:srgbClr val="4F81BD">
                <a:lumMod val="20000"/>
                <a:lumOff val="80000"/>
              </a:srgbClr>
            </a:gs>
            <a:gs pos="100000">
              <a:srgbClr val="4F81BD">
                <a:lumMod val="20000"/>
                <a:lumOff val="80000"/>
              </a:srgbClr>
            </a:gs>
          </a:gsLst>
          <a:lin ang="0" scaled="0"/>
        </a:gradFill>
      </c:spPr>
    </c:plotArea>
    <c:plotVisOnly val="1"/>
    <c:dispBlanksAs val="gap"/>
    <c:showDLblsOverMax val="0"/>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855" l="0.70000000000000062" r="0.70000000000000062" t="0.750000000000008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7859166981045976E-2"/>
          <c:y val="5.1440251900434983E-2"/>
          <c:w val="0.97474628281582365"/>
          <c:h val="0.8324902967184995"/>
        </c:manualLayout>
      </c:layout>
      <c:barChart>
        <c:barDir val="col"/>
        <c:grouping val="clustered"/>
        <c:varyColors val="0"/>
        <c:ser>
          <c:idx val="0"/>
          <c:order val="0"/>
          <c:tx>
            <c:strRef>
              <c:f>Enrollment!$D$117</c:f>
              <c:strCache>
                <c:ptCount val="1"/>
                <c:pt idx="0">
                  <c:v>Charter</c:v>
                </c:pt>
              </c:strCache>
            </c:strRef>
          </c:tx>
          <c:spPr>
            <a:solidFill>
              <a:schemeClr val="tx1">
                <a:lumMod val="85000"/>
                <a:lumOff val="15000"/>
              </a:schemeClr>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Enrollment!$M$114:$R$114</c:f>
            </c:multiLvlStrRef>
          </c:cat>
          <c:val>
            <c:numRef>
              <c:f>Enrollment!$M$117:$R$117</c:f>
            </c:numRef>
          </c:val>
          <c:extLst>
            <c:ext xmlns:c16="http://schemas.microsoft.com/office/drawing/2014/chart" uri="{C3380CC4-5D6E-409C-BE32-E72D297353CC}">
              <c16:uniqueId val="{00000000-F8AB-4268-9BBF-BF4856357782}"/>
            </c:ext>
          </c:extLst>
        </c:ser>
        <c:ser>
          <c:idx val="1"/>
          <c:order val="2"/>
          <c:tx>
            <c:strRef>
              <c:f>Enrollment!$D$119</c:f>
              <c:strCache>
                <c:ptCount val="1"/>
                <c:pt idx="0">
                  <c:v>New Bedford*</c:v>
                </c:pt>
              </c:strCache>
            </c:strRef>
          </c:tx>
          <c:spPr>
            <a:solidFill>
              <a:schemeClr val="accent2">
                <a:alpha val="57000"/>
              </a:schemeClr>
            </a:solidFill>
          </c:spPr>
          <c:invertIfNegative val="0"/>
          <c:cat>
            <c:multiLvlStrRef>
              <c:f>Enrollment!$M$114:$R$114</c:f>
            </c:multiLvlStrRef>
          </c:cat>
          <c:val>
            <c:numRef>
              <c:f>Enrollment!$M$119:$R$119</c:f>
            </c:numRef>
          </c:val>
          <c:extLst>
            <c:ext xmlns:c16="http://schemas.microsoft.com/office/drawing/2014/chart" uri="{C3380CC4-5D6E-409C-BE32-E72D297353CC}">
              <c16:uniqueId val="{00000001-F8AB-4268-9BBF-BF4856357782}"/>
            </c:ext>
          </c:extLst>
        </c:ser>
        <c:dLbls>
          <c:showLegendKey val="0"/>
          <c:showVal val="0"/>
          <c:showCatName val="0"/>
          <c:showSerName val="0"/>
          <c:showPercent val="0"/>
          <c:showBubbleSize val="0"/>
        </c:dLbls>
        <c:gapWidth val="48"/>
        <c:overlap val="54"/>
        <c:axId val="113630592"/>
        <c:axId val="113907200"/>
      </c:barChart>
      <c:lineChart>
        <c:grouping val="standard"/>
        <c:varyColors val="0"/>
        <c:ser>
          <c:idx val="2"/>
          <c:order val="1"/>
          <c:tx>
            <c:strRef>
              <c:f>Enrollment!$D$118</c:f>
              <c:strCache>
                <c:ptCount val="1"/>
                <c:pt idx="0">
                  <c:v>Statewide*</c:v>
                </c:pt>
              </c:strCache>
            </c:strRef>
          </c:tx>
          <c:spPr>
            <a:ln w="34925">
              <a:solidFill>
                <a:srgbClr val="00B0F0"/>
              </a:solidFill>
            </a:ln>
          </c:spPr>
          <c:marker>
            <c:symbol val="triangle"/>
            <c:size val="7"/>
            <c:spPr>
              <a:solidFill>
                <a:srgbClr val="00B0F0"/>
              </a:solidFill>
              <a:ln>
                <a:noFill/>
              </a:ln>
            </c:spPr>
          </c:marker>
          <c:cat>
            <c:numRef>
              <c:f>Enrollment!$M$20:$R$20</c:f>
              <c:numCache>
                <c:formatCode>General</c:formatCode>
                <c:ptCount val="6"/>
                <c:pt idx="0">
                  <c:v>2012</c:v>
                </c:pt>
                <c:pt idx="1">
                  <c:v>2013</c:v>
                </c:pt>
                <c:pt idx="2">
                  <c:v>2014</c:v>
                </c:pt>
                <c:pt idx="3">
                  <c:v>2015</c:v>
                </c:pt>
                <c:pt idx="4">
                  <c:v>2016</c:v>
                </c:pt>
                <c:pt idx="5">
                  <c:v>2017</c:v>
                </c:pt>
              </c:numCache>
            </c:numRef>
          </c:cat>
          <c:val>
            <c:numRef>
              <c:f>Enrollment!$M$118:$R$118</c:f>
            </c:numRef>
          </c:val>
          <c:smooth val="1"/>
          <c:extLst>
            <c:ext xmlns:c16="http://schemas.microsoft.com/office/drawing/2014/chart" uri="{C3380CC4-5D6E-409C-BE32-E72D297353CC}">
              <c16:uniqueId val="{00000002-F8AB-4268-9BBF-BF4856357782}"/>
            </c:ext>
          </c:extLst>
        </c:ser>
        <c:dLbls>
          <c:showLegendKey val="0"/>
          <c:showVal val="0"/>
          <c:showCatName val="0"/>
          <c:showSerName val="0"/>
          <c:showPercent val="0"/>
          <c:showBubbleSize val="0"/>
        </c:dLbls>
        <c:marker val="1"/>
        <c:smooth val="0"/>
        <c:axId val="113910528"/>
        <c:axId val="113908736"/>
      </c:lineChart>
      <c:catAx>
        <c:axId val="113630592"/>
        <c:scaling>
          <c:orientation val="minMax"/>
        </c:scaling>
        <c:delete val="0"/>
        <c:axPos val="b"/>
        <c:numFmt formatCode="General" sourceLinked="1"/>
        <c:majorTickMark val="out"/>
        <c:minorTickMark val="none"/>
        <c:tickLblPos val="nextTo"/>
        <c:crossAx val="113907200"/>
        <c:crosses val="autoZero"/>
        <c:auto val="1"/>
        <c:lblAlgn val="ctr"/>
        <c:lblOffset val="100"/>
        <c:noMultiLvlLbl val="0"/>
      </c:catAx>
      <c:valAx>
        <c:axId val="113907200"/>
        <c:scaling>
          <c:orientation val="minMax"/>
          <c:max val="100"/>
        </c:scaling>
        <c:delete val="1"/>
        <c:axPos val="l"/>
        <c:numFmt formatCode="General" sourceLinked="0"/>
        <c:majorTickMark val="out"/>
        <c:minorTickMark val="none"/>
        <c:tickLblPos val="none"/>
        <c:crossAx val="113630592"/>
        <c:crosses val="autoZero"/>
        <c:crossBetween val="between"/>
      </c:valAx>
      <c:valAx>
        <c:axId val="113908736"/>
        <c:scaling>
          <c:orientation val="minMax"/>
          <c:max val="100"/>
        </c:scaling>
        <c:delete val="1"/>
        <c:axPos val="r"/>
        <c:numFmt formatCode="0.0" sourceLinked="1"/>
        <c:majorTickMark val="out"/>
        <c:minorTickMark val="none"/>
        <c:tickLblPos val="none"/>
        <c:crossAx val="113910528"/>
        <c:crosses val="max"/>
        <c:crossBetween val="between"/>
      </c:valAx>
      <c:catAx>
        <c:axId val="113910528"/>
        <c:scaling>
          <c:orientation val="minMax"/>
        </c:scaling>
        <c:delete val="1"/>
        <c:axPos val="b"/>
        <c:numFmt formatCode="General" sourceLinked="1"/>
        <c:majorTickMark val="out"/>
        <c:minorTickMark val="none"/>
        <c:tickLblPos val="none"/>
        <c:crossAx val="113908736"/>
        <c:crosses val="autoZero"/>
        <c:auto val="1"/>
        <c:lblAlgn val="ctr"/>
        <c:lblOffset val="100"/>
        <c:noMultiLvlLbl val="0"/>
      </c:catAx>
      <c:spPr>
        <a:gradFill>
          <a:gsLst>
            <a:gs pos="59000">
              <a:sysClr val="window" lastClr="FFFFFF"/>
            </a:gs>
            <a:gs pos="60000">
              <a:srgbClr val="4F81BD">
                <a:lumMod val="20000"/>
                <a:lumOff val="80000"/>
              </a:srgbClr>
            </a:gs>
            <a:gs pos="100000">
              <a:srgbClr val="4F81BD">
                <a:lumMod val="20000"/>
                <a:lumOff val="80000"/>
              </a:srgbClr>
            </a:gs>
          </a:gsLst>
          <a:lin ang="0" scaled="0"/>
        </a:gradFill>
        <a:ln>
          <a:noFill/>
        </a:ln>
      </c:spPr>
    </c:plotArea>
    <c:plotVisOnly val="1"/>
    <c:dispBlanksAs val="gap"/>
    <c:showDLblsOverMax val="0"/>
  </c:chart>
  <c:spPr>
    <a:ln>
      <a:noFill/>
    </a:ln>
  </c:spPr>
  <c:txPr>
    <a:bodyPr/>
    <a:lstStyle/>
    <a:p>
      <a:pPr>
        <a:defRPr>
          <a:latin typeface="Times New Roman" pitchFamily="18" charset="0"/>
          <a:cs typeface="Times New Roman" pitchFamily="18" charset="0"/>
        </a:defRPr>
      </a:pPr>
      <a:endParaRPr lang="en-US"/>
    </a:p>
  </c:txPr>
  <c:printSettings>
    <c:headerFooter/>
    <c:pageMargins b="0.75000000000000877" l="0.70000000000000062" r="0.70000000000000062" t="0.75000000000000877"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48161981349871"/>
          <c:y val="5.1440251900434983E-2"/>
          <c:w val="0.8591237286772947"/>
          <c:h val="0.83249029671849906"/>
        </c:manualLayout>
      </c:layout>
      <c:barChart>
        <c:barDir val="col"/>
        <c:grouping val="clustered"/>
        <c:varyColors val="0"/>
        <c:ser>
          <c:idx val="0"/>
          <c:order val="0"/>
          <c:tx>
            <c:strRef>
              <c:f>Enrollment!$D$149</c:f>
              <c:strCache>
                <c:ptCount val="1"/>
                <c:pt idx="0">
                  <c:v>Charter</c:v>
                </c:pt>
              </c:strCache>
            </c:strRef>
          </c:tx>
          <c:spPr>
            <a:solidFill>
              <a:schemeClr val="tx1">
                <a:lumMod val="85000"/>
                <a:lumOff val="15000"/>
              </a:schemeClr>
            </a:solidFill>
          </c:spPr>
          <c:invertIfNegative val="0"/>
          <c:dLbls>
            <c:spPr>
              <a:noFill/>
              <a:ln>
                <a:noFill/>
              </a:ln>
              <a:effectLst/>
            </c:sp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Enrollment!$E$146:$J$146</c:f>
            </c:multiLvlStrRef>
          </c:cat>
          <c:val>
            <c:numRef>
              <c:f>Enrollment!$E$149:$J$149</c:f>
            </c:numRef>
          </c:val>
          <c:extLst>
            <c:ext xmlns:c16="http://schemas.microsoft.com/office/drawing/2014/chart" uri="{C3380CC4-5D6E-409C-BE32-E72D297353CC}">
              <c16:uniqueId val="{00000000-BC62-4BC3-9F49-510B49741927}"/>
            </c:ext>
          </c:extLst>
        </c:ser>
        <c:ser>
          <c:idx val="1"/>
          <c:order val="2"/>
          <c:tx>
            <c:strRef>
              <c:f>Enrollment!$D$151</c:f>
              <c:strCache>
                <c:ptCount val="1"/>
                <c:pt idx="0">
                  <c:v>New Bedford*</c:v>
                </c:pt>
              </c:strCache>
            </c:strRef>
          </c:tx>
          <c:spPr>
            <a:solidFill>
              <a:schemeClr val="bg1">
                <a:lumMod val="50000"/>
                <a:alpha val="57000"/>
              </a:schemeClr>
            </a:solidFill>
          </c:spPr>
          <c:invertIfNegative val="0"/>
          <c:cat>
            <c:multiLvlStrRef>
              <c:f>Enrollment!$E$146:$J$146</c:f>
            </c:multiLvlStrRef>
          </c:cat>
          <c:val>
            <c:numRef>
              <c:f>Enrollment!$E$151:$J$151</c:f>
            </c:numRef>
          </c:val>
          <c:extLst>
            <c:ext xmlns:c16="http://schemas.microsoft.com/office/drawing/2014/chart" uri="{C3380CC4-5D6E-409C-BE32-E72D297353CC}">
              <c16:uniqueId val="{00000001-BC62-4BC3-9F49-510B49741927}"/>
            </c:ext>
          </c:extLst>
        </c:ser>
        <c:dLbls>
          <c:showLegendKey val="0"/>
          <c:showVal val="0"/>
          <c:showCatName val="0"/>
          <c:showSerName val="0"/>
          <c:showPercent val="0"/>
          <c:showBubbleSize val="0"/>
        </c:dLbls>
        <c:gapWidth val="48"/>
        <c:overlap val="54"/>
        <c:axId val="114155520"/>
        <c:axId val="114157440"/>
      </c:barChart>
      <c:lineChart>
        <c:grouping val="standard"/>
        <c:varyColors val="0"/>
        <c:ser>
          <c:idx val="2"/>
          <c:order val="1"/>
          <c:tx>
            <c:strRef>
              <c:f>Enrollment!$D$150</c:f>
              <c:strCache>
                <c:ptCount val="1"/>
                <c:pt idx="0">
                  <c:v>Statewide*</c:v>
                </c:pt>
              </c:strCache>
            </c:strRef>
          </c:tx>
          <c:spPr>
            <a:ln w="34925">
              <a:solidFill>
                <a:srgbClr val="00B0F0"/>
              </a:solidFill>
            </a:ln>
          </c:spPr>
          <c:marker>
            <c:symbol val="triangle"/>
            <c:size val="7"/>
            <c:spPr>
              <a:solidFill>
                <a:srgbClr val="00B0F0"/>
              </a:solidFill>
              <a:ln>
                <a:noFill/>
              </a:ln>
            </c:spPr>
          </c:marker>
          <c:cat>
            <c:numRef>
              <c:f>Enrollment!$E$20:$J$20</c:f>
              <c:numCache>
                <c:formatCode>General</c:formatCode>
                <c:ptCount val="6"/>
                <c:pt idx="0">
                  <c:v>2012</c:v>
                </c:pt>
                <c:pt idx="1">
                  <c:v>2013</c:v>
                </c:pt>
                <c:pt idx="2">
                  <c:v>2014</c:v>
                </c:pt>
                <c:pt idx="3">
                  <c:v>2015</c:v>
                </c:pt>
                <c:pt idx="4">
                  <c:v>2016</c:v>
                </c:pt>
                <c:pt idx="5">
                  <c:v>2017</c:v>
                </c:pt>
              </c:numCache>
            </c:numRef>
          </c:cat>
          <c:val>
            <c:numRef>
              <c:f>Enrollment!$E$150:$J$150</c:f>
            </c:numRef>
          </c:val>
          <c:smooth val="1"/>
          <c:extLst>
            <c:ext xmlns:c16="http://schemas.microsoft.com/office/drawing/2014/chart" uri="{C3380CC4-5D6E-409C-BE32-E72D297353CC}">
              <c16:uniqueId val="{00000002-BC62-4BC3-9F49-510B49741927}"/>
            </c:ext>
          </c:extLst>
        </c:ser>
        <c:dLbls>
          <c:showLegendKey val="0"/>
          <c:showVal val="0"/>
          <c:showCatName val="0"/>
          <c:showSerName val="0"/>
          <c:showPercent val="0"/>
          <c:showBubbleSize val="0"/>
        </c:dLbls>
        <c:marker val="1"/>
        <c:smooth val="0"/>
        <c:axId val="114037888"/>
        <c:axId val="114158976"/>
      </c:lineChart>
      <c:catAx>
        <c:axId val="114155520"/>
        <c:scaling>
          <c:orientation val="minMax"/>
        </c:scaling>
        <c:delete val="0"/>
        <c:axPos val="b"/>
        <c:numFmt formatCode="General" sourceLinked="1"/>
        <c:majorTickMark val="out"/>
        <c:minorTickMark val="none"/>
        <c:tickLblPos val="nextTo"/>
        <c:spPr>
          <a:noFill/>
        </c:spPr>
        <c:crossAx val="114157440"/>
        <c:crosses val="autoZero"/>
        <c:auto val="1"/>
        <c:lblAlgn val="ctr"/>
        <c:lblOffset val="100"/>
        <c:noMultiLvlLbl val="0"/>
      </c:catAx>
      <c:valAx>
        <c:axId val="114157440"/>
        <c:scaling>
          <c:orientation val="minMax"/>
          <c:max val="100"/>
          <c:min val="0"/>
        </c:scaling>
        <c:delete val="0"/>
        <c:axPos val="l"/>
        <c:numFmt formatCode="General" sourceLinked="0"/>
        <c:majorTickMark val="out"/>
        <c:minorTickMark val="none"/>
        <c:tickLblPos val="nextTo"/>
        <c:spPr>
          <a:noFill/>
        </c:spPr>
        <c:crossAx val="114155520"/>
        <c:crosses val="autoZero"/>
        <c:crossBetween val="between"/>
        <c:majorUnit val="10"/>
      </c:valAx>
      <c:valAx>
        <c:axId val="114158976"/>
        <c:scaling>
          <c:orientation val="minMax"/>
          <c:max val="100"/>
        </c:scaling>
        <c:delete val="1"/>
        <c:axPos val="r"/>
        <c:numFmt formatCode="0.0" sourceLinked="1"/>
        <c:majorTickMark val="out"/>
        <c:minorTickMark val="none"/>
        <c:tickLblPos val="none"/>
        <c:crossAx val="114037888"/>
        <c:crosses val="max"/>
        <c:crossBetween val="between"/>
      </c:valAx>
      <c:catAx>
        <c:axId val="114037888"/>
        <c:scaling>
          <c:orientation val="minMax"/>
        </c:scaling>
        <c:delete val="1"/>
        <c:axPos val="b"/>
        <c:numFmt formatCode="General" sourceLinked="1"/>
        <c:majorTickMark val="out"/>
        <c:minorTickMark val="none"/>
        <c:tickLblPos val="none"/>
        <c:crossAx val="114158976"/>
        <c:crosses val="autoZero"/>
        <c:auto val="1"/>
        <c:lblAlgn val="ctr"/>
        <c:lblOffset val="100"/>
        <c:noMultiLvlLbl val="0"/>
      </c:catAx>
      <c:spPr>
        <a:gradFill>
          <a:gsLst>
            <a:gs pos="59000">
              <a:sysClr val="window" lastClr="FFFFFF"/>
            </a:gs>
            <a:gs pos="60000">
              <a:schemeClr val="accent1">
                <a:lumMod val="20000"/>
                <a:lumOff val="80000"/>
              </a:schemeClr>
            </a:gs>
            <a:gs pos="100000">
              <a:srgbClr val="4F81BD">
                <a:lumMod val="20000"/>
                <a:lumOff val="80000"/>
              </a:srgbClr>
            </a:gs>
          </a:gsLst>
          <a:lin ang="0" scaled="0"/>
        </a:gradFill>
      </c:spPr>
    </c:plotArea>
    <c:plotVisOnly val="1"/>
    <c:dispBlanksAs val="gap"/>
    <c:showDLblsOverMax val="0"/>
  </c:chart>
  <c:spPr>
    <a:noFill/>
    <a:ln>
      <a:noFill/>
    </a:ln>
    <a:effectLst/>
  </c:spPr>
  <c:txPr>
    <a:bodyPr/>
    <a:lstStyle/>
    <a:p>
      <a:pPr>
        <a:defRPr>
          <a:latin typeface="Times New Roman" pitchFamily="18" charset="0"/>
          <a:cs typeface="Times New Roman" pitchFamily="18" charset="0"/>
        </a:defRPr>
      </a:pPr>
      <a:endParaRPr lang="en-US"/>
    </a:p>
  </c:txPr>
  <c:printSettings>
    <c:headerFooter/>
    <c:pageMargins b="0.75000000000000855" l="0.70000000000000062" r="0.70000000000000062" t="0.750000000000008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15.xml.rels><?xml version="1.0" encoding="UTF-8" standalone="yes"?>
<Relationships xmlns="http://schemas.openxmlformats.org/package/2006/relationships"><Relationship Id="rId8" Type="http://schemas.openxmlformats.org/officeDocument/2006/relationships/chart" Target="../charts/chart44.xml"/><Relationship Id="rId13" Type="http://schemas.openxmlformats.org/officeDocument/2006/relationships/chart" Target="../charts/chart49.xml"/><Relationship Id="rId3" Type="http://schemas.openxmlformats.org/officeDocument/2006/relationships/chart" Target="../charts/chart39.xml"/><Relationship Id="rId7" Type="http://schemas.openxmlformats.org/officeDocument/2006/relationships/chart" Target="../charts/chart43.xml"/><Relationship Id="rId12" Type="http://schemas.openxmlformats.org/officeDocument/2006/relationships/chart" Target="../charts/chart48.xml"/><Relationship Id="rId2" Type="http://schemas.openxmlformats.org/officeDocument/2006/relationships/chart" Target="../charts/chart38.xml"/><Relationship Id="rId1" Type="http://schemas.openxmlformats.org/officeDocument/2006/relationships/chart" Target="../charts/chart37.xml"/><Relationship Id="rId6" Type="http://schemas.openxmlformats.org/officeDocument/2006/relationships/chart" Target="../charts/chart42.xml"/><Relationship Id="rId11" Type="http://schemas.openxmlformats.org/officeDocument/2006/relationships/chart" Target="../charts/chart47.xml"/><Relationship Id="rId5" Type="http://schemas.openxmlformats.org/officeDocument/2006/relationships/chart" Target="../charts/chart41.xml"/><Relationship Id="rId15" Type="http://schemas.openxmlformats.org/officeDocument/2006/relationships/chart" Target="../charts/chart51.xml"/><Relationship Id="rId10" Type="http://schemas.openxmlformats.org/officeDocument/2006/relationships/chart" Target="../charts/chart46.xml"/><Relationship Id="rId4" Type="http://schemas.openxmlformats.org/officeDocument/2006/relationships/chart" Target="../charts/chart40.xml"/><Relationship Id="rId9" Type="http://schemas.openxmlformats.org/officeDocument/2006/relationships/chart" Target="../charts/chart45.xml"/><Relationship Id="rId14" Type="http://schemas.openxmlformats.org/officeDocument/2006/relationships/chart" Target="../charts/chart50.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53.xml"/><Relationship Id="rId1" Type="http://schemas.openxmlformats.org/officeDocument/2006/relationships/chart" Target="../charts/chart5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54.xml"/></Relationships>
</file>

<file path=xl/drawings/_rels/drawing2.xml.rels><?xml version="1.0" encoding="UTF-8" standalone="yes"?>
<Relationships xmlns="http://schemas.openxmlformats.org/package/2006/relationships"><Relationship Id="rId8" Type="http://schemas.openxmlformats.org/officeDocument/2006/relationships/chart" Target="../charts/chart20.xml"/><Relationship Id="rId13" Type="http://schemas.openxmlformats.org/officeDocument/2006/relationships/chart" Target="../charts/chart25.xml"/><Relationship Id="rId18" Type="http://schemas.openxmlformats.org/officeDocument/2006/relationships/chart" Target="../charts/chart30.xml"/><Relationship Id="rId3" Type="http://schemas.openxmlformats.org/officeDocument/2006/relationships/chart" Target="../charts/chart15.xml"/><Relationship Id="rId21" Type="http://schemas.openxmlformats.org/officeDocument/2006/relationships/chart" Target="../charts/chart33.xml"/><Relationship Id="rId7" Type="http://schemas.openxmlformats.org/officeDocument/2006/relationships/chart" Target="../charts/chart19.xml"/><Relationship Id="rId12" Type="http://schemas.openxmlformats.org/officeDocument/2006/relationships/chart" Target="../charts/chart24.xml"/><Relationship Id="rId17" Type="http://schemas.openxmlformats.org/officeDocument/2006/relationships/chart" Target="../charts/chart29.xml"/><Relationship Id="rId2" Type="http://schemas.openxmlformats.org/officeDocument/2006/relationships/chart" Target="../charts/chart14.xml"/><Relationship Id="rId16" Type="http://schemas.openxmlformats.org/officeDocument/2006/relationships/chart" Target="../charts/chart28.xml"/><Relationship Id="rId20" Type="http://schemas.openxmlformats.org/officeDocument/2006/relationships/chart" Target="../charts/chart32.xml"/><Relationship Id="rId1" Type="http://schemas.openxmlformats.org/officeDocument/2006/relationships/chart" Target="../charts/chart13.xml"/><Relationship Id="rId6" Type="http://schemas.openxmlformats.org/officeDocument/2006/relationships/chart" Target="../charts/chart18.xml"/><Relationship Id="rId11" Type="http://schemas.openxmlformats.org/officeDocument/2006/relationships/chart" Target="../charts/chart23.xml"/><Relationship Id="rId24" Type="http://schemas.openxmlformats.org/officeDocument/2006/relationships/chart" Target="../charts/chart36.xml"/><Relationship Id="rId5" Type="http://schemas.openxmlformats.org/officeDocument/2006/relationships/chart" Target="../charts/chart17.xml"/><Relationship Id="rId15" Type="http://schemas.openxmlformats.org/officeDocument/2006/relationships/chart" Target="../charts/chart27.xml"/><Relationship Id="rId23" Type="http://schemas.openxmlformats.org/officeDocument/2006/relationships/chart" Target="../charts/chart35.xml"/><Relationship Id="rId10" Type="http://schemas.openxmlformats.org/officeDocument/2006/relationships/chart" Target="../charts/chart22.xml"/><Relationship Id="rId19" Type="http://schemas.openxmlformats.org/officeDocument/2006/relationships/chart" Target="../charts/chart31.xml"/><Relationship Id="rId4" Type="http://schemas.openxmlformats.org/officeDocument/2006/relationships/chart" Target="../charts/chart16.xml"/><Relationship Id="rId9" Type="http://schemas.openxmlformats.org/officeDocument/2006/relationships/chart" Target="../charts/chart21.xml"/><Relationship Id="rId14" Type="http://schemas.openxmlformats.org/officeDocument/2006/relationships/chart" Target="../charts/chart26.xml"/><Relationship Id="rId22" Type="http://schemas.openxmlformats.org/officeDocument/2006/relationships/chart" Target="../charts/chart34.xml"/></Relationships>
</file>

<file path=xl/drawings/drawing1.xml><?xml version="1.0" encoding="utf-8"?>
<xdr:wsDr xmlns:xdr="http://schemas.openxmlformats.org/drawingml/2006/spreadsheetDrawing" xmlns:a="http://schemas.openxmlformats.org/drawingml/2006/main">
  <xdr:twoCellAnchor>
    <xdr:from>
      <xdr:col>26</xdr:col>
      <xdr:colOff>1460454</xdr:colOff>
      <xdr:row>11</xdr:row>
      <xdr:rowOff>105832</xdr:rowOff>
    </xdr:from>
    <xdr:to>
      <xdr:col>26</xdr:col>
      <xdr:colOff>1693287</xdr:colOff>
      <xdr:row>11</xdr:row>
      <xdr:rowOff>105832</xdr:rowOff>
    </xdr:to>
    <xdr:cxnSp macro="">
      <xdr:nvCxnSpPr>
        <xdr:cNvPr id="2" name="Straight Connector 1" descr="graph item"/>
        <xdr:cNvCxnSpPr/>
      </xdr:nvCxnSpPr>
      <xdr:spPr>
        <a:xfrm>
          <a:off x="16062279" y="278235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1460454</xdr:colOff>
      <xdr:row>12</xdr:row>
      <xdr:rowOff>99481</xdr:rowOff>
    </xdr:from>
    <xdr:to>
      <xdr:col>26</xdr:col>
      <xdr:colOff>1693287</xdr:colOff>
      <xdr:row>12</xdr:row>
      <xdr:rowOff>99481</xdr:rowOff>
    </xdr:to>
    <xdr:cxnSp macro="">
      <xdr:nvCxnSpPr>
        <xdr:cNvPr id="3" name="Straight Connector 2" descr="graph item"/>
        <xdr:cNvCxnSpPr/>
      </xdr:nvCxnSpPr>
      <xdr:spPr>
        <a:xfrm>
          <a:off x="16062279" y="296650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1460454</xdr:colOff>
      <xdr:row>13</xdr:row>
      <xdr:rowOff>103713</xdr:rowOff>
    </xdr:from>
    <xdr:to>
      <xdr:col>26</xdr:col>
      <xdr:colOff>1693287</xdr:colOff>
      <xdr:row>13</xdr:row>
      <xdr:rowOff>103713</xdr:rowOff>
    </xdr:to>
    <xdr:cxnSp macro="">
      <xdr:nvCxnSpPr>
        <xdr:cNvPr id="4" name="Straight Connector 3" descr="graph item"/>
        <xdr:cNvCxnSpPr/>
      </xdr:nvCxnSpPr>
      <xdr:spPr>
        <a:xfrm>
          <a:off x="16062279" y="316123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1460454</xdr:colOff>
      <xdr:row>14</xdr:row>
      <xdr:rowOff>97362</xdr:rowOff>
    </xdr:from>
    <xdr:to>
      <xdr:col>26</xdr:col>
      <xdr:colOff>1693287</xdr:colOff>
      <xdr:row>14</xdr:row>
      <xdr:rowOff>97362</xdr:rowOff>
    </xdr:to>
    <xdr:cxnSp macro="">
      <xdr:nvCxnSpPr>
        <xdr:cNvPr id="5" name="Straight Connector 4" descr="graph item"/>
        <xdr:cNvCxnSpPr/>
      </xdr:nvCxnSpPr>
      <xdr:spPr>
        <a:xfrm>
          <a:off x="16062279" y="3345387"/>
          <a:ext cx="0" cy="0"/>
        </a:xfrm>
        <a:prstGeom prst="line">
          <a:avLst/>
        </a:prstGeom>
        <a:ln w="34925">
          <a:solidFill>
            <a:srgbClr val="00B0F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1190626</xdr:colOff>
      <xdr:row>3</xdr:row>
      <xdr:rowOff>21163</xdr:rowOff>
    </xdr:from>
    <xdr:to>
      <xdr:col>10</xdr:col>
      <xdr:colOff>50917</xdr:colOff>
      <xdr:row>17</xdr:row>
      <xdr:rowOff>146046</xdr:rowOff>
    </xdr:to>
    <xdr:graphicFrame macro="">
      <xdr:nvGraphicFramePr>
        <xdr:cNvPr id="9" name="Chart 8"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19050</xdr:colOff>
      <xdr:row>3</xdr:row>
      <xdr:rowOff>21163</xdr:rowOff>
    </xdr:from>
    <xdr:to>
      <xdr:col>18</xdr:col>
      <xdr:colOff>433917</xdr:colOff>
      <xdr:row>17</xdr:row>
      <xdr:rowOff>146046</xdr:rowOff>
    </xdr:to>
    <xdr:graphicFrame macro="">
      <xdr:nvGraphicFramePr>
        <xdr:cNvPr id="10" name="Chart 9"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1460454</xdr:colOff>
      <xdr:row>22</xdr:row>
      <xdr:rowOff>105832</xdr:rowOff>
    </xdr:from>
    <xdr:to>
      <xdr:col>10</xdr:col>
      <xdr:colOff>1693287</xdr:colOff>
      <xdr:row>22</xdr:row>
      <xdr:rowOff>105832</xdr:rowOff>
    </xdr:to>
    <xdr:cxnSp macro="">
      <xdr:nvCxnSpPr>
        <xdr:cNvPr id="13" name="Straight Connector 12" descr="graph item"/>
        <xdr:cNvCxnSpPr/>
      </xdr:nvCxnSpPr>
      <xdr:spPr>
        <a:xfrm>
          <a:off x="4241754" y="46016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1460454</xdr:colOff>
      <xdr:row>25</xdr:row>
      <xdr:rowOff>103713</xdr:rowOff>
    </xdr:from>
    <xdr:to>
      <xdr:col>10</xdr:col>
      <xdr:colOff>1693287</xdr:colOff>
      <xdr:row>25</xdr:row>
      <xdr:rowOff>103713</xdr:rowOff>
    </xdr:to>
    <xdr:cxnSp macro="">
      <xdr:nvCxnSpPr>
        <xdr:cNvPr id="15" name="Straight Connector 14" descr="graph item"/>
        <xdr:cNvCxnSpPr/>
      </xdr:nvCxnSpPr>
      <xdr:spPr>
        <a:xfrm>
          <a:off x="4241754" y="49805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1460454</xdr:colOff>
      <xdr:row>22</xdr:row>
      <xdr:rowOff>105832</xdr:rowOff>
    </xdr:from>
    <xdr:to>
      <xdr:col>18</xdr:col>
      <xdr:colOff>1693287</xdr:colOff>
      <xdr:row>22</xdr:row>
      <xdr:rowOff>105832</xdr:rowOff>
    </xdr:to>
    <xdr:cxnSp macro="">
      <xdr:nvCxnSpPr>
        <xdr:cNvPr id="16" name="Straight Connector 15" descr="graph item"/>
        <xdr:cNvCxnSpPr/>
      </xdr:nvCxnSpPr>
      <xdr:spPr>
        <a:xfrm>
          <a:off x="7289754" y="46016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1460454</xdr:colOff>
      <xdr:row>25</xdr:row>
      <xdr:rowOff>103713</xdr:rowOff>
    </xdr:from>
    <xdr:to>
      <xdr:col>18</xdr:col>
      <xdr:colOff>1693287</xdr:colOff>
      <xdr:row>25</xdr:row>
      <xdr:rowOff>103713</xdr:rowOff>
    </xdr:to>
    <xdr:cxnSp macro="">
      <xdr:nvCxnSpPr>
        <xdr:cNvPr id="18" name="Straight Connector 17" descr="graph item"/>
        <xdr:cNvCxnSpPr/>
      </xdr:nvCxnSpPr>
      <xdr:spPr>
        <a:xfrm>
          <a:off x="7289754" y="49805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1190626</xdr:colOff>
      <xdr:row>34</xdr:row>
      <xdr:rowOff>21163</xdr:rowOff>
    </xdr:from>
    <xdr:to>
      <xdr:col>10</xdr:col>
      <xdr:colOff>55627</xdr:colOff>
      <xdr:row>48</xdr:row>
      <xdr:rowOff>152608</xdr:rowOff>
    </xdr:to>
    <xdr:graphicFrame macro="">
      <xdr:nvGraphicFramePr>
        <xdr:cNvPr id="25" name="Chart 24"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46565</xdr:colOff>
      <xdr:row>34</xdr:row>
      <xdr:rowOff>21163</xdr:rowOff>
    </xdr:from>
    <xdr:to>
      <xdr:col>18</xdr:col>
      <xdr:colOff>481852</xdr:colOff>
      <xdr:row>48</xdr:row>
      <xdr:rowOff>152608</xdr:rowOff>
    </xdr:to>
    <xdr:graphicFrame macro="">
      <xdr:nvGraphicFramePr>
        <xdr:cNvPr id="26" name="Chart 25"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1460454</xdr:colOff>
      <xdr:row>53</xdr:row>
      <xdr:rowOff>105832</xdr:rowOff>
    </xdr:from>
    <xdr:to>
      <xdr:col>10</xdr:col>
      <xdr:colOff>1693287</xdr:colOff>
      <xdr:row>53</xdr:row>
      <xdr:rowOff>105832</xdr:rowOff>
    </xdr:to>
    <xdr:cxnSp macro="">
      <xdr:nvCxnSpPr>
        <xdr:cNvPr id="29" name="Straight Connector 28" descr="graph item"/>
        <xdr:cNvCxnSpPr/>
      </xdr:nvCxnSpPr>
      <xdr:spPr>
        <a:xfrm>
          <a:off x="4241754" y="90783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1460454</xdr:colOff>
      <xdr:row>56</xdr:row>
      <xdr:rowOff>103713</xdr:rowOff>
    </xdr:from>
    <xdr:to>
      <xdr:col>10</xdr:col>
      <xdr:colOff>1693287</xdr:colOff>
      <xdr:row>56</xdr:row>
      <xdr:rowOff>103713</xdr:rowOff>
    </xdr:to>
    <xdr:cxnSp macro="">
      <xdr:nvCxnSpPr>
        <xdr:cNvPr id="31" name="Straight Connector 30" descr="graph item"/>
        <xdr:cNvCxnSpPr/>
      </xdr:nvCxnSpPr>
      <xdr:spPr>
        <a:xfrm>
          <a:off x="4241754" y="94572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1460454</xdr:colOff>
      <xdr:row>53</xdr:row>
      <xdr:rowOff>105832</xdr:rowOff>
    </xdr:from>
    <xdr:to>
      <xdr:col>18</xdr:col>
      <xdr:colOff>1693287</xdr:colOff>
      <xdr:row>53</xdr:row>
      <xdr:rowOff>105832</xdr:rowOff>
    </xdr:to>
    <xdr:cxnSp macro="">
      <xdr:nvCxnSpPr>
        <xdr:cNvPr id="32" name="Straight Connector 31" descr="graph item"/>
        <xdr:cNvCxnSpPr/>
      </xdr:nvCxnSpPr>
      <xdr:spPr>
        <a:xfrm>
          <a:off x="7289754" y="90783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1460454</xdr:colOff>
      <xdr:row>56</xdr:row>
      <xdr:rowOff>103713</xdr:rowOff>
    </xdr:from>
    <xdr:to>
      <xdr:col>18</xdr:col>
      <xdr:colOff>1693287</xdr:colOff>
      <xdr:row>56</xdr:row>
      <xdr:rowOff>103713</xdr:rowOff>
    </xdr:to>
    <xdr:cxnSp macro="">
      <xdr:nvCxnSpPr>
        <xdr:cNvPr id="34" name="Straight Connector 33" descr="graph item"/>
        <xdr:cNvCxnSpPr/>
      </xdr:nvCxnSpPr>
      <xdr:spPr>
        <a:xfrm>
          <a:off x="7289754" y="94572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1460454</xdr:colOff>
      <xdr:row>89</xdr:row>
      <xdr:rowOff>105832</xdr:rowOff>
    </xdr:from>
    <xdr:to>
      <xdr:col>3</xdr:col>
      <xdr:colOff>1693287</xdr:colOff>
      <xdr:row>89</xdr:row>
      <xdr:rowOff>105832</xdr:rowOff>
    </xdr:to>
    <xdr:cxnSp macro="">
      <xdr:nvCxnSpPr>
        <xdr:cNvPr id="54" name="Straight Connector 53" descr="graph item"/>
        <xdr:cNvCxnSpPr/>
      </xdr:nvCxnSpPr>
      <xdr:spPr>
        <a:xfrm>
          <a:off x="1241379" y="150791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1460454</xdr:colOff>
      <xdr:row>90</xdr:row>
      <xdr:rowOff>99481</xdr:rowOff>
    </xdr:from>
    <xdr:to>
      <xdr:col>3</xdr:col>
      <xdr:colOff>1693287</xdr:colOff>
      <xdr:row>90</xdr:row>
      <xdr:rowOff>99481</xdr:rowOff>
    </xdr:to>
    <xdr:cxnSp macro="">
      <xdr:nvCxnSpPr>
        <xdr:cNvPr id="55" name="Straight Connector 54" descr="graph item"/>
        <xdr:cNvCxnSpPr/>
      </xdr:nvCxnSpPr>
      <xdr:spPr>
        <a:xfrm>
          <a:off x="1241379" y="152632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1460454</xdr:colOff>
      <xdr:row>91</xdr:row>
      <xdr:rowOff>103713</xdr:rowOff>
    </xdr:from>
    <xdr:to>
      <xdr:col>3</xdr:col>
      <xdr:colOff>1693287</xdr:colOff>
      <xdr:row>91</xdr:row>
      <xdr:rowOff>103713</xdr:rowOff>
    </xdr:to>
    <xdr:cxnSp macro="">
      <xdr:nvCxnSpPr>
        <xdr:cNvPr id="56" name="Straight Connector 55" descr="graph item"/>
        <xdr:cNvCxnSpPr/>
      </xdr:nvCxnSpPr>
      <xdr:spPr>
        <a:xfrm>
          <a:off x="1241379" y="154580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70</xdr:row>
      <xdr:rowOff>21163</xdr:rowOff>
    </xdr:from>
    <xdr:to>
      <xdr:col>9</xdr:col>
      <xdr:colOff>614890</xdr:colOff>
      <xdr:row>84</xdr:row>
      <xdr:rowOff>146046</xdr:rowOff>
    </xdr:to>
    <xdr:graphicFrame macro="">
      <xdr:nvGraphicFramePr>
        <xdr:cNvPr id="57" name="Chart 56"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84667</xdr:colOff>
      <xdr:row>70</xdr:row>
      <xdr:rowOff>21163</xdr:rowOff>
    </xdr:from>
    <xdr:to>
      <xdr:col>18</xdr:col>
      <xdr:colOff>11641</xdr:colOff>
      <xdr:row>84</xdr:row>
      <xdr:rowOff>146046</xdr:rowOff>
    </xdr:to>
    <xdr:graphicFrame macro="">
      <xdr:nvGraphicFramePr>
        <xdr:cNvPr id="58" name="Chart 57"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10</xdr:col>
      <xdr:colOff>1460454</xdr:colOff>
      <xdr:row>89</xdr:row>
      <xdr:rowOff>105832</xdr:rowOff>
    </xdr:from>
    <xdr:to>
      <xdr:col>10</xdr:col>
      <xdr:colOff>1693287</xdr:colOff>
      <xdr:row>89</xdr:row>
      <xdr:rowOff>105832</xdr:rowOff>
    </xdr:to>
    <xdr:cxnSp macro="">
      <xdr:nvCxnSpPr>
        <xdr:cNvPr id="61" name="Straight Connector 60" descr="graph item"/>
        <xdr:cNvCxnSpPr/>
      </xdr:nvCxnSpPr>
      <xdr:spPr>
        <a:xfrm>
          <a:off x="4241754" y="150791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1460454</xdr:colOff>
      <xdr:row>90</xdr:row>
      <xdr:rowOff>99481</xdr:rowOff>
    </xdr:from>
    <xdr:to>
      <xdr:col>10</xdr:col>
      <xdr:colOff>1693287</xdr:colOff>
      <xdr:row>90</xdr:row>
      <xdr:rowOff>99481</xdr:rowOff>
    </xdr:to>
    <xdr:cxnSp macro="">
      <xdr:nvCxnSpPr>
        <xdr:cNvPr id="62" name="Straight Connector 61" descr="graph item"/>
        <xdr:cNvCxnSpPr/>
      </xdr:nvCxnSpPr>
      <xdr:spPr>
        <a:xfrm>
          <a:off x="4241754" y="152632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1460454</xdr:colOff>
      <xdr:row>91</xdr:row>
      <xdr:rowOff>103713</xdr:rowOff>
    </xdr:from>
    <xdr:to>
      <xdr:col>10</xdr:col>
      <xdr:colOff>1693287</xdr:colOff>
      <xdr:row>91</xdr:row>
      <xdr:rowOff>103713</xdr:rowOff>
    </xdr:to>
    <xdr:cxnSp macro="">
      <xdr:nvCxnSpPr>
        <xdr:cNvPr id="63" name="Straight Connector 62" descr="graph item"/>
        <xdr:cNvCxnSpPr/>
      </xdr:nvCxnSpPr>
      <xdr:spPr>
        <a:xfrm>
          <a:off x="4241754" y="154580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1460454</xdr:colOff>
      <xdr:row>89</xdr:row>
      <xdr:rowOff>105832</xdr:rowOff>
    </xdr:from>
    <xdr:to>
      <xdr:col>18</xdr:col>
      <xdr:colOff>1693287</xdr:colOff>
      <xdr:row>89</xdr:row>
      <xdr:rowOff>105832</xdr:rowOff>
    </xdr:to>
    <xdr:cxnSp macro="">
      <xdr:nvCxnSpPr>
        <xdr:cNvPr id="64" name="Straight Connector 63" descr="graph item"/>
        <xdr:cNvCxnSpPr/>
      </xdr:nvCxnSpPr>
      <xdr:spPr>
        <a:xfrm>
          <a:off x="7289754" y="150791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1460454</xdr:colOff>
      <xdr:row>90</xdr:row>
      <xdr:rowOff>99481</xdr:rowOff>
    </xdr:from>
    <xdr:to>
      <xdr:col>18</xdr:col>
      <xdr:colOff>1693287</xdr:colOff>
      <xdr:row>90</xdr:row>
      <xdr:rowOff>99481</xdr:rowOff>
    </xdr:to>
    <xdr:cxnSp macro="">
      <xdr:nvCxnSpPr>
        <xdr:cNvPr id="65" name="Straight Connector 64" descr="graph item"/>
        <xdr:cNvCxnSpPr/>
      </xdr:nvCxnSpPr>
      <xdr:spPr>
        <a:xfrm>
          <a:off x="7289754" y="152632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1460454</xdr:colOff>
      <xdr:row>91</xdr:row>
      <xdr:rowOff>103713</xdr:rowOff>
    </xdr:from>
    <xdr:to>
      <xdr:col>18</xdr:col>
      <xdr:colOff>1693287</xdr:colOff>
      <xdr:row>91</xdr:row>
      <xdr:rowOff>103713</xdr:rowOff>
    </xdr:to>
    <xdr:cxnSp macro="">
      <xdr:nvCxnSpPr>
        <xdr:cNvPr id="66" name="Straight Connector 65" descr="graph item"/>
        <xdr:cNvCxnSpPr/>
      </xdr:nvCxnSpPr>
      <xdr:spPr>
        <a:xfrm>
          <a:off x="7289754" y="154580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1460454</xdr:colOff>
      <xdr:row>116</xdr:row>
      <xdr:rowOff>105832</xdr:rowOff>
    </xdr:from>
    <xdr:to>
      <xdr:col>3</xdr:col>
      <xdr:colOff>1693287</xdr:colOff>
      <xdr:row>116</xdr:row>
      <xdr:rowOff>105832</xdr:rowOff>
    </xdr:to>
    <xdr:cxnSp macro="">
      <xdr:nvCxnSpPr>
        <xdr:cNvPr id="70" name="Straight Connector 69" descr="graph item"/>
        <xdr:cNvCxnSpPr/>
      </xdr:nvCxnSpPr>
      <xdr:spPr>
        <a:xfrm>
          <a:off x="1241379" y="195558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1460454</xdr:colOff>
      <xdr:row>117</xdr:row>
      <xdr:rowOff>99481</xdr:rowOff>
    </xdr:from>
    <xdr:to>
      <xdr:col>3</xdr:col>
      <xdr:colOff>1693287</xdr:colOff>
      <xdr:row>117</xdr:row>
      <xdr:rowOff>99481</xdr:rowOff>
    </xdr:to>
    <xdr:cxnSp macro="">
      <xdr:nvCxnSpPr>
        <xdr:cNvPr id="71" name="Straight Connector 70" descr="graph item"/>
        <xdr:cNvCxnSpPr/>
      </xdr:nvCxnSpPr>
      <xdr:spPr>
        <a:xfrm>
          <a:off x="1241379" y="197400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1460454</xdr:colOff>
      <xdr:row>118</xdr:row>
      <xdr:rowOff>103713</xdr:rowOff>
    </xdr:from>
    <xdr:to>
      <xdr:col>3</xdr:col>
      <xdr:colOff>1693287</xdr:colOff>
      <xdr:row>118</xdr:row>
      <xdr:rowOff>103713</xdr:rowOff>
    </xdr:to>
    <xdr:cxnSp macro="">
      <xdr:nvCxnSpPr>
        <xdr:cNvPr id="72" name="Straight Connector 71" descr="graph item"/>
        <xdr:cNvCxnSpPr/>
      </xdr:nvCxnSpPr>
      <xdr:spPr>
        <a:xfrm>
          <a:off x="1241379" y="199347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200026</xdr:colOff>
      <xdr:row>97</xdr:row>
      <xdr:rowOff>21163</xdr:rowOff>
    </xdr:from>
    <xdr:to>
      <xdr:col>9</xdr:col>
      <xdr:colOff>614891</xdr:colOff>
      <xdr:row>111</xdr:row>
      <xdr:rowOff>146046</xdr:rowOff>
    </xdr:to>
    <xdr:graphicFrame macro="">
      <xdr:nvGraphicFramePr>
        <xdr:cNvPr id="73" name="Chart 72"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84667</xdr:colOff>
      <xdr:row>97</xdr:row>
      <xdr:rowOff>21163</xdr:rowOff>
    </xdr:from>
    <xdr:to>
      <xdr:col>18</xdr:col>
      <xdr:colOff>11641</xdr:colOff>
      <xdr:row>111</xdr:row>
      <xdr:rowOff>146046</xdr:rowOff>
    </xdr:to>
    <xdr:graphicFrame macro="">
      <xdr:nvGraphicFramePr>
        <xdr:cNvPr id="74" name="Chart 73"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1460454</xdr:colOff>
      <xdr:row>116</xdr:row>
      <xdr:rowOff>105832</xdr:rowOff>
    </xdr:from>
    <xdr:to>
      <xdr:col>10</xdr:col>
      <xdr:colOff>1693287</xdr:colOff>
      <xdr:row>116</xdr:row>
      <xdr:rowOff>105832</xdr:rowOff>
    </xdr:to>
    <xdr:cxnSp macro="">
      <xdr:nvCxnSpPr>
        <xdr:cNvPr id="77" name="Straight Connector 76" descr="graph item"/>
        <xdr:cNvCxnSpPr/>
      </xdr:nvCxnSpPr>
      <xdr:spPr>
        <a:xfrm>
          <a:off x="4241754" y="195558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1460454</xdr:colOff>
      <xdr:row>117</xdr:row>
      <xdr:rowOff>99481</xdr:rowOff>
    </xdr:from>
    <xdr:to>
      <xdr:col>10</xdr:col>
      <xdr:colOff>1693287</xdr:colOff>
      <xdr:row>117</xdr:row>
      <xdr:rowOff>99481</xdr:rowOff>
    </xdr:to>
    <xdr:cxnSp macro="">
      <xdr:nvCxnSpPr>
        <xdr:cNvPr id="78" name="Straight Connector 77" descr="graph item"/>
        <xdr:cNvCxnSpPr/>
      </xdr:nvCxnSpPr>
      <xdr:spPr>
        <a:xfrm>
          <a:off x="4241754" y="197400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1460454</xdr:colOff>
      <xdr:row>118</xdr:row>
      <xdr:rowOff>103713</xdr:rowOff>
    </xdr:from>
    <xdr:to>
      <xdr:col>10</xdr:col>
      <xdr:colOff>1693287</xdr:colOff>
      <xdr:row>118</xdr:row>
      <xdr:rowOff>103713</xdr:rowOff>
    </xdr:to>
    <xdr:cxnSp macro="">
      <xdr:nvCxnSpPr>
        <xdr:cNvPr id="79" name="Straight Connector 78" descr="graph item"/>
        <xdr:cNvCxnSpPr/>
      </xdr:nvCxnSpPr>
      <xdr:spPr>
        <a:xfrm>
          <a:off x="4241754" y="199347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1460454</xdr:colOff>
      <xdr:row>116</xdr:row>
      <xdr:rowOff>105832</xdr:rowOff>
    </xdr:from>
    <xdr:to>
      <xdr:col>18</xdr:col>
      <xdr:colOff>1693287</xdr:colOff>
      <xdr:row>116</xdr:row>
      <xdr:rowOff>105832</xdr:rowOff>
    </xdr:to>
    <xdr:cxnSp macro="">
      <xdr:nvCxnSpPr>
        <xdr:cNvPr id="80" name="Straight Connector 79" descr="graph item"/>
        <xdr:cNvCxnSpPr/>
      </xdr:nvCxnSpPr>
      <xdr:spPr>
        <a:xfrm>
          <a:off x="7289754" y="195558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1460454</xdr:colOff>
      <xdr:row>117</xdr:row>
      <xdr:rowOff>99481</xdr:rowOff>
    </xdr:from>
    <xdr:to>
      <xdr:col>18</xdr:col>
      <xdr:colOff>1693287</xdr:colOff>
      <xdr:row>117</xdr:row>
      <xdr:rowOff>99481</xdr:rowOff>
    </xdr:to>
    <xdr:cxnSp macro="">
      <xdr:nvCxnSpPr>
        <xdr:cNvPr id="81" name="Straight Connector 80" descr="graph item"/>
        <xdr:cNvCxnSpPr/>
      </xdr:nvCxnSpPr>
      <xdr:spPr>
        <a:xfrm>
          <a:off x="7289754" y="197400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1460454</xdr:colOff>
      <xdr:row>118</xdr:row>
      <xdr:rowOff>103713</xdr:rowOff>
    </xdr:from>
    <xdr:to>
      <xdr:col>18</xdr:col>
      <xdr:colOff>1693287</xdr:colOff>
      <xdr:row>118</xdr:row>
      <xdr:rowOff>103713</xdr:rowOff>
    </xdr:to>
    <xdr:cxnSp macro="">
      <xdr:nvCxnSpPr>
        <xdr:cNvPr id="82" name="Straight Connector 81" descr="graph item"/>
        <xdr:cNvCxnSpPr/>
      </xdr:nvCxnSpPr>
      <xdr:spPr>
        <a:xfrm>
          <a:off x="7289754" y="199347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57150</xdr:colOff>
      <xdr:row>89</xdr:row>
      <xdr:rowOff>57150</xdr:rowOff>
    </xdr:from>
    <xdr:to>
      <xdr:col>2</xdr:col>
      <xdr:colOff>148590</xdr:colOff>
      <xdr:row>89</xdr:row>
      <xdr:rowOff>148590</xdr:rowOff>
    </xdr:to>
    <xdr:sp macro="" textlink="">
      <xdr:nvSpPr>
        <xdr:cNvPr id="86" name="Rectangle 85" descr="graph item"/>
        <xdr:cNvSpPr/>
      </xdr:nvSpPr>
      <xdr:spPr>
        <a:xfrm>
          <a:off x="419100" y="15030450"/>
          <a:ext cx="91440" cy="91440"/>
        </a:xfrm>
        <a:prstGeom prst="rect">
          <a:avLst/>
        </a:prstGeom>
        <a:solidFill>
          <a:schemeClr val="tx1">
            <a:lumMod val="95000"/>
            <a:lumOff val="5000"/>
          </a:schemeClr>
        </a:solidFill>
        <a:ln cap="sq">
          <a:solidFill>
            <a:schemeClr val="tx1">
              <a:lumMod val="95000"/>
              <a:lumOff val="5000"/>
            </a:schemeClr>
          </a:solid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57150</xdr:colOff>
      <xdr:row>91</xdr:row>
      <xdr:rowOff>57150</xdr:rowOff>
    </xdr:from>
    <xdr:to>
      <xdr:col>2</xdr:col>
      <xdr:colOff>148590</xdr:colOff>
      <xdr:row>91</xdr:row>
      <xdr:rowOff>148590</xdr:rowOff>
    </xdr:to>
    <xdr:sp macro="" textlink="">
      <xdr:nvSpPr>
        <xdr:cNvPr id="87" name="Rectangle 86" descr="v"/>
        <xdr:cNvSpPr/>
      </xdr:nvSpPr>
      <xdr:spPr>
        <a:xfrm>
          <a:off x="419100" y="15411450"/>
          <a:ext cx="91440" cy="91440"/>
        </a:xfrm>
        <a:prstGeom prst="rect">
          <a:avLst/>
        </a:prstGeom>
        <a:solidFill>
          <a:schemeClr val="bg1">
            <a:lumMod val="75000"/>
          </a:schemeClr>
        </a:solidFill>
        <a:ln>
          <a:solidFill>
            <a:schemeClr val="bg1">
              <a:lumMod val="7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11</xdr:col>
      <xdr:colOff>57150</xdr:colOff>
      <xdr:row>116</xdr:row>
      <xdr:rowOff>57150</xdr:rowOff>
    </xdr:from>
    <xdr:to>
      <xdr:col>12</xdr:col>
      <xdr:colOff>53340</xdr:colOff>
      <xdr:row>116</xdr:row>
      <xdr:rowOff>148590</xdr:rowOff>
    </xdr:to>
    <xdr:sp macro="" textlink="">
      <xdr:nvSpPr>
        <xdr:cNvPr id="88" name="Rectangle 87" descr="graph item"/>
        <xdr:cNvSpPr/>
      </xdr:nvSpPr>
      <xdr:spPr>
        <a:xfrm>
          <a:off x="4295775" y="19507200"/>
          <a:ext cx="91440" cy="91440"/>
        </a:xfrm>
        <a:prstGeom prst="rect">
          <a:avLst/>
        </a:prstGeom>
        <a:solidFill>
          <a:schemeClr val="tx1">
            <a:lumMod val="95000"/>
            <a:lumOff val="5000"/>
          </a:schemeClr>
        </a:solidFill>
        <a:ln>
          <a:solidFill>
            <a:schemeClr val="tx1">
              <a:lumMod val="95000"/>
              <a:lumOff val="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11</xdr:col>
      <xdr:colOff>57150</xdr:colOff>
      <xdr:row>118</xdr:row>
      <xdr:rowOff>57150</xdr:rowOff>
    </xdr:from>
    <xdr:to>
      <xdr:col>12</xdr:col>
      <xdr:colOff>53340</xdr:colOff>
      <xdr:row>118</xdr:row>
      <xdr:rowOff>148590</xdr:rowOff>
    </xdr:to>
    <xdr:sp macro="" textlink="">
      <xdr:nvSpPr>
        <xdr:cNvPr id="89" name="Rectangle 88" descr="graph item"/>
        <xdr:cNvSpPr/>
      </xdr:nvSpPr>
      <xdr:spPr>
        <a:xfrm>
          <a:off x="4295775" y="19888200"/>
          <a:ext cx="91440" cy="91440"/>
        </a:xfrm>
        <a:prstGeom prst="rect">
          <a:avLst/>
        </a:prstGeom>
        <a:solidFill>
          <a:schemeClr val="accent2">
            <a:lumMod val="60000"/>
            <a:lumOff val="40000"/>
          </a:schemeClr>
        </a:solidFill>
        <a:ln>
          <a:solidFill>
            <a:schemeClr val="accent2">
              <a:lumMod val="60000"/>
              <a:lumOff val="4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66675</xdr:colOff>
      <xdr:row>116</xdr:row>
      <xdr:rowOff>57150</xdr:rowOff>
    </xdr:from>
    <xdr:to>
      <xdr:col>2</xdr:col>
      <xdr:colOff>158115</xdr:colOff>
      <xdr:row>116</xdr:row>
      <xdr:rowOff>148590</xdr:rowOff>
    </xdr:to>
    <xdr:sp macro="" textlink="">
      <xdr:nvSpPr>
        <xdr:cNvPr id="94" name="Rectangle 93" descr="graph item"/>
        <xdr:cNvSpPr/>
      </xdr:nvSpPr>
      <xdr:spPr>
        <a:xfrm>
          <a:off x="428625" y="19507200"/>
          <a:ext cx="91440" cy="91440"/>
        </a:xfrm>
        <a:prstGeom prst="rect">
          <a:avLst/>
        </a:prstGeom>
        <a:solidFill>
          <a:schemeClr val="tx1">
            <a:lumMod val="95000"/>
            <a:lumOff val="5000"/>
          </a:schemeClr>
        </a:solidFill>
        <a:ln>
          <a:solidFill>
            <a:schemeClr val="tx1">
              <a:lumMod val="95000"/>
              <a:lumOff val="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66675</xdr:colOff>
      <xdr:row>118</xdr:row>
      <xdr:rowOff>57150</xdr:rowOff>
    </xdr:from>
    <xdr:to>
      <xdr:col>2</xdr:col>
      <xdr:colOff>158115</xdr:colOff>
      <xdr:row>118</xdr:row>
      <xdr:rowOff>148590</xdr:rowOff>
    </xdr:to>
    <xdr:sp macro="" textlink="">
      <xdr:nvSpPr>
        <xdr:cNvPr id="95" name="Rectangle 94" descr="graph item"/>
        <xdr:cNvSpPr/>
      </xdr:nvSpPr>
      <xdr:spPr>
        <a:xfrm>
          <a:off x="428625" y="19888200"/>
          <a:ext cx="91440" cy="91440"/>
        </a:xfrm>
        <a:prstGeom prst="rect">
          <a:avLst/>
        </a:prstGeom>
        <a:solidFill>
          <a:schemeClr val="bg1">
            <a:lumMod val="75000"/>
          </a:schemeClr>
        </a:solidFill>
        <a:ln>
          <a:solidFill>
            <a:schemeClr val="bg1">
              <a:lumMod val="7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11</xdr:col>
      <xdr:colOff>66675</xdr:colOff>
      <xdr:row>89</xdr:row>
      <xdr:rowOff>57150</xdr:rowOff>
    </xdr:from>
    <xdr:to>
      <xdr:col>12</xdr:col>
      <xdr:colOff>62865</xdr:colOff>
      <xdr:row>89</xdr:row>
      <xdr:rowOff>148590</xdr:rowOff>
    </xdr:to>
    <xdr:sp macro="" textlink="">
      <xdr:nvSpPr>
        <xdr:cNvPr id="96" name="Rectangle 95" descr="graph item"/>
        <xdr:cNvSpPr/>
      </xdr:nvSpPr>
      <xdr:spPr>
        <a:xfrm>
          <a:off x="4305300" y="15030450"/>
          <a:ext cx="91440" cy="91440"/>
        </a:xfrm>
        <a:prstGeom prst="rect">
          <a:avLst/>
        </a:prstGeom>
        <a:solidFill>
          <a:schemeClr val="tx1">
            <a:lumMod val="95000"/>
            <a:lumOff val="5000"/>
          </a:schemeClr>
        </a:solidFill>
        <a:ln>
          <a:solidFill>
            <a:schemeClr val="tx1">
              <a:lumMod val="95000"/>
              <a:lumOff val="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11</xdr:col>
      <xdr:colOff>66675</xdr:colOff>
      <xdr:row>91</xdr:row>
      <xdr:rowOff>57150</xdr:rowOff>
    </xdr:from>
    <xdr:to>
      <xdr:col>12</xdr:col>
      <xdr:colOff>62865</xdr:colOff>
      <xdr:row>91</xdr:row>
      <xdr:rowOff>148590</xdr:rowOff>
    </xdr:to>
    <xdr:sp macro="" textlink="">
      <xdr:nvSpPr>
        <xdr:cNvPr id="97" name="Rectangle 96" descr="graph item"/>
        <xdr:cNvSpPr/>
      </xdr:nvSpPr>
      <xdr:spPr>
        <a:xfrm>
          <a:off x="4305300" y="15411450"/>
          <a:ext cx="91440" cy="91440"/>
        </a:xfrm>
        <a:prstGeom prst="rect">
          <a:avLst/>
        </a:prstGeom>
        <a:solidFill>
          <a:schemeClr val="accent2">
            <a:lumMod val="60000"/>
            <a:lumOff val="40000"/>
          </a:schemeClr>
        </a:solidFill>
        <a:ln>
          <a:solidFill>
            <a:schemeClr val="accent2">
              <a:lumMod val="60000"/>
              <a:lumOff val="4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38100</xdr:colOff>
      <xdr:row>90</xdr:row>
      <xdr:rowOff>57150</xdr:rowOff>
    </xdr:from>
    <xdr:to>
      <xdr:col>2</xdr:col>
      <xdr:colOff>175260</xdr:colOff>
      <xdr:row>90</xdr:row>
      <xdr:rowOff>148590</xdr:rowOff>
    </xdr:to>
    <xdr:grpSp>
      <xdr:nvGrpSpPr>
        <xdr:cNvPr id="106" name="Group 105" descr="graph item"/>
        <xdr:cNvGrpSpPr/>
      </xdr:nvGrpSpPr>
      <xdr:grpSpPr>
        <a:xfrm>
          <a:off x="419100" y="12573000"/>
          <a:ext cx="137160" cy="0"/>
          <a:chOff x="400050" y="15230475"/>
          <a:chExt cx="137160" cy="91440"/>
        </a:xfrm>
      </xdr:grpSpPr>
      <xdr:cxnSp macro="">
        <xdr:nvCxnSpPr>
          <xdr:cNvPr id="107" name="Straight Connector 106"/>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108" name="Isosceles Triangle 107"/>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11</xdr:col>
      <xdr:colOff>47625</xdr:colOff>
      <xdr:row>90</xdr:row>
      <xdr:rowOff>57150</xdr:rowOff>
    </xdr:from>
    <xdr:to>
      <xdr:col>12</xdr:col>
      <xdr:colOff>89535</xdr:colOff>
      <xdr:row>90</xdr:row>
      <xdr:rowOff>148590</xdr:rowOff>
    </xdr:to>
    <xdr:grpSp>
      <xdr:nvGrpSpPr>
        <xdr:cNvPr id="109" name="Group 108" descr="graph item"/>
        <xdr:cNvGrpSpPr/>
      </xdr:nvGrpSpPr>
      <xdr:grpSpPr>
        <a:xfrm>
          <a:off x="7172325" y="12573000"/>
          <a:ext cx="499110" cy="0"/>
          <a:chOff x="400050" y="15230475"/>
          <a:chExt cx="137160" cy="91440"/>
        </a:xfrm>
      </xdr:grpSpPr>
      <xdr:cxnSp macro="">
        <xdr:nvCxnSpPr>
          <xdr:cNvPr id="110" name="Straight Connector 109"/>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111" name="Isosceles Triangle 110"/>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2</xdr:col>
      <xdr:colOff>38100</xdr:colOff>
      <xdr:row>117</xdr:row>
      <xdr:rowOff>57150</xdr:rowOff>
    </xdr:from>
    <xdr:to>
      <xdr:col>2</xdr:col>
      <xdr:colOff>175260</xdr:colOff>
      <xdr:row>117</xdr:row>
      <xdr:rowOff>148590</xdr:rowOff>
    </xdr:to>
    <xdr:grpSp>
      <xdr:nvGrpSpPr>
        <xdr:cNvPr id="118" name="Group 117" descr="graph item"/>
        <xdr:cNvGrpSpPr/>
      </xdr:nvGrpSpPr>
      <xdr:grpSpPr>
        <a:xfrm>
          <a:off x="419100" y="12573000"/>
          <a:ext cx="137160" cy="0"/>
          <a:chOff x="400050" y="15230475"/>
          <a:chExt cx="137160" cy="91440"/>
        </a:xfrm>
      </xdr:grpSpPr>
      <xdr:cxnSp macro="">
        <xdr:nvCxnSpPr>
          <xdr:cNvPr id="119" name="Straight Connector 118"/>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120" name="Isosceles Triangle 119"/>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11</xdr:col>
      <xdr:colOff>28575</xdr:colOff>
      <xdr:row>117</xdr:row>
      <xdr:rowOff>47625</xdr:rowOff>
    </xdr:from>
    <xdr:to>
      <xdr:col>12</xdr:col>
      <xdr:colOff>70485</xdr:colOff>
      <xdr:row>117</xdr:row>
      <xdr:rowOff>139065</xdr:rowOff>
    </xdr:to>
    <xdr:grpSp>
      <xdr:nvGrpSpPr>
        <xdr:cNvPr id="121" name="Group 120" descr="graph item"/>
        <xdr:cNvGrpSpPr/>
      </xdr:nvGrpSpPr>
      <xdr:grpSpPr>
        <a:xfrm>
          <a:off x="7153275" y="12573000"/>
          <a:ext cx="499110" cy="0"/>
          <a:chOff x="400050" y="15230475"/>
          <a:chExt cx="137160" cy="91440"/>
        </a:xfrm>
      </xdr:grpSpPr>
      <xdr:cxnSp macro="">
        <xdr:nvCxnSpPr>
          <xdr:cNvPr id="122" name="Straight Connector 121"/>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123" name="Isosceles Triangle 122"/>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3</xdr:col>
      <xdr:colOff>1460454</xdr:colOff>
      <xdr:row>148</xdr:row>
      <xdr:rowOff>105832</xdr:rowOff>
    </xdr:from>
    <xdr:to>
      <xdr:col>3</xdr:col>
      <xdr:colOff>1693287</xdr:colOff>
      <xdr:row>148</xdr:row>
      <xdr:rowOff>105832</xdr:rowOff>
    </xdr:to>
    <xdr:cxnSp macro="">
      <xdr:nvCxnSpPr>
        <xdr:cNvPr id="154" name="Straight Connector 153" descr="graph item"/>
        <xdr:cNvCxnSpPr/>
      </xdr:nvCxnSpPr>
      <xdr:spPr>
        <a:xfrm>
          <a:off x="1241379" y="256709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1460454</xdr:colOff>
      <xdr:row>149</xdr:row>
      <xdr:rowOff>99481</xdr:rowOff>
    </xdr:from>
    <xdr:to>
      <xdr:col>3</xdr:col>
      <xdr:colOff>1693287</xdr:colOff>
      <xdr:row>149</xdr:row>
      <xdr:rowOff>99481</xdr:rowOff>
    </xdr:to>
    <xdr:cxnSp macro="">
      <xdr:nvCxnSpPr>
        <xdr:cNvPr id="155" name="Straight Connector 154" descr="graph item"/>
        <xdr:cNvCxnSpPr/>
      </xdr:nvCxnSpPr>
      <xdr:spPr>
        <a:xfrm>
          <a:off x="1241379" y="258550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1460454</xdr:colOff>
      <xdr:row>150</xdr:row>
      <xdr:rowOff>103713</xdr:rowOff>
    </xdr:from>
    <xdr:to>
      <xdr:col>3</xdr:col>
      <xdr:colOff>1693287</xdr:colOff>
      <xdr:row>150</xdr:row>
      <xdr:rowOff>103713</xdr:rowOff>
    </xdr:to>
    <xdr:cxnSp macro="">
      <xdr:nvCxnSpPr>
        <xdr:cNvPr id="156" name="Straight Connector 155" descr="graph item"/>
        <xdr:cNvCxnSpPr/>
      </xdr:nvCxnSpPr>
      <xdr:spPr>
        <a:xfrm>
          <a:off x="1241379" y="260498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129</xdr:row>
      <xdr:rowOff>21163</xdr:rowOff>
    </xdr:from>
    <xdr:to>
      <xdr:col>9</xdr:col>
      <xdr:colOff>614890</xdr:colOff>
      <xdr:row>143</xdr:row>
      <xdr:rowOff>146046</xdr:rowOff>
    </xdr:to>
    <xdr:graphicFrame macro="">
      <xdr:nvGraphicFramePr>
        <xdr:cNvPr id="157" name="Chart 156"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84667</xdr:colOff>
      <xdr:row>129</xdr:row>
      <xdr:rowOff>21163</xdr:rowOff>
    </xdr:from>
    <xdr:to>
      <xdr:col>18</xdr:col>
      <xdr:colOff>11641</xdr:colOff>
      <xdr:row>143</xdr:row>
      <xdr:rowOff>146046</xdr:rowOff>
    </xdr:to>
    <xdr:graphicFrame macro="">
      <xdr:nvGraphicFramePr>
        <xdr:cNvPr id="158" name="Chart 157"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10</xdr:col>
      <xdr:colOff>1460454</xdr:colOff>
      <xdr:row>148</xdr:row>
      <xdr:rowOff>105832</xdr:rowOff>
    </xdr:from>
    <xdr:to>
      <xdr:col>10</xdr:col>
      <xdr:colOff>1693287</xdr:colOff>
      <xdr:row>148</xdr:row>
      <xdr:rowOff>105832</xdr:rowOff>
    </xdr:to>
    <xdr:cxnSp macro="">
      <xdr:nvCxnSpPr>
        <xdr:cNvPr id="161" name="Straight Connector 160" descr="graph item"/>
        <xdr:cNvCxnSpPr/>
      </xdr:nvCxnSpPr>
      <xdr:spPr>
        <a:xfrm>
          <a:off x="4241754" y="256709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1460454</xdr:colOff>
      <xdr:row>149</xdr:row>
      <xdr:rowOff>99481</xdr:rowOff>
    </xdr:from>
    <xdr:to>
      <xdr:col>10</xdr:col>
      <xdr:colOff>1693287</xdr:colOff>
      <xdr:row>149</xdr:row>
      <xdr:rowOff>99481</xdr:rowOff>
    </xdr:to>
    <xdr:cxnSp macro="">
      <xdr:nvCxnSpPr>
        <xdr:cNvPr id="162" name="Straight Connector 161" descr="graph item"/>
        <xdr:cNvCxnSpPr/>
      </xdr:nvCxnSpPr>
      <xdr:spPr>
        <a:xfrm>
          <a:off x="4241754" y="258550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1460454</xdr:colOff>
      <xdr:row>150</xdr:row>
      <xdr:rowOff>103713</xdr:rowOff>
    </xdr:from>
    <xdr:to>
      <xdr:col>10</xdr:col>
      <xdr:colOff>1693287</xdr:colOff>
      <xdr:row>150</xdr:row>
      <xdr:rowOff>103713</xdr:rowOff>
    </xdr:to>
    <xdr:cxnSp macro="">
      <xdr:nvCxnSpPr>
        <xdr:cNvPr id="163" name="Straight Connector 162" descr="graph item"/>
        <xdr:cNvCxnSpPr/>
      </xdr:nvCxnSpPr>
      <xdr:spPr>
        <a:xfrm>
          <a:off x="4241754" y="260498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1460454</xdr:colOff>
      <xdr:row>148</xdr:row>
      <xdr:rowOff>105832</xdr:rowOff>
    </xdr:from>
    <xdr:to>
      <xdr:col>18</xdr:col>
      <xdr:colOff>1693287</xdr:colOff>
      <xdr:row>148</xdr:row>
      <xdr:rowOff>105832</xdr:rowOff>
    </xdr:to>
    <xdr:cxnSp macro="">
      <xdr:nvCxnSpPr>
        <xdr:cNvPr id="164" name="Straight Connector 163" descr="graph item"/>
        <xdr:cNvCxnSpPr/>
      </xdr:nvCxnSpPr>
      <xdr:spPr>
        <a:xfrm>
          <a:off x="7289754" y="256709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1460454</xdr:colOff>
      <xdr:row>149</xdr:row>
      <xdr:rowOff>99481</xdr:rowOff>
    </xdr:from>
    <xdr:to>
      <xdr:col>18</xdr:col>
      <xdr:colOff>1693287</xdr:colOff>
      <xdr:row>149</xdr:row>
      <xdr:rowOff>99481</xdr:rowOff>
    </xdr:to>
    <xdr:cxnSp macro="">
      <xdr:nvCxnSpPr>
        <xdr:cNvPr id="165" name="Straight Connector 164" descr="graph item"/>
        <xdr:cNvCxnSpPr/>
      </xdr:nvCxnSpPr>
      <xdr:spPr>
        <a:xfrm>
          <a:off x="7289754" y="258550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1460454</xdr:colOff>
      <xdr:row>150</xdr:row>
      <xdr:rowOff>103713</xdr:rowOff>
    </xdr:from>
    <xdr:to>
      <xdr:col>18</xdr:col>
      <xdr:colOff>1693287</xdr:colOff>
      <xdr:row>150</xdr:row>
      <xdr:rowOff>103713</xdr:rowOff>
    </xdr:to>
    <xdr:cxnSp macro="">
      <xdr:nvCxnSpPr>
        <xdr:cNvPr id="166" name="Straight Connector 165" descr="graph item"/>
        <xdr:cNvCxnSpPr/>
      </xdr:nvCxnSpPr>
      <xdr:spPr>
        <a:xfrm>
          <a:off x="7289754" y="260498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1460454</xdr:colOff>
      <xdr:row>175</xdr:row>
      <xdr:rowOff>105832</xdr:rowOff>
    </xdr:from>
    <xdr:to>
      <xdr:col>3</xdr:col>
      <xdr:colOff>1693287</xdr:colOff>
      <xdr:row>175</xdr:row>
      <xdr:rowOff>105832</xdr:rowOff>
    </xdr:to>
    <xdr:cxnSp macro="">
      <xdr:nvCxnSpPr>
        <xdr:cNvPr id="170" name="Straight Connector 169" descr="graph item"/>
        <xdr:cNvCxnSpPr/>
      </xdr:nvCxnSpPr>
      <xdr:spPr>
        <a:xfrm>
          <a:off x="1241379" y="302048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1460454</xdr:colOff>
      <xdr:row>176</xdr:row>
      <xdr:rowOff>99481</xdr:rowOff>
    </xdr:from>
    <xdr:to>
      <xdr:col>3</xdr:col>
      <xdr:colOff>1693287</xdr:colOff>
      <xdr:row>176</xdr:row>
      <xdr:rowOff>99481</xdr:rowOff>
    </xdr:to>
    <xdr:cxnSp macro="">
      <xdr:nvCxnSpPr>
        <xdr:cNvPr id="171" name="Straight Connector 170" descr="graph item"/>
        <xdr:cNvCxnSpPr/>
      </xdr:nvCxnSpPr>
      <xdr:spPr>
        <a:xfrm>
          <a:off x="1241379" y="303889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1460454</xdr:colOff>
      <xdr:row>177</xdr:row>
      <xdr:rowOff>103713</xdr:rowOff>
    </xdr:from>
    <xdr:to>
      <xdr:col>3</xdr:col>
      <xdr:colOff>1693287</xdr:colOff>
      <xdr:row>177</xdr:row>
      <xdr:rowOff>103713</xdr:rowOff>
    </xdr:to>
    <xdr:cxnSp macro="">
      <xdr:nvCxnSpPr>
        <xdr:cNvPr id="172" name="Straight Connector 171" descr="graph item"/>
        <xdr:cNvCxnSpPr/>
      </xdr:nvCxnSpPr>
      <xdr:spPr>
        <a:xfrm>
          <a:off x="1241379" y="305837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200026</xdr:colOff>
      <xdr:row>156</xdr:row>
      <xdr:rowOff>21163</xdr:rowOff>
    </xdr:from>
    <xdr:to>
      <xdr:col>9</xdr:col>
      <xdr:colOff>614891</xdr:colOff>
      <xdr:row>170</xdr:row>
      <xdr:rowOff>146046</xdr:rowOff>
    </xdr:to>
    <xdr:graphicFrame macro="">
      <xdr:nvGraphicFramePr>
        <xdr:cNvPr id="173" name="Chart 172"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11</xdr:col>
      <xdr:colOff>84667</xdr:colOff>
      <xdr:row>156</xdr:row>
      <xdr:rowOff>21163</xdr:rowOff>
    </xdr:from>
    <xdr:to>
      <xdr:col>18</xdr:col>
      <xdr:colOff>11641</xdr:colOff>
      <xdr:row>170</xdr:row>
      <xdr:rowOff>146046</xdr:rowOff>
    </xdr:to>
    <xdr:graphicFrame macro="">
      <xdr:nvGraphicFramePr>
        <xdr:cNvPr id="174" name="Chart 173"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10</xdr:col>
      <xdr:colOff>1460454</xdr:colOff>
      <xdr:row>175</xdr:row>
      <xdr:rowOff>105832</xdr:rowOff>
    </xdr:from>
    <xdr:to>
      <xdr:col>10</xdr:col>
      <xdr:colOff>1693287</xdr:colOff>
      <xdr:row>175</xdr:row>
      <xdr:rowOff>105832</xdr:rowOff>
    </xdr:to>
    <xdr:cxnSp macro="">
      <xdr:nvCxnSpPr>
        <xdr:cNvPr id="177" name="Straight Connector 176" descr="graph item"/>
        <xdr:cNvCxnSpPr/>
      </xdr:nvCxnSpPr>
      <xdr:spPr>
        <a:xfrm>
          <a:off x="4241754" y="302048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1460454</xdr:colOff>
      <xdr:row>176</xdr:row>
      <xdr:rowOff>99481</xdr:rowOff>
    </xdr:from>
    <xdr:to>
      <xdr:col>10</xdr:col>
      <xdr:colOff>1693287</xdr:colOff>
      <xdr:row>176</xdr:row>
      <xdr:rowOff>99481</xdr:rowOff>
    </xdr:to>
    <xdr:cxnSp macro="">
      <xdr:nvCxnSpPr>
        <xdr:cNvPr id="178" name="Straight Connector 177" descr="graph item"/>
        <xdr:cNvCxnSpPr/>
      </xdr:nvCxnSpPr>
      <xdr:spPr>
        <a:xfrm>
          <a:off x="4241754" y="303889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1460454</xdr:colOff>
      <xdr:row>177</xdr:row>
      <xdr:rowOff>103713</xdr:rowOff>
    </xdr:from>
    <xdr:to>
      <xdr:col>10</xdr:col>
      <xdr:colOff>1693287</xdr:colOff>
      <xdr:row>177</xdr:row>
      <xdr:rowOff>103713</xdr:rowOff>
    </xdr:to>
    <xdr:cxnSp macro="">
      <xdr:nvCxnSpPr>
        <xdr:cNvPr id="179" name="Straight Connector 178" descr="graph item"/>
        <xdr:cNvCxnSpPr/>
      </xdr:nvCxnSpPr>
      <xdr:spPr>
        <a:xfrm>
          <a:off x="4241754" y="305837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1460454</xdr:colOff>
      <xdr:row>175</xdr:row>
      <xdr:rowOff>105832</xdr:rowOff>
    </xdr:from>
    <xdr:to>
      <xdr:col>18</xdr:col>
      <xdr:colOff>1693287</xdr:colOff>
      <xdr:row>175</xdr:row>
      <xdr:rowOff>105832</xdr:rowOff>
    </xdr:to>
    <xdr:cxnSp macro="">
      <xdr:nvCxnSpPr>
        <xdr:cNvPr id="180" name="Straight Connector 179" descr="graph item"/>
        <xdr:cNvCxnSpPr/>
      </xdr:nvCxnSpPr>
      <xdr:spPr>
        <a:xfrm>
          <a:off x="7289754" y="302048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1460454</xdr:colOff>
      <xdr:row>176</xdr:row>
      <xdr:rowOff>99481</xdr:rowOff>
    </xdr:from>
    <xdr:to>
      <xdr:col>18</xdr:col>
      <xdr:colOff>1693287</xdr:colOff>
      <xdr:row>176</xdr:row>
      <xdr:rowOff>99481</xdr:rowOff>
    </xdr:to>
    <xdr:cxnSp macro="">
      <xdr:nvCxnSpPr>
        <xdr:cNvPr id="181" name="Straight Connector 180" descr="graph item"/>
        <xdr:cNvCxnSpPr/>
      </xdr:nvCxnSpPr>
      <xdr:spPr>
        <a:xfrm>
          <a:off x="7289754" y="303889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1460454</xdr:colOff>
      <xdr:row>177</xdr:row>
      <xdr:rowOff>103713</xdr:rowOff>
    </xdr:from>
    <xdr:to>
      <xdr:col>18</xdr:col>
      <xdr:colOff>1693287</xdr:colOff>
      <xdr:row>177</xdr:row>
      <xdr:rowOff>103713</xdr:rowOff>
    </xdr:to>
    <xdr:cxnSp macro="">
      <xdr:nvCxnSpPr>
        <xdr:cNvPr id="182" name="Straight Connector 181" descr="graph item"/>
        <xdr:cNvCxnSpPr/>
      </xdr:nvCxnSpPr>
      <xdr:spPr>
        <a:xfrm>
          <a:off x="7289754" y="305837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57150</xdr:colOff>
      <xdr:row>148</xdr:row>
      <xdr:rowOff>57150</xdr:rowOff>
    </xdr:from>
    <xdr:to>
      <xdr:col>2</xdr:col>
      <xdr:colOff>148590</xdr:colOff>
      <xdr:row>148</xdr:row>
      <xdr:rowOff>148590</xdr:rowOff>
    </xdr:to>
    <xdr:sp macro="" textlink="">
      <xdr:nvSpPr>
        <xdr:cNvPr id="186" name="Rectangle 185" descr="graph item"/>
        <xdr:cNvSpPr/>
      </xdr:nvSpPr>
      <xdr:spPr>
        <a:xfrm>
          <a:off x="419100" y="25622250"/>
          <a:ext cx="91440" cy="91440"/>
        </a:xfrm>
        <a:prstGeom prst="rect">
          <a:avLst/>
        </a:prstGeom>
        <a:solidFill>
          <a:schemeClr val="tx1">
            <a:lumMod val="95000"/>
            <a:lumOff val="5000"/>
          </a:schemeClr>
        </a:solidFill>
        <a:ln cap="sq">
          <a:solidFill>
            <a:schemeClr val="tx1">
              <a:lumMod val="95000"/>
              <a:lumOff val="5000"/>
            </a:schemeClr>
          </a:solidFill>
          <a:beve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57150</xdr:colOff>
      <xdr:row>150</xdr:row>
      <xdr:rowOff>57150</xdr:rowOff>
    </xdr:from>
    <xdr:to>
      <xdr:col>2</xdr:col>
      <xdr:colOff>148590</xdr:colOff>
      <xdr:row>150</xdr:row>
      <xdr:rowOff>148590</xdr:rowOff>
    </xdr:to>
    <xdr:sp macro="" textlink="">
      <xdr:nvSpPr>
        <xdr:cNvPr id="187" name="Rectangle 186" descr="graph item"/>
        <xdr:cNvSpPr/>
      </xdr:nvSpPr>
      <xdr:spPr>
        <a:xfrm>
          <a:off x="419100" y="26003250"/>
          <a:ext cx="91440" cy="91440"/>
        </a:xfrm>
        <a:prstGeom prst="rect">
          <a:avLst/>
        </a:prstGeom>
        <a:solidFill>
          <a:schemeClr val="bg1">
            <a:lumMod val="75000"/>
          </a:schemeClr>
        </a:solidFill>
        <a:ln>
          <a:solidFill>
            <a:schemeClr val="bg1">
              <a:lumMod val="7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11</xdr:col>
      <xdr:colOff>57150</xdr:colOff>
      <xdr:row>175</xdr:row>
      <xdr:rowOff>57150</xdr:rowOff>
    </xdr:from>
    <xdr:to>
      <xdr:col>12</xdr:col>
      <xdr:colOff>53340</xdr:colOff>
      <xdr:row>175</xdr:row>
      <xdr:rowOff>148590</xdr:rowOff>
    </xdr:to>
    <xdr:sp macro="" textlink="">
      <xdr:nvSpPr>
        <xdr:cNvPr id="188" name="Rectangle 187" descr="graph item"/>
        <xdr:cNvSpPr/>
      </xdr:nvSpPr>
      <xdr:spPr>
        <a:xfrm>
          <a:off x="4295775" y="30156150"/>
          <a:ext cx="91440" cy="91440"/>
        </a:xfrm>
        <a:prstGeom prst="rect">
          <a:avLst/>
        </a:prstGeom>
        <a:solidFill>
          <a:schemeClr val="tx1">
            <a:lumMod val="95000"/>
            <a:lumOff val="5000"/>
          </a:schemeClr>
        </a:solidFill>
        <a:ln>
          <a:solidFill>
            <a:schemeClr val="tx1">
              <a:lumMod val="95000"/>
              <a:lumOff val="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11</xdr:col>
      <xdr:colOff>57150</xdr:colOff>
      <xdr:row>177</xdr:row>
      <xdr:rowOff>57150</xdr:rowOff>
    </xdr:from>
    <xdr:to>
      <xdr:col>12</xdr:col>
      <xdr:colOff>53340</xdr:colOff>
      <xdr:row>177</xdr:row>
      <xdr:rowOff>148590</xdr:rowOff>
    </xdr:to>
    <xdr:sp macro="" textlink="">
      <xdr:nvSpPr>
        <xdr:cNvPr id="189" name="Rectangle 188" descr="graph item"/>
        <xdr:cNvSpPr/>
      </xdr:nvSpPr>
      <xdr:spPr>
        <a:xfrm>
          <a:off x="4295775" y="30537150"/>
          <a:ext cx="91440" cy="91440"/>
        </a:xfrm>
        <a:prstGeom prst="rect">
          <a:avLst/>
        </a:prstGeom>
        <a:solidFill>
          <a:schemeClr val="accent2">
            <a:lumMod val="60000"/>
            <a:lumOff val="40000"/>
          </a:schemeClr>
        </a:solidFill>
        <a:ln>
          <a:solidFill>
            <a:schemeClr val="accent2">
              <a:lumMod val="60000"/>
              <a:lumOff val="4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66675</xdr:colOff>
      <xdr:row>175</xdr:row>
      <xdr:rowOff>57150</xdr:rowOff>
    </xdr:from>
    <xdr:to>
      <xdr:col>2</xdr:col>
      <xdr:colOff>158115</xdr:colOff>
      <xdr:row>175</xdr:row>
      <xdr:rowOff>148590</xdr:rowOff>
    </xdr:to>
    <xdr:sp macro="" textlink="">
      <xdr:nvSpPr>
        <xdr:cNvPr id="194" name="Rectangle 193" descr="graph item"/>
        <xdr:cNvSpPr/>
      </xdr:nvSpPr>
      <xdr:spPr>
        <a:xfrm>
          <a:off x="428625" y="30156150"/>
          <a:ext cx="91440" cy="91440"/>
        </a:xfrm>
        <a:prstGeom prst="rect">
          <a:avLst/>
        </a:prstGeom>
        <a:solidFill>
          <a:schemeClr val="tx1">
            <a:lumMod val="95000"/>
            <a:lumOff val="5000"/>
          </a:schemeClr>
        </a:solidFill>
        <a:ln>
          <a:solidFill>
            <a:schemeClr val="tx1">
              <a:lumMod val="95000"/>
              <a:lumOff val="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66675</xdr:colOff>
      <xdr:row>177</xdr:row>
      <xdr:rowOff>57150</xdr:rowOff>
    </xdr:from>
    <xdr:to>
      <xdr:col>2</xdr:col>
      <xdr:colOff>158115</xdr:colOff>
      <xdr:row>177</xdr:row>
      <xdr:rowOff>148590</xdr:rowOff>
    </xdr:to>
    <xdr:sp macro="" textlink="">
      <xdr:nvSpPr>
        <xdr:cNvPr id="195" name="Rectangle 194" descr="graph item"/>
        <xdr:cNvSpPr/>
      </xdr:nvSpPr>
      <xdr:spPr>
        <a:xfrm>
          <a:off x="428625" y="30537150"/>
          <a:ext cx="91440" cy="91440"/>
        </a:xfrm>
        <a:prstGeom prst="rect">
          <a:avLst/>
        </a:prstGeom>
        <a:solidFill>
          <a:schemeClr val="bg1">
            <a:lumMod val="75000"/>
          </a:schemeClr>
        </a:solidFill>
        <a:ln>
          <a:solidFill>
            <a:schemeClr val="bg1">
              <a:lumMod val="7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11</xdr:col>
      <xdr:colOff>66675</xdr:colOff>
      <xdr:row>148</xdr:row>
      <xdr:rowOff>57150</xdr:rowOff>
    </xdr:from>
    <xdr:to>
      <xdr:col>12</xdr:col>
      <xdr:colOff>62865</xdr:colOff>
      <xdr:row>148</xdr:row>
      <xdr:rowOff>148590</xdr:rowOff>
    </xdr:to>
    <xdr:sp macro="" textlink="">
      <xdr:nvSpPr>
        <xdr:cNvPr id="196" name="Rectangle 195" descr="graph item"/>
        <xdr:cNvSpPr/>
      </xdr:nvSpPr>
      <xdr:spPr>
        <a:xfrm>
          <a:off x="4305300" y="25622250"/>
          <a:ext cx="91440" cy="91440"/>
        </a:xfrm>
        <a:prstGeom prst="rect">
          <a:avLst/>
        </a:prstGeom>
        <a:solidFill>
          <a:schemeClr val="tx1">
            <a:lumMod val="95000"/>
            <a:lumOff val="5000"/>
          </a:schemeClr>
        </a:solidFill>
        <a:ln>
          <a:solidFill>
            <a:schemeClr val="tx1">
              <a:lumMod val="95000"/>
              <a:lumOff val="5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11</xdr:col>
      <xdr:colOff>66675</xdr:colOff>
      <xdr:row>150</xdr:row>
      <xdr:rowOff>57150</xdr:rowOff>
    </xdr:from>
    <xdr:to>
      <xdr:col>12</xdr:col>
      <xdr:colOff>62865</xdr:colOff>
      <xdr:row>150</xdr:row>
      <xdr:rowOff>148590</xdr:rowOff>
    </xdr:to>
    <xdr:sp macro="" textlink="">
      <xdr:nvSpPr>
        <xdr:cNvPr id="197" name="Rectangle 196" descr="graph item"/>
        <xdr:cNvSpPr/>
      </xdr:nvSpPr>
      <xdr:spPr>
        <a:xfrm>
          <a:off x="4305300" y="26003250"/>
          <a:ext cx="91440" cy="91440"/>
        </a:xfrm>
        <a:prstGeom prst="rect">
          <a:avLst/>
        </a:prstGeom>
        <a:solidFill>
          <a:schemeClr val="accent2">
            <a:lumMod val="60000"/>
            <a:lumOff val="40000"/>
          </a:schemeClr>
        </a:solidFill>
        <a:ln>
          <a:solidFill>
            <a:schemeClr val="accent2">
              <a:lumMod val="60000"/>
              <a:lumOff val="40000"/>
            </a:schemeClr>
          </a:solidFill>
        </a:ln>
      </xdr:spPr>
      <xdr:style>
        <a:lnRef idx="2">
          <a:schemeClr val="dk1">
            <a:shade val="50000"/>
          </a:schemeClr>
        </a:lnRef>
        <a:fillRef idx="1">
          <a:schemeClr val="dk1"/>
        </a:fillRef>
        <a:effectRef idx="0">
          <a:schemeClr val="dk1"/>
        </a:effectRef>
        <a:fontRef idx="minor">
          <a:schemeClr val="lt1"/>
        </a:fontRef>
      </xdr:style>
      <xdr:txBody>
        <a:bodyPr vertOverflow="clip" rtlCol="0" anchor="ctr"/>
        <a:lstStyle/>
        <a:p>
          <a:pPr algn="ctr"/>
          <a:endParaRPr lang="en-US" sz="1100"/>
        </a:p>
      </xdr:txBody>
    </xdr:sp>
    <xdr:clientData/>
  </xdr:twoCellAnchor>
  <xdr:twoCellAnchor>
    <xdr:from>
      <xdr:col>2</xdr:col>
      <xdr:colOff>38100</xdr:colOff>
      <xdr:row>149</xdr:row>
      <xdr:rowOff>57150</xdr:rowOff>
    </xdr:from>
    <xdr:to>
      <xdr:col>2</xdr:col>
      <xdr:colOff>175260</xdr:colOff>
      <xdr:row>149</xdr:row>
      <xdr:rowOff>148590</xdr:rowOff>
    </xdr:to>
    <xdr:grpSp>
      <xdr:nvGrpSpPr>
        <xdr:cNvPr id="202" name="Group 201" descr="graph item"/>
        <xdr:cNvGrpSpPr/>
      </xdr:nvGrpSpPr>
      <xdr:grpSpPr>
        <a:xfrm>
          <a:off x="400050" y="12477750"/>
          <a:ext cx="137160" cy="0"/>
          <a:chOff x="400050" y="15230475"/>
          <a:chExt cx="137160" cy="91440"/>
        </a:xfrm>
      </xdr:grpSpPr>
      <xdr:cxnSp macro="">
        <xdr:nvCxnSpPr>
          <xdr:cNvPr id="203" name="Straight Connector 202"/>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204" name="Isosceles Triangle 203"/>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11</xdr:col>
      <xdr:colOff>47625</xdr:colOff>
      <xdr:row>149</xdr:row>
      <xdr:rowOff>57150</xdr:rowOff>
    </xdr:from>
    <xdr:to>
      <xdr:col>12</xdr:col>
      <xdr:colOff>89535</xdr:colOff>
      <xdr:row>149</xdr:row>
      <xdr:rowOff>148590</xdr:rowOff>
    </xdr:to>
    <xdr:grpSp>
      <xdr:nvGrpSpPr>
        <xdr:cNvPr id="205" name="Group 204" descr="graph item"/>
        <xdr:cNvGrpSpPr/>
      </xdr:nvGrpSpPr>
      <xdr:grpSpPr>
        <a:xfrm>
          <a:off x="7086600" y="12477750"/>
          <a:ext cx="489585" cy="0"/>
          <a:chOff x="400050" y="15230475"/>
          <a:chExt cx="137160" cy="91440"/>
        </a:xfrm>
      </xdr:grpSpPr>
      <xdr:cxnSp macro="">
        <xdr:nvCxnSpPr>
          <xdr:cNvPr id="206" name="Straight Connector 205"/>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207" name="Isosceles Triangle 206"/>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2</xdr:col>
      <xdr:colOff>38100</xdr:colOff>
      <xdr:row>176</xdr:row>
      <xdr:rowOff>57150</xdr:rowOff>
    </xdr:from>
    <xdr:to>
      <xdr:col>2</xdr:col>
      <xdr:colOff>175260</xdr:colOff>
      <xdr:row>176</xdr:row>
      <xdr:rowOff>148590</xdr:rowOff>
    </xdr:to>
    <xdr:grpSp>
      <xdr:nvGrpSpPr>
        <xdr:cNvPr id="214" name="Group 213" descr="graph item"/>
        <xdr:cNvGrpSpPr/>
      </xdr:nvGrpSpPr>
      <xdr:grpSpPr>
        <a:xfrm>
          <a:off x="400050" y="12477750"/>
          <a:ext cx="137160" cy="0"/>
          <a:chOff x="400050" y="15230475"/>
          <a:chExt cx="137160" cy="91440"/>
        </a:xfrm>
      </xdr:grpSpPr>
      <xdr:cxnSp macro="">
        <xdr:nvCxnSpPr>
          <xdr:cNvPr id="215" name="Straight Connector 214"/>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216" name="Isosceles Triangle 215"/>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11</xdr:col>
      <xdr:colOff>28575</xdr:colOff>
      <xdr:row>176</xdr:row>
      <xdr:rowOff>47625</xdr:rowOff>
    </xdr:from>
    <xdr:to>
      <xdr:col>12</xdr:col>
      <xdr:colOff>70485</xdr:colOff>
      <xdr:row>176</xdr:row>
      <xdr:rowOff>139065</xdr:rowOff>
    </xdr:to>
    <xdr:grpSp>
      <xdr:nvGrpSpPr>
        <xdr:cNvPr id="217" name="Group 216" descr="graph item"/>
        <xdr:cNvGrpSpPr/>
      </xdr:nvGrpSpPr>
      <xdr:grpSpPr>
        <a:xfrm>
          <a:off x="7067550" y="12477750"/>
          <a:ext cx="489585" cy="0"/>
          <a:chOff x="400050" y="15230475"/>
          <a:chExt cx="137160" cy="91440"/>
        </a:xfrm>
      </xdr:grpSpPr>
      <xdr:cxnSp macro="">
        <xdr:nvCxnSpPr>
          <xdr:cNvPr id="218" name="Straight Connector 217"/>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219" name="Isosceles Triangle 218"/>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3</xdr:col>
      <xdr:colOff>1600144</xdr:colOff>
      <xdr:row>23</xdr:row>
      <xdr:rowOff>95247</xdr:rowOff>
    </xdr:from>
    <xdr:to>
      <xdr:col>4</xdr:col>
      <xdr:colOff>24751</xdr:colOff>
      <xdr:row>23</xdr:row>
      <xdr:rowOff>95247</xdr:rowOff>
    </xdr:to>
    <xdr:cxnSp macro="">
      <xdr:nvCxnSpPr>
        <xdr:cNvPr id="200" name="Straight Connector 199" descr="graph item"/>
        <xdr:cNvCxnSpPr/>
      </xdr:nvCxnSpPr>
      <xdr:spPr>
        <a:xfrm>
          <a:off x="2139894" y="4794247"/>
          <a:ext cx="192024" cy="0"/>
        </a:xfrm>
        <a:prstGeom prst="line">
          <a:avLst/>
        </a:prstGeom>
        <a:ln w="28575"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1602297</xdr:colOff>
      <xdr:row>24</xdr:row>
      <xdr:rowOff>79562</xdr:rowOff>
    </xdr:from>
    <xdr:to>
      <xdr:col>4</xdr:col>
      <xdr:colOff>8616</xdr:colOff>
      <xdr:row>24</xdr:row>
      <xdr:rowOff>79562</xdr:rowOff>
    </xdr:to>
    <xdr:cxnSp macro="">
      <xdr:nvCxnSpPr>
        <xdr:cNvPr id="211" name="Straight Connector 210" descr="graph item"/>
        <xdr:cNvCxnSpPr/>
      </xdr:nvCxnSpPr>
      <xdr:spPr>
        <a:xfrm>
          <a:off x="2142047" y="4969062"/>
          <a:ext cx="173736" cy="0"/>
        </a:xfrm>
        <a:prstGeom prst="line">
          <a:avLst/>
        </a:prstGeom>
        <a:ln w="28575" cap="rnd">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1598059</xdr:colOff>
      <xdr:row>22</xdr:row>
      <xdr:rowOff>105833</xdr:rowOff>
    </xdr:from>
    <xdr:to>
      <xdr:col>4</xdr:col>
      <xdr:colOff>13522</xdr:colOff>
      <xdr:row>22</xdr:row>
      <xdr:rowOff>105833</xdr:rowOff>
    </xdr:to>
    <xdr:cxnSp macro="">
      <xdr:nvCxnSpPr>
        <xdr:cNvPr id="212" name="Straight Connector 211" descr="graph item"/>
        <xdr:cNvCxnSpPr/>
      </xdr:nvCxnSpPr>
      <xdr:spPr>
        <a:xfrm>
          <a:off x="2137809" y="4614333"/>
          <a:ext cx="18288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1593799</xdr:colOff>
      <xdr:row>26</xdr:row>
      <xdr:rowOff>131215</xdr:rowOff>
    </xdr:from>
    <xdr:to>
      <xdr:col>4</xdr:col>
      <xdr:colOff>18406</xdr:colOff>
      <xdr:row>26</xdr:row>
      <xdr:rowOff>131215</xdr:rowOff>
    </xdr:to>
    <xdr:cxnSp macro="">
      <xdr:nvCxnSpPr>
        <xdr:cNvPr id="213" name="Straight Connector 212" descr="graph item"/>
        <xdr:cNvCxnSpPr/>
      </xdr:nvCxnSpPr>
      <xdr:spPr>
        <a:xfrm>
          <a:off x="2133549" y="5422882"/>
          <a:ext cx="192024" cy="0"/>
        </a:xfrm>
        <a:prstGeom prst="line">
          <a:avLst/>
        </a:prstGeom>
        <a:ln w="28575" cap="rnd">
          <a:solidFill>
            <a:schemeClr val="accent2"/>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1606535</xdr:colOff>
      <xdr:row>27</xdr:row>
      <xdr:rowOff>136696</xdr:rowOff>
    </xdr:from>
    <xdr:to>
      <xdr:col>4</xdr:col>
      <xdr:colOff>12854</xdr:colOff>
      <xdr:row>27</xdr:row>
      <xdr:rowOff>136696</xdr:rowOff>
    </xdr:to>
    <xdr:cxnSp macro="">
      <xdr:nvCxnSpPr>
        <xdr:cNvPr id="220" name="Straight Connector 219" descr="graph item"/>
        <xdr:cNvCxnSpPr/>
      </xdr:nvCxnSpPr>
      <xdr:spPr>
        <a:xfrm>
          <a:off x="2146285" y="5640029"/>
          <a:ext cx="173736" cy="0"/>
        </a:xfrm>
        <a:prstGeom prst="line">
          <a:avLst/>
        </a:prstGeom>
        <a:ln w="28575" cap="rnd">
          <a:solidFill>
            <a:schemeClr val="accent2"/>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1602297</xdr:colOff>
      <xdr:row>25</xdr:row>
      <xdr:rowOff>120636</xdr:rowOff>
    </xdr:from>
    <xdr:to>
      <xdr:col>4</xdr:col>
      <xdr:colOff>17760</xdr:colOff>
      <xdr:row>25</xdr:row>
      <xdr:rowOff>120636</xdr:rowOff>
    </xdr:to>
    <xdr:cxnSp macro="">
      <xdr:nvCxnSpPr>
        <xdr:cNvPr id="221" name="Straight Connector 220" descr="graph item"/>
        <xdr:cNvCxnSpPr/>
      </xdr:nvCxnSpPr>
      <xdr:spPr>
        <a:xfrm>
          <a:off x="2142047" y="5200636"/>
          <a:ext cx="182880" cy="0"/>
        </a:xfrm>
        <a:prstGeom prst="line">
          <a:avLst/>
        </a:prstGeom>
        <a:ln w="28575">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1612874</xdr:colOff>
      <xdr:row>28</xdr:row>
      <xdr:rowOff>120649</xdr:rowOff>
    </xdr:from>
    <xdr:to>
      <xdr:col>4</xdr:col>
      <xdr:colOff>28337</xdr:colOff>
      <xdr:row>28</xdr:row>
      <xdr:rowOff>120649</xdr:rowOff>
    </xdr:to>
    <xdr:cxnSp macro="">
      <xdr:nvCxnSpPr>
        <xdr:cNvPr id="222" name="Straight Connector 221" descr="graph item"/>
        <xdr:cNvCxnSpPr/>
      </xdr:nvCxnSpPr>
      <xdr:spPr>
        <a:xfrm>
          <a:off x="2152624" y="5835649"/>
          <a:ext cx="182880"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292086</xdr:colOff>
      <xdr:row>23</xdr:row>
      <xdr:rowOff>95244</xdr:rowOff>
    </xdr:from>
    <xdr:to>
      <xdr:col>12</xdr:col>
      <xdr:colOff>39610</xdr:colOff>
      <xdr:row>23</xdr:row>
      <xdr:rowOff>95244</xdr:rowOff>
    </xdr:to>
    <xdr:cxnSp macro="">
      <xdr:nvCxnSpPr>
        <xdr:cNvPr id="223" name="Straight Connector 222" descr="graph item"/>
        <xdr:cNvCxnSpPr/>
      </xdr:nvCxnSpPr>
      <xdr:spPr>
        <a:xfrm>
          <a:off x="6642086" y="4794244"/>
          <a:ext cx="192024" cy="0"/>
        </a:xfrm>
        <a:prstGeom prst="line">
          <a:avLst/>
        </a:prstGeom>
        <a:ln w="28575"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294239</xdr:colOff>
      <xdr:row>24</xdr:row>
      <xdr:rowOff>79559</xdr:rowOff>
    </xdr:from>
    <xdr:to>
      <xdr:col>12</xdr:col>
      <xdr:colOff>23475</xdr:colOff>
      <xdr:row>24</xdr:row>
      <xdr:rowOff>79559</xdr:rowOff>
    </xdr:to>
    <xdr:cxnSp macro="">
      <xdr:nvCxnSpPr>
        <xdr:cNvPr id="224" name="Straight Connector 223" descr="graph item"/>
        <xdr:cNvCxnSpPr/>
      </xdr:nvCxnSpPr>
      <xdr:spPr>
        <a:xfrm>
          <a:off x="6644239" y="4969059"/>
          <a:ext cx="173736" cy="0"/>
        </a:xfrm>
        <a:prstGeom prst="line">
          <a:avLst/>
        </a:prstGeom>
        <a:ln w="28575" cap="rnd">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300584</xdr:colOff>
      <xdr:row>22</xdr:row>
      <xdr:rowOff>105830</xdr:rowOff>
    </xdr:from>
    <xdr:to>
      <xdr:col>12</xdr:col>
      <xdr:colOff>38964</xdr:colOff>
      <xdr:row>22</xdr:row>
      <xdr:rowOff>105830</xdr:rowOff>
    </xdr:to>
    <xdr:cxnSp macro="">
      <xdr:nvCxnSpPr>
        <xdr:cNvPr id="225" name="Straight Connector 224" descr="graph item"/>
        <xdr:cNvCxnSpPr/>
      </xdr:nvCxnSpPr>
      <xdr:spPr>
        <a:xfrm>
          <a:off x="6650584" y="4614330"/>
          <a:ext cx="18288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285741</xdr:colOff>
      <xdr:row>26</xdr:row>
      <xdr:rowOff>131212</xdr:rowOff>
    </xdr:from>
    <xdr:to>
      <xdr:col>12</xdr:col>
      <xdr:colOff>33265</xdr:colOff>
      <xdr:row>26</xdr:row>
      <xdr:rowOff>131212</xdr:rowOff>
    </xdr:to>
    <xdr:cxnSp macro="">
      <xdr:nvCxnSpPr>
        <xdr:cNvPr id="226" name="Straight Connector 225" descr="graph item"/>
        <xdr:cNvCxnSpPr/>
      </xdr:nvCxnSpPr>
      <xdr:spPr>
        <a:xfrm>
          <a:off x="6635741" y="5422879"/>
          <a:ext cx="192024" cy="0"/>
        </a:xfrm>
        <a:prstGeom prst="line">
          <a:avLst/>
        </a:prstGeom>
        <a:ln w="28575" cap="rnd">
          <a:solidFill>
            <a:schemeClr val="accent2"/>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298477</xdr:colOff>
      <xdr:row>27</xdr:row>
      <xdr:rowOff>136693</xdr:rowOff>
    </xdr:from>
    <xdr:to>
      <xdr:col>12</xdr:col>
      <xdr:colOff>27713</xdr:colOff>
      <xdr:row>27</xdr:row>
      <xdr:rowOff>136693</xdr:rowOff>
    </xdr:to>
    <xdr:cxnSp macro="">
      <xdr:nvCxnSpPr>
        <xdr:cNvPr id="227" name="Straight Connector 226" descr="graph item"/>
        <xdr:cNvCxnSpPr/>
      </xdr:nvCxnSpPr>
      <xdr:spPr>
        <a:xfrm>
          <a:off x="6648477" y="5640026"/>
          <a:ext cx="173736" cy="0"/>
        </a:xfrm>
        <a:prstGeom prst="line">
          <a:avLst/>
        </a:prstGeom>
        <a:ln w="28575" cap="rnd">
          <a:solidFill>
            <a:schemeClr val="accent2"/>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294239</xdr:colOff>
      <xdr:row>25</xdr:row>
      <xdr:rowOff>120633</xdr:rowOff>
    </xdr:from>
    <xdr:to>
      <xdr:col>12</xdr:col>
      <xdr:colOff>32619</xdr:colOff>
      <xdr:row>25</xdr:row>
      <xdr:rowOff>120633</xdr:rowOff>
    </xdr:to>
    <xdr:cxnSp macro="">
      <xdr:nvCxnSpPr>
        <xdr:cNvPr id="228" name="Straight Connector 227" descr="graph item"/>
        <xdr:cNvCxnSpPr/>
      </xdr:nvCxnSpPr>
      <xdr:spPr>
        <a:xfrm>
          <a:off x="6644239" y="5200633"/>
          <a:ext cx="182880" cy="0"/>
        </a:xfrm>
        <a:prstGeom prst="line">
          <a:avLst/>
        </a:prstGeom>
        <a:ln w="28575">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294233</xdr:colOff>
      <xdr:row>28</xdr:row>
      <xdr:rowOff>120646</xdr:rowOff>
    </xdr:from>
    <xdr:to>
      <xdr:col>12</xdr:col>
      <xdr:colOff>32613</xdr:colOff>
      <xdr:row>28</xdr:row>
      <xdr:rowOff>120646</xdr:rowOff>
    </xdr:to>
    <xdr:cxnSp macro="">
      <xdr:nvCxnSpPr>
        <xdr:cNvPr id="229" name="Straight Connector 228" descr="graph item"/>
        <xdr:cNvCxnSpPr/>
      </xdr:nvCxnSpPr>
      <xdr:spPr>
        <a:xfrm>
          <a:off x="6644233" y="5835646"/>
          <a:ext cx="182880"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292086</xdr:colOff>
      <xdr:row>54</xdr:row>
      <xdr:rowOff>95244</xdr:rowOff>
    </xdr:from>
    <xdr:to>
      <xdr:col>12</xdr:col>
      <xdr:colOff>39610</xdr:colOff>
      <xdr:row>54</xdr:row>
      <xdr:rowOff>95244</xdr:rowOff>
    </xdr:to>
    <xdr:cxnSp macro="">
      <xdr:nvCxnSpPr>
        <xdr:cNvPr id="230" name="Straight Connector 229" descr="graph item"/>
        <xdr:cNvCxnSpPr/>
      </xdr:nvCxnSpPr>
      <xdr:spPr>
        <a:xfrm>
          <a:off x="6642086" y="10117661"/>
          <a:ext cx="192024" cy="0"/>
        </a:xfrm>
        <a:prstGeom prst="line">
          <a:avLst/>
        </a:prstGeom>
        <a:ln w="28575"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294239</xdr:colOff>
      <xdr:row>55</xdr:row>
      <xdr:rowOff>79559</xdr:rowOff>
    </xdr:from>
    <xdr:to>
      <xdr:col>12</xdr:col>
      <xdr:colOff>23475</xdr:colOff>
      <xdr:row>55</xdr:row>
      <xdr:rowOff>79559</xdr:rowOff>
    </xdr:to>
    <xdr:cxnSp macro="">
      <xdr:nvCxnSpPr>
        <xdr:cNvPr id="231" name="Straight Connector 230" descr="graph item"/>
        <xdr:cNvCxnSpPr/>
      </xdr:nvCxnSpPr>
      <xdr:spPr>
        <a:xfrm>
          <a:off x="6644239" y="10292476"/>
          <a:ext cx="173736" cy="0"/>
        </a:xfrm>
        <a:prstGeom prst="line">
          <a:avLst/>
        </a:prstGeom>
        <a:ln w="28575" cap="rnd">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300584</xdr:colOff>
      <xdr:row>53</xdr:row>
      <xdr:rowOff>105830</xdr:rowOff>
    </xdr:from>
    <xdr:to>
      <xdr:col>12</xdr:col>
      <xdr:colOff>38964</xdr:colOff>
      <xdr:row>53</xdr:row>
      <xdr:rowOff>105830</xdr:rowOff>
    </xdr:to>
    <xdr:cxnSp macro="">
      <xdr:nvCxnSpPr>
        <xdr:cNvPr id="232" name="Straight Connector 231" descr="graph item"/>
        <xdr:cNvCxnSpPr/>
      </xdr:nvCxnSpPr>
      <xdr:spPr>
        <a:xfrm>
          <a:off x="6650584" y="9937747"/>
          <a:ext cx="18288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285741</xdr:colOff>
      <xdr:row>57</xdr:row>
      <xdr:rowOff>131213</xdr:rowOff>
    </xdr:from>
    <xdr:to>
      <xdr:col>12</xdr:col>
      <xdr:colOff>33265</xdr:colOff>
      <xdr:row>57</xdr:row>
      <xdr:rowOff>131213</xdr:rowOff>
    </xdr:to>
    <xdr:cxnSp macro="">
      <xdr:nvCxnSpPr>
        <xdr:cNvPr id="233" name="Straight Connector 232" descr="graph item"/>
        <xdr:cNvCxnSpPr/>
      </xdr:nvCxnSpPr>
      <xdr:spPr>
        <a:xfrm>
          <a:off x="6635741" y="10746296"/>
          <a:ext cx="192024" cy="0"/>
        </a:xfrm>
        <a:prstGeom prst="line">
          <a:avLst/>
        </a:prstGeom>
        <a:ln w="28575" cap="rnd">
          <a:solidFill>
            <a:schemeClr val="accent2"/>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298477</xdr:colOff>
      <xdr:row>58</xdr:row>
      <xdr:rowOff>136693</xdr:rowOff>
    </xdr:from>
    <xdr:to>
      <xdr:col>12</xdr:col>
      <xdr:colOff>27713</xdr:colOff>
      <xdr:row>58</xdr:row>
      <xdr:rowOff>136693</xdr:rowOff>
    </xdr:to>
    <xdr:cxnSp macro="">
      <xdr:nvCxnSpPr>
        <xdr:cNvPr id="234" name="Straight Connector 233" descr="graph item"/>
        <xdr:cNvCxnSpPr/>
      </xdr:nvCxnSpPr>
      <xdr:spPr>
        <a:xfrm>
          <a:off x="6648477" y="10963443"/>
          <a:ext cx="173736" cy="0"/>
        </a:xfrm>
        <a:prstGeom prst="line">
          <a:avLst/>
        </a:prstGeom>
        <a:ln w="28575" cap="rnd">
          <a:solidFill>
            <a:schemeClr val="accent2"/>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294239</xdr:colOff>
      <xdr:row>56</xdr:row>
      <xdr:rowOff>120633</xdr:rowOff>
    </xdr:from>
    <xdr:to>
      <xdr:col>12</xdr:col>
      <xdr:colOff>32619</xdr:colOff>
      <xdr:row>56</xdr:row>
      <xdr:rowOff>120633</xdr:rowOff>
    </xdr:to>
    <xdr:cxnSp macro="">
      <xdr:nvCxnSpPr>
        <xdr:cNvPr id="235" name="Straight Connector 234" descr="graph item"/>
        <xdr:cNvCxnSpPr/>
      </xdr:nvCxnSpPr>
      <xdr:spPr>
        <a:xfrm>
          <a:off x="6644239" y="10524050"/>
          <a:ext cx="182880" cy="0"/>
        </a:xfrm>
        <a:prstGeom prst="line">
          <a:avLst/>
        </a:prstGeom>
        <a:ln w="28575">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294233</xdr:colOff>
      <xdr:row>59</xdr:row>
      <xdr:rowOff>120646</xdr:rowOff>
    </xdr:from>
    <xdr:to>
      <xdr:col>12</xdr:col>
      <xdr:colOff>32613</xdr:colOff>
      <xdr:row>59</xdr:row>
      <xdr:rowOff>120646</xdr:rowOff>
    </xdr:to>
    <xdr:cxnSp macro="">
      <xdr:nvCxnSpPr>
        <xdr:cNvPr id="236" name="Straight Connector 235" descr="graph item"/>
        <xdr:cNvCxnSpPr/>
      </xdr:nvCxnSpPr>
      <xdr:spPr>
        <a:xfrm>
          <a:off x="6644233" y="11159063"/>
          <a:ext cx="182880"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1600144</xdr:colOff>
      <xdr:row>54</xdr:row>
      <xdr:rowOff>95247</xdr:rowOff>
    </xdr:from>
    <xdr:to>
      <xdr:col>4</xdr:col>
      <xdr:colOff>24751</xdr:colOff>
      <xdr:row>54</xdr:row>
      <xdr:rowOff>95247</xdr:rowOff>
    </xdr:to>
    <xdr:cxnSp macro="">
      <xdr:nvCxnSpPr>
        <xdr:cNvPr id="130" name="Straight Connector 129" descr="graph item"/>
        <xdr:cNvCxnSpPr/>
      </xdr:nvCxnSpPr>
      <xdr:spPr>
        <a:xfrm>
          <a:off x="2139894" y="4794247"/>
          <a:ext cx="192024" cy="0"/>
        </a:xfrm>
        <a:prstGeom prst="line">
          <a:avLst/>
        </a:prstGeom>
        <a:ln w="28575"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1602297</xdr:colOff>
      <xdr:row>55</xdr:row>
      <xdr:rowOff>79562</xdr:rowOff>
    </xdr:from>
    <xdr:to>
      <xdr:col>4</xdr:col>
      <xdr:colOff>8616</xdr:colOff>
      <xdr:row>55</xdr:row>
      <xdr:rowOff>79562</xdr:rowOff>
    </xdr:to>
    <xdr:cxnSp macro="">
      <xdr:nvCxnSpPr>
        <xdr:cNvPr id="131" name="Straight Connector 130" descr="graph item"/>
        <xdr:cNvCxnSpPr/>
      </xdr:nvCxnSpPr>
      <xdr:spPr>
        <a:xfrm>
          <a:off x="2142047" y="4969062"/>
          <a:ext cx="173736" cy="0"/>
        </a:xfrm>
        <a:prstGeom prst="line">
          <a:avLst/>
        </a:prstGeom>
        <a:ln w="28575" cap="rnd">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1598059</xdr:colOff>
      <xdr:row>53</xdr:row>
      <xdr:rowOff>105833</xdr:rowOff>
    </xdr:from>
    <xdr:to>
      <xdr:col>4</xdr:col>
      <xdr:colOff>13522</xdr:colOff>
      <xdr:row>53</xdr:row>
      <xdr:rowOff>105833</xdr:rowOff>
    </xdr:to>
    <xdr:cxnSp macro="">
      <xdr:nvCxnSpPr>
        <xdr:cNvPr id="132" name="Straight Connector 131" descr="graph item"/>
        <xdr:cNvCxnSpPr/>
      </xdr:nvCxnSpPr>
      <xdr:spPr>
        <a:xfrm>
          <a:off x="2137809" y="4614333"/>
          <a:ext cx="18288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1593799</xdr:colOff>
      <xdr:row>57</xdr:row>
      <xdr:rowOff>131215</xdr:rowOff>
    </xdr:from>
    <xdr:to>
      <xdr:col>4</xdr:col>
      <xdr:colOff>18406</xdr:colOff>
      <xdr:row>57</xdr:row>
      <xdr:rowOff>131215</xdr:rowOff>
    </xdr:to>
    <xdr:cxnSp macro="">
      <xdr:nvCxnSpPr>
        <xdr:cNvPr id="133" name="Straight Connector 132" descr="graph item"/>
        <xdr:cNvCxnSpPr/>
      </xdr:nvCxnSpPr>
      <xdr:spPr>
        <a:xfrm>
          <a:off x="2133549" y="5422882"/>
          <a:ext cx="192024" cy="0"/>
        </a:xfrm>
        <a:prstGeom prst="line">
          <a:avLst/>
        </a:prstGeom>
        <a:ln w="28575" cap="rnd">
          <a:solidFill>
            <a:schemeClr val="accent2"/>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1606535</xdr:colOff>
      <xdr:row>58</xdr:row>
      <xdr:rowOff>136696</xdr:rowOff>
    </xdr:from>
    <xdr:to>
      <xdr:col>4</xdr:col>
      <xdr:colOff>12854</xdr:colOff>
      <xdr:row>58</xdr:row>
      <xdr:rowOff>136696</xdr:rowOff>
    </xdr:to>
    <xdr:cxnSp macro="">
      <xdr:nvCxnSpPr>
        <xdr:cNvPr id="134" name="Straight Connector 133" descr="graph item"/>
        <xdr:cNvCxnSpPr/>
      </xdr:nvCxnSpPr>
      <xdr:spPr>
        <a:xfrm>
          <a:off x="2146285" y="5640029"/>
          <a:ext cx="173736" cy="0"/>
        </a:xfrm>
        <a:prstGeom prst="line">
          <a:avLst/>
        </a:prstGeom>
        <a:ln w="28575" cap="rnd">
          <a:solidFill>
            <a:schemeClr val="accent2"/>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1602297</xdr:colOff>
      <xdr:row>56</xdr:row>
      <xdr:rowOff>120636</xdr:rowOff>
    </xdr:from>
    <xdr:to>
      <xdr:col>4</xdr:col>
      <xdr:colOff>17760</xdr:colOff>
      <xdr:row>56</xdr:row>
      <xdr:rowOff>120636</xdr:rowOff>
    </xdr:to>
    <xdr:cxnSp macro="">
      <xdr:nvCxnSpPr>
        <xdr:cNvPr id="135" name="Straight Connector 134" descr="graph item"/>
        <xdr:cNvCxnSpPr/>
      </xdr:nvCxnSpPr>
      <xdr:spPr>
        <a:xfrm>
          <a:off x="2142047" y="5200636"/>
          <a:ext cx="182880" cy="0"/>
        </a:xfrm>
        <a:prstGeom prst="line">
          <a:avLst/>
        </a:prstGeom>
        <a:ln w="28575">
          <a:solidFill>
            <a:schemeClr val="accent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1612874</xdr:colOff>
      <xdr:row>59</xdr:row>
      <xdr:rowOff>120649</xdr:rowOff>
    </xdr:from>
    <xdr:to>
      <xdr:col>4</xdr:col>
      <xdr:colOff>28337</xdr:colOff>
      <xdr:row>59</xdr:row>
      <xdr:rowOff>120649</xdr:rowOff>
    </xdr:to>
    <xdr:cxnSp macro="">
      <xdr:nvCxnSpPr>
        <xdr:cNvPr id="136" name="Straight Connector 135" descr="graph item"/>
        <xdr:cNvCxnSpPr/>
      </xdr:nvCxnSpPr>
      <xdr:spPr>
        <a:xfrm>
          <a:off x="2152624" y="5835649"/>
          <a:ext cx="182880"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c:userShapes xmlns:c="http://schemas.openxmlformats.org/drawingml/2006/chart">
  <cdr:relSizeAnchor xmlns:cdr="http://schemas.openxmlformats.org/drawingml/2006/chartDrawing">
    <cdr:from>
      <cdr:x>0.15389</cdr:x>
      <cdr:y>0.02267</cdr:y>
    </cdr:from>
    <cdr:to>
      <cdr:x>0.97339</cdr:x>
      <cdr:y>0.87987</cdr:y>
    </cdr:to>
    <cdr:sp macro="" textlink="">
      <cdr:nvSpPr>
        <cdr:cNvPr id="2" name="TextBox 257"/>
        <cdr:cNvSpPr txBox="1"/>
      </cdr:nvSpPr>
      <cdr:spPr>
        <a:xfrm xmlns:a="http://schemas.openxmlformats.org/drawingml/2006/main">
          <a:off x="612137" y="63499"/>
          <a:ext cx="3259669" cy="2401363"/>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r>
            <a:rPr lang="en-US" sz="1100">
              <a:latin typeface="Times New Roman" pitchFamily="18" charset="0"/>
              <a:cs typeface="Times New Roman" pitchFamily="18" charset="0"/>
            </a:rPr>
            <a:t>CPI scores a</a:t>
          </a:r>
          <a:r>
            <a:rPr lang="en-US" sz="1100" baseline="0">
              <a:latin typeface="Times New Roman" pitchFamily="18" charset="0"/>
              <a:cs typeface="Times New Roman" pitchFamily="18" charset="0"/>
            </a:rPr>
            <a:t>re not </a:t>
          </a:r>
        </a:p>
        <a:p xmlns:a="http://schemas.openxmlformats.org/drawingml/2006/main">
          <a:pPr algn="ctr"/>
          <a:r>
            <a:rPr lang="en-US" sz="1100" baseline="0">
              <a:latin typeface="Times New Roman" pitchFamily="18" charset="0"/>
              <a:cs typeface="Times New Roman" pitchFamily="18" charset="0"/>
            </a:rPr>
            <a:t>calculated for groups with </a:t>
          </a:r>
        </a:p>
        <a:p xmlns:a="http://schemas.openxmlformats.org/drawingml/2006/main">
          <a:pPr algn="ctr"/>
          <a:r>
            <a:rPr lang="en-US" sz="1100" baseline="0">
              <a:latin typeface="Times New Roman" pitchFamily="18" charset="0"/>
              <a:cs typeface="Times New Roman" pitchFamily="18" charset="0"/>
            </a:rPr>
            <a:t>fewer than 10 students.</a:t>
          </a:r>
        </a:p>
      </cdr:txBody>
    </cdr:sp>
  </cdr:relSizeAnchor>
</c:userShapes>
</file>

<file path=xl/drawings/drawing11.xml><?xml version="1.0" encoding="utf-8"?>
<c:userShapes xmlns:c="http://schemas.openxmlformats.org/drawingml/2006/chart">
  <cdr:relSizeAnchor xmlns:cdr="http://schemas.openxmlformats.org/drawingml/2006/chartDrawing">
    <cdr:from>
      <cdr:x>0.15364</cdr:x>
      <cdr:y>0.08862</cdr:y>
    </cdr:from>
    <cdr:to>
      <cdr:x>0.97844</cdr:x>
      <cdr:y>0.86021</cdr:y>
    </cdr:to>
    <cdr:sp macro="" textlink="">
      <cdr:nvSpPr>
        <cdr:cNvPr id="2" name="TextBox 418"/>
        <cdr:cNvSpPr txBox="1"/>
      </cdr:nvSpPr>
      <cdr:spPr>
        <a:xfrm xmlns:a="http://schemas.openxmlformats.org/drawingml/2006/main">
          <a:off x="603241" y="252946"/>
          <a:ext cx="3238509" cy="2202371"/>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r>
            <a:rPr lang="en-US" sz="1100">
              <a:latin typeface="Times New Roman" pitchFamily="18" charset="0"/>
              <a:cs typeface="Times New Roman" pitchFamily="18" charset="0"/>
            </a:rPr>
            <a:t>Achievement level</a:t>
          </a:r>
          <a:r>
            <a:rPr lang="en-US" sz="1100" baseline="0">
              <a:latin typeface="Times New Roman" pitchFamily="18" charset="0"/>
              <a:cs typeface="Times New Roman" pitchFamily="18" charset="0"/>
            </a:rPr>
            <a:t> percentages </a:t>
          </a:r>
        </a:p>
        <a:p xmlns:a="http://schemas.openxmlformats.org/drawingml/2006/main">
          <a:pPr algn="ctr"/>
          <a:r>
            <a:rPr lang="en-US" sz="1100" baseline="0">
              <a:latin typeface="Times New Roman" pitchFamily="18" charset="0"/>
              <a:cs typeface="Times New Roman" pitchFamily="18" charset="0"/>
            </a:rPr>
            <a:t>are not calculated for groups </a:t>
          </a:r>
        </a:p>
        <a:p xmlns:a="http://schemas.openxmlformats.org/drawingml/2006/main">
          <a:pPr algn="ctr"/>
          <a:r>
            <a:rPr lang="en-US" sz="1100" baseline="0">
              <a:latin typeface="Times New Roman" pitchFamily="18" charset="0"/>
              <a:cs typeface="Times New Roman" pitchFamily="18" charset="0"/>
            </a:rPr>
            <a:t>with fewer than 10 students.</a:t>
          </a:r>
        </a:p>
      </cdr:txBody>
    </cdr:sp>
  </cdr:relSizeAnchor>
</c:userShapes>
</file>

<file path=xl/drawings/drawing12.xml><?xml version="1.0" encoding="utf-8"?>
<c:userShapes xmlns:c="http://schemas.openxmlformats.org/drawingml/2006/chart">
  <cdr:relSizeAnchor xmlns:cdr="http://schemas.openxmlformats.org/drawingml/2006/chartDrawing">
    <cdr:from>
      <cdr:x>0.14133</cdr:x>
      <cdr:y>0.01483</cdr:y>
    </cdr:from>
    <cdr:to>
      <cdr:x>0.97867</cdr:x>
      <cdr:y>0.86763</cdr:y>
    </cdr:to>
    <cdr:sp macro="" textlink="">
      <cdr:nvSpPr>
        <cdr:cNvPr id="2" name="TextBox 257"/>
        <cdr:cNvSpPr txBox="1"/>
      </cdr:nvSpPr>
      <cdr:spPr>
        <a:xfrm xmlns:a="http://schemas.openxmlformats.org/drawingml/2006/main">
          <a:off x="560917" y="42334"/>
          <a:ext cx="3323166" cy="2434167"/>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r>
            <a:rPr lang="en-US" sz="1100">
              <a:latin typeface="Times New Roman" pitchFamily="18" charset="0"/>
              <a:cs typeface="Times New Roman" pitchFamily="18" charset="0"/>
            </a:rPr>
            <a:t>Median SGP is</a:t>
          </a:r>
          <a:r>
            <a:rPr lang="en-US" sz="1100" baseline="0">
              <a:latin typeface="Times New Roman" pitchFamily="18" charset="0"/>
              <a:cs typeface="Times New Roman" pitchFamily="18" charset="0"/>
            </a:rPr>
            <a:t> not calculated </a:t>
          </a:r>
        </a:p>
        <a:p xmlns:a="http://schemas.openxmlformats.org/drawingml/2006/main">
          <a:pPr algn="ctr"/>
          <a:r>
            <a:rPr lang="en-US" sz="1100" baseline="0">
              <a:latin typeface="Times New Roman" pitchFamily="18" charset="0"/>
              <a:cs typeface="Times New Roman" pitchFamily="18" charset="0"/>
            </a:rPr>
            <a:t>if the number of students </a:t>
          </a:r>
        </a:p>
        <a:p xmlns:a="http://schemas.openxmlformats.org/drawingml/2006/main">
          <a:pPr algn="ctr"/>
          <a:r>
            <a:rPr lang="en-US" sz="1100" baseline="0">
              <a:latin typeface="Times New Roman" pitchFamily="18" charset="0"/>
              <a:cs typeface="Times New Roman" pitchFamily="18" charset="0"/>
            </a:rPr>
            <a:t>included in the aggregated SGP </a:t>
          </a:r>
        </a:p>
        <a:p xmlns:a="http://schemas.openxmlformats.org/drawingml/2006/main">
          <a:pPr algn="ctr"/>
          <a:r>
            <a:rPr lang="en-US" sz="1100" baseline="0">
              <a:latin typeface="Times New Roman" pitchFamily="18" charset="0"/>
              <a:cs typeface="Times New Roman" pitchFamily="18" charset="0"/>
            </a:rPr>
            <a:t>is less than 20.</a:t>
          </a:r>
        </a:p>
      </cdr:txBody>
    </cdr:sp>
  </cdr:relSizeAnchor>
</c:userShapes>
</file>

<file path=xl/drawings/drawing13.xml><?xml version="1.0" encoding="utf-8"?>
<c:userShapes xmlns:c="http://schemas.openxmlformats.org/drawingml/2006/chart">
  <cdr:relSizeAnchor xmlns:cdr="http://schemas.openxmlformats.org/drawingml/2006/chartDrawing">
    <cdr:from>
      <cdr:x>0.15288</cdr:x>
      <cdr:y>0.06045</cdr:y>
    </cdr:from>
    <cdr:to>
      <cdr:x>0.97361</cdr:x>
      <cdr:y>0.87646</cdr:y>
    </cdr:to>
    <cdr:sp macro="" textlink="">
      <cdr:nvSpPr>
        <cdr:cNvPr id="2" name="TextBox 418"/>
        <cdr:cNvSpPr txBox="1"/>
      </cdr:nvSpPr>
      <cdr:spPr>
        <a:xfrm xmlns:a="http://schemas.openxmlformats.org/drawingml/2006/main">
          <a:off x="603250" y="169334"/>
          <a:ext cx="3238509" cy="2286000"/>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r>
            <a:rPr lang="en-US" sz="1100">
              <a:latin typeface="Times New Roman" pitchFamily="18" charset="0"/>
              <a:cs typeface="Times New Roman" pitchFamily="18" charset="0"/>
            </a:rPr>
            <a:t>Achievement level</a:t>
          </a:r>
          <a:r>
            <a:rPr lang="en-US" sz="1100" baseline="0">
              <a:latin typeface="Times New Roman" pitchFamily="18" charset="0"/>
              <a:cs typeface="Times New Roman" pitchFamily="18" charset="0"/>
            </a:rPr>
            <a:t> percentages </a:t>
          </a:r>
        </a:p>
        <a:p xmlns:a="http://schemas.openxmlformats.org/drawingml/2006/main">
          <a:pPr algn="ctr"/>
          <a:r>
            <a:rPr lang="en-US" sz="1100" baseline="0">
              <a:latin typeface="Times New Roman" pitchFamily="18" charset="0"/>
              <a:cs typeface="Times New Roman" pitchFamily="18" charset="0"/>
            </a:rPr>
            <a:t>are not calculated for groups </a:t>
          </a:r>
        </a:p>
        <a:p xmlns:a="http://schemas.openxmlformats.org/drawingml/2006/main">
          <a:pPr algn="ctr"/>
          <a:r>
            <a:rPr lang="en-US" sz="1100" baseline="0">
              <a:latin typeface="Times New Roman" pitchFamily="18" charset="0"/>
              <a:cs typeface="Times New Roman" pitchFamily="18" charset="0"/>
            </a:rPr>
            <a:t>with fewer than 10 students.</a:t>
          </a:r>
        </a:p>
      </cdr:txBody>
    </cdr:sp>
  </cdr:relSizeAnchor>
</c:userShapes>
</file>

<file path=xl/drawings/drawing14.xml><?xml version="1.0" encoding="utf-8"?>
<c:userShapes xmlns:c="http://schemas.openxmlformats.org/drawingml/2006/chart">
  <cdr:relSizeAnchor xmlns:cdr="http://schemas.openxmlformats.org/drawingml/2006/chartDrawing">
    <cdr:from>
      <cdr:x>0.13556</cdr:x>
      <cdr:y>0</cdr:y>
    </cdr:from>
    <cdr:to>
      <cdr:x>0.98688</cdr:x>
      <cdr:y>0.86891</cdr:y>
    </cdr:to>
    <cdr:sp macro="" textlink="">
      <cdr:nvSpPr>
        <cdr:cNvPr id="2" name="TextBox 257"/>
        <cdr:cNvSpPr txBox="1"/>
      </cdr:nvSpPr>
      <cdr:spPr>
        <a:xfrm xmlns:a="http://schemas.openxmlformats.org/drawingml/2006/main">
          <a:off x="529167" y="0"/>
          <a:ext cx="3323166" cy="2434167"/>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r>
            <a:rPr lang="en-US" sz="1100">
              <a:latin typeface="Times New Roman" pitchFamily="18" charset="0"/>
              <a:cs typeface="Times New Roman" pitchFamily="18" charset="0"/>
            </a:rPr>
            <a:t>Median SGP is</a:t>
          </a:r>
          <a:r>
            <a:rPr lang="en-US" sz="1100" baseline="0">
              <a:latin typeface="Times New Roman" pitchFamily="18" charset="0"/>
              <a:cs typeface="Times New Roman" pitchFamily="18" charset="0"/>
            </a:rPr>
            <a:t> not calculated </a:t>
          </a:r>
        </a:p>
        <a:p xmlns:a="http://schemas.openxmlformats.org/drawingml/2006/main">
          <a:pPr algn="ctr"/>
          <a:r>
            <a:rPr lang="en-US" sz="1100" baseline="0">
              <a:latin typeface="Times New Roman" pitchFamily="18" charset="0"/>
              <a:cs typeface="Times New Roman" pitchFamily="18" charset="0"/>
            </a:rPr>
            <a:t>if the number of students </a:t>
          </a:r>
        </a:p>
        <a:p xmlns:a="http://schemas.openxmlformats.org/drawingml/2006/main">
          <a:pPr algn="ctr"/>
          <a:r>
            <a:rPr lang="en-US" sz="1100" baseline="0">
              <a:latin typeface="Times New Roman" pitchFamily="18" charset="0"/>
              <a:cs typeface="Times New Roman" pitchFamily="18" charset="0"/>
            </a:rPr>
            <a:t>included in the aggregated SGP </a:t>
          </a:r>
        </a:p>
        <a:p xmlns:a="http://schemas.openxmlformats.org/drawingml/2006/main">
          <a:pPr algn="ctr"/>
          <a:r>
            <a:rPr lang="en-US" sz="1100" baseline="0">
              <a:latin typeface="Times New Roman" pitchFamily="18" charset="0"/>
              <a:cs typeface="Times New Roman" pitchFamily="18" charset="0"/>
            </a:rPr>
            <a:t>is less than 20.</a:t>
          </a:r>
        </a:p>
      </cdr:txBody>
    </cdr:sp>
  </cdr:relSizeAnchor>
</c:userShapes>
</file>

<file path=xl/drawings/drawing15.xml><?xml version="1.0" encoding="utf-8"?>
<xdr:wsDr xmlns:xdr="http://schemas.openxmlformats.org/drawingml/2006/spreadsheetDrawing" xmlns:a="http://schemas.openxmlformats.org/drawingml/2006/main">
  <xdr:twoCellAnchor>
    <xdr:from>
      <xdr:col>3</xdr:col>
      <xdr:colOff>920749</xdr:colOff>
      <xdr:row>3</xdr:row>
      <xdr:rowOff>21163</xdr:rowOff>
    </xdr:from>
    <xdr:to>
      <xdr:col>8</xdr:col>
      <xdr:colOff>614888</xdr:colOff>
      <xdr:row>17</xdr:row>
      <xdr:rowOff>146046</xdr:rowOff>
    </xdr:to>
    <xdr:graphicFrame macro="">
      <xdr:nvGraphicFramePr>
        <xdr:cNvPr id="5" name="Chart 4"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63500</xdr:colOff>
      <xdr:row>3</xdr:row>
      <xdr:rowOff>21163</xdr:rowOff>
    </xdr:from>
    <xdr:to>
      <xdr:col>23</xdr:col>
      <xdr:colOff>0</xdr:colOff>
      <xdr:row>17</xdr:row>
      <xdr:rowOff>146046</xdr:rowOff>
    </xdr:to>
    <xdr:graphicFrame macro="">
      <xdr:nvGraphicFramePr>
        <xdr:cNvPr id="7" name="Chart 6"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1460454</xdr:colOff>
      <xdr:row>22</xdr:row>
      <xdr:rowOff>105832</xdr:rowOff>
    </xdr:from>
    <xdr:to>
      <xdr:col>9</xdr:col>
      <xdr:colOff>1693287</xdr:colOff>
      <xdr:row>22</xdr:row>
      <xdr:rowOff>105832</xdr:rowOff>
    </xdr:to>
    <xdr:cxnSp macro="">
      <xdr:nvCxnSpPr>
        <xdr:cNvPr id="9" name="Straight Connector 8" descr="graph item"/>
        <xdr:cNvCxnSpPr/>
      </xdr:nvCxnSpPr>
      <xdr:spPr>
        <a:xfrm>
          <a:off x="4622754" y="45159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29</xdr:row>
      <xdr:rowOff>99481</xdr:rowOff>
    </xdr:from>
    <xdr:to>
      <xdr:col>9</xdr:col>
      <xdr:colOff>1693287</xdr:colOff>
      <xdr:row>29</xdr:row>
      <xdr:rowOff>99481</xdr:rowOff>
    </xdr:to>
    <xdr:cxnSp macro="">
      <xdr:nvCxnSpPr>
        <xdr:cNvPr id="10" name="Straight Connector 9" descr="graph item"/>
        <xdr:cNvCxnSpPr/>
      </xdr:nvCxnSpPr>
      <xdr:spPr>
        <a:xfrm>
          <a:off x="4622754" y="48905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25</xdr:row>
      <xdr:rowOff>103713</xdr:rowOff>
    </xdr:from>
    <xdr:to>
      <xdr:col>9</xdr:col>
      <xdr:colOff>1693287</xdr:colOff>
      <xdr:row>25</xdr:row>
      <xdr:rowOff>103713</xdr:rowOff>
    </xdr:to>
    <xdr:cxnSp macro="">
      <xdr:nvCxnSpPr>
        <xdr:cNvPr id="11" name="Straight Connector 10" descr="graph item"/>
        <xdr:cNvCxnSpPr/>
      </xdr:nvCxnSpPr>
      <xdr:spPr>
        <a:xfrm>
          <a:off x="4622754" y="47042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22</xdr:row>
      <xdr:rowOff>105832</xdr:rowOff>
    </xdr:from>
    <xdr:to>
      <xdr:col>16</xdr:col>
      <xdr:colOff>1693287</xdr:colOff>
      <xdr:row>22</xdr:row>
      <xdr:rowOff>105832</xdr:rowOff>
    </xdr:to>
    <xdr:cxnSp macro="">
      <xdr:nvCxnSpPr>
        <xdr:cNvPr id="12" name="Straight Connector 11" descr="graph item"/>
        <xdr:cNvCxnSpPr/>
      </xdr:nvCxnSpPr>
      <xdr:spPr>
        <a:xfrm>
          <a:off x="7861254" y="45159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29</xdr:row>
      <xdr:rowOff>99481</xdr:rowOff>
    </xdr:from>
    <xdr:to>
      <xdr:col>16</xdr:col>
      <xdr:colOff>1693287</xdr:colOff>
      <xdr:row>29</xdr:row>
      <xdr:rowOff>99481</xdr:rowOff>
    </xdr:to>
    <xdr:cxnSp macro="">
      <xdr:nvCxnSpPr>
        <xdr:cNvPr id="13" name="Straight Connector 12" descr="graph item"/>
        <xdr:cNvCxnSpPr/>
      </xdr:nvCxnSpPr>
      <xdr:spPr>
        <a:xfrm>
          <a:off x="7861254" y="48905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25</xdr:row>
      <xdr:rowOff>103713</xdr:rowOff>
    </xdr:from>
    <xdr:to>
      <xdr:col>16</xdr:col>
      <xdr:colOff>1693287</xdr:colOff>
      <xdr:row>25</xdr:row>
      <xdr:rowOff>103713</xdr:rowOff>
    </xdr:to>
    <xdr:cxnSp macro="">
      <xdr:nvCxnSpPr>
        <xdr:cNvPr id="14" name="Straight Connector 13" descr="graph item"/>
        <xdr:cNvCxnSpPr/>
      </xdr:nvCxnSpPr>
      <xdr:spPr>
        <a:xfrm>
          <a:off x="7861254" y="47042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1460454</xdr:colOff>
      <xdr:row>94</xdr:row>
      <xdr:rowOff>105832</xdr:rowOff>
    </xdr:from>
    <xdr:to>
      <xdr:col>1</xdr:col>
      <xdr:colOff>1693287</xdr:colOff>
      <xdr:row>94</xdr:row>
      <xdr:rowOff>105832</xdr:rowOff>
    </xdr:to>
    <xdr:cxnSp macro="">
      <xdr:nvCxnSpPr>
        <xdr:cNvPr id="15" name="Straight Connector 14" descr="graph item"/>
        <xdr:cNvCxnSpPr/>
      </xdr:nvCxnSpPr>
      <xdr:spPr>
        <a:xfrm>
          <a:off x="365079" y="1447905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1460454</xdr:colOff>
      <xdr:row>101</xdr:row>
      <xdr:rowOff>99481</xdr:rowOff>
    </xdr:from>
    <xdr:to>
      <xdr:col>1</xdr:col>
      <xdr:colOff>1693287</xdr:colOff>
      <xdr:row>101</xdr:row>
      <xdr:rowOff>99481</xdr:rowOff>
    </xdr:to>
    <xdr:cxnSp macro="">
      <xdr:nvCxnSpPr>
        <xdr:cNvPr id="16" name="Straight Connector 15" descr="graph item"/>
        <xdr:cNvCxnSpPr/>
      </xdr:nvCxnSpPr>
      <xdr:spPr>
        <a:xfrm>
          <a:off x="365079" y="1485370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1460454</xdr:colOff>
      <xdr:row>97</xdr:row>
      <xdr:rowOff>103713</xdr:rowOff>
    </xdr:from>
    <xdr:to>
      <xdr:col>1</xdr:col>
      <xdr:colOff>1693287</xdr:colOff>
      <xdr:row>97</xdr:row>
      <xdr:rowOff>103713</xdr:rowOff>
    </xdr:to>
    <xdr:cxnSp macro="">
      <xdr:nvCxnSpPr>
        <xdr:cNvPr id="17" name="Straight Connector 16" descr="graph item"/>
        <xdr:cNvCxnSpPr/>
      </xdr:nvCxnSpPr>
      <xdr:spPr>
        <a:xfrm>
          <a:off x="365079" y="1466743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54</xdr:row>
      <xdr:rowOff>105832</xdr:rowOff>
    </xdr:from>
    <xdr:to>
      <xdr:col>9</xdr:col>
      <xdr:colOff>1693287</xdr:colOff>
      <xdr:row>54</xdr:row>
      <xdr:rowOff>105832</xdr:rowOff>
    </xdr:to>
    <xdr:cxnSp macro="">
      <xdr:nvCxnSpPr>
        <xdr:cNvPr id="24" name="Straight Connector 23" descr="graph item"/>
        <xdr:cNvCxnSpPr/>
      </xdr:nvCxnSpPr>
      <xdr:spPr>
        <a:xfrm>
          <a:off x="4622754" y="88974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61</xdr:row>
      <xdr:rowOff>99481</xdr:rowOff>
    </xdr:from>
    <xdr:to>
      <xdr:col>9</xdr:col>
      <xdr:colOff>1693287</xdr:colOff>
      <xdr:row>61</xdr:row>
      <xdr:rowOff>99481</xdr:rowOff>
    </xdr:to>
    <xdr:cxnSp macro="">
      <xdr:nvCxnSpPr>
        <xdr:cNvPr id="25" name="Straight Connector 24" descr="graph item"/>
        <xdr:cNvCxnSpPr/>
      </xdr:nvCxnSpPr>
      <xdr:spPr>
        <a:xfrm>
          <a:off x="4622754" y="92720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57</xdr:row>
      <xdr:rowOff>103713</xdr:rowOff>
    </xdr:from>
    <xdr:to>
      <xdr:col>9</xdr:col>
      <xdr:colOff>1693287</xdr:colOff>
      <xdr:row>57</xdr:row>
      <xdr:rowOff>103713</xdr:rowOff>
    </xdr:to>
    <xdr:cxnSp macro="">
      <xdr:nvCxnSpPr>
        <xdr:cNvPr id="26" name="Straight Connector 25" descr="graph item"/>
        <xdr:cNvCxnSpPr/>
      </xdr:nvCxnSpPr>
      <xdr:spPr>
        <a:xfrm>
          <a:off x="4622754" y="90857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54</xdr:row>
      <xdr:rowOff>105832</xdr:rowOff>
    </xdr:from>
    <xdr:to>
      <xdr:col>16</xdr:col>
      <xdr:colOff>1693287</xdr:colOff>
      <xdr:row>54</xdr:row>
      <xdr:rowOff>105832</xdr:rowOff>
    </xdr:to>
    <xdr:cxnSp macro="">
      <xdr:nvCxnSpPr>
        <xdr:cNvPr id="27" name="Straight Connector 26" descr="graph item"/>
        <xdr:cNvCxnSpPr/>
      </xdr:nvCxnSpPr>
      <xdr:spPr>
        <a:xfrm>
          <a:off x="7861254" y="88974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61</xdr:row>
      <xdr:rowOff>99481</xdr:rowOff>
    </xdr:from>
    <xdr:to>
      <xdr:col>16</xdr:col>
      <xdr:colOff>1693287</xdr:colOff>
      <xdr:row>61</xdr:row>
      <xdr:rowOff>99481</xdr:rowOff>
    </xdr:to>
    <xdr:cxnSp macro="">
      <xdr:nvCxnSpPr>
        <xdr:cNvPr id="28" name="Straight Connector 27" descr="graph item"/>
        <xdr:cNvCxnSpPr/>
      </xdr:nvCxnSpPr>
      <xdr:spPr>
        <a:xfrm>
          <a:off x="7861254" y="92720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57</xdr:row>
      <xdr:rowOff>103713</xdr:rowOff>
    </xdr:from>
    <xdr:to>
      <xdr:col>16</xdr:col>
      <xdr:colOff>1693287</xdr:colOff>
      <xdr:row>57</xdr:row>
      <xdr:rowOff>103713</xdr:rowOff>
    </xdr:to>
    <xdr:cxnSp macro="">
      <xdr:nvCxnSpPr>
        <xdr:cNvPr id="29" name="Straight Connector 28" descr="graph item"/>
        <xdr:cNvCxnSpPr/>
      </xdr:nvCxnSpPr>
      <xdr:spPr>
        <a:xfrm>
          <a:off x="7861254" y="90857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61</xdr:row>
      <xdr:rowOff>57150</xdr:rowOff>
    </xdr:from>
    <xdr:to>
      <xdr:col>3</xdr:col>
      <xdr:colOff>3810</xdr:colOff>
      <xdr:row>61</xdr:row>
      <xdr:rowOff>148590</xdr:rowOff>
    </xdr:to>
    <xdr:grpSp>
      <xdr:nvGrpSpPr>
        <xdr:cNvPr id="33" name="Group 32" descr="graph item"/>
        <xdr:cNvGrpSpPr/>
      </xdr:nvGrpSpPr>
      <xdr:grpSpPr>
        <a:xfrm>
          <a:off x="457200" y="11144250"/>
          <a:ext cx="3810" cy="91440"/>
          <a:chOff x="400050" y="15230475"/>
          <a:chExt cx="137160" cy="91440"/>
        </a:xfrm>
      </xdr:grpSpPr>
      <xdr:cxnSp macro="">
        <xdr:nvCxnSpPr>
          <xdr:cNvPr id="34" name="Straight Connector 33"/>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35" name="Isosceles Triangle 34"/>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3</xdr:col>
      <xdr:colOff>0</xdr:colOff>
      <xdr:row>101</xdr:row>
      <xdr:rowOff>57150</xdr:rowOff>
    </xdr:from>
    <xdr:to>
      <xdr:col>3</xdr:col>
      <xdr:colOff>3810</xdr:colOff>
      <xdr:row>101</xdr:row>
      <xdr:rowOff>148590</xdr:rowOff>
    </xdr:to>
    <xdr:grpSp>
      <xdr:nvGrpSpPr>
        <xdr:cNvPr id="86" name="Group 85" descr="graph item"/>
        <xdr:cNvGrpSpPr/>
      </xdr:nvGrpSpPr>
      <xdr:grpSpPr>
        <a:xfrm>
          <a:off x="457200" y="18840450"/>
          <a:ext cx="3810" cy="91440"/>
          <a:chOff x="400050" y="15230475"/>
          <a:chExt cx="137160" cy="91440"/>
        </a:xfrm>
      </xdr:grpSpPr>
      <xdr:cxnSp macro="">
        <xdr:nvCxnSpPr>
          <xdr:cNvPr id="87" name="Straight Connector 86"/>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88" name="Isosceles Triangle 87"/>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10</xdr:col>
      <xdr:colOff>84667</xdr:colOff>
      <xdr:row>3</xdr:row>
      <xdr:rowOff>0</xdr:rowOff>
    </xdr:from>
    <xdr:to>
      <xdr:col>16</xdr:col>
      <xdr:colOff>74083</xdr:colOff>
      <xdr:row>17</xdr:row>
      <xdr:rowOff>124883</xdr:rowOff>
    </xdr:to>
    <xdr:graphicFrame macro="">
      <xdr:nvGraphicFramePr>
        <xdr:cNvPr id="138" name="Chart 137"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931333</xdr:colOff>
      <xdr:row>35</xdr:row>
      <xdr:rowOff>0</xdr:rowOff>
    </xdr:from>
    <xdr:to>
      <xdr:col>8</xdr:col>
      <xdr:colOff>614889</xdr:colOff>
      <xdr:row>49</xdr:row>
      <xdr:rowOff>135467</xdr:rowOff>
    </xdr:to>
    <xdr:graphicFrame macro="">
      <xdr:nvGraphicFramePr>
        <xdr:cNvPr id="142" name="Chart 141"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84666</xdr:colOff>
      <xdr:row>35</xdr:row>
      <xdr:rowOff>0</xdr:rowOff>
    </xdr:from>
    <xdr:to>
      <xdr:col>16</xdr:col>
      <xdr:colOff>126999</xdr:colOff>
      <xdr:row>49</xdr:row>
      <xdr:rowOff>135467</xdr:rowOff>
    </xdr:to>
    <xdr:graphicFrame macro="">
      <xdr:nvGraphicFramePr>
        <xdr:cNvPr id="143" name="Chart 142"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17</xdr:col>
      <xdr:colOff>63500</xdr:colOff>
      <xdr:row>35</xdr:row>
      <xdr:rowOff>0</xdr:rowOff>
    </xdr:from>
    <xdr:to>
      <xdr:col>23</xdr:col>
      <xdr:colOff>0</xdr:colOff>
      <xdr:row>49</xdr:row>
      <xdr:rowOff>135467</xdr:rowOff>
    </xdr:to>
    <xdr:graphicFrame macro="">
      <xdr:nvGraphicFramePr>
        <xdr:cNvPr id="144" name="Chart 143"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16</xdr:col>
      <xdr:colOff>1460454</xdr:colOff>
      <xdr:row>22</xdr:row>
      <xdr:rowOff>105832</xdr:rowOff>
    </xdr:from>
    <xdr:to>
      <xdr:col>16</xdr:col>
      <xdr:colOff>1693287</xdr:colOff>
      <xdr:row>22</xdr:row>
      <xdr:rowOff>105832</xdr:rowOff>
    </xdr:to>
    <xdr:cxnSp macro="">
      <xdr:nvCxnSpPr>
        <xdr:cNvPr id="145" name="Straight Connector 144" descr="graph item"/>
        <xdr:cNvCxnSpPr/>
      </xdr:nvCxnSpPr>
      <xdr:spPr>
        <a:xfrm>
          <a:off x="4628046" y="4529665"/>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29</xdr:row>
      <xdr:rowOff>99481</xdr:rowOff>
    </xdr:from>
    <xdr:to>
      <xdr:col>16</xdr:col>
      <xdr:colOff>1693287</xdr:colOff>
      <xdr:row>29</xdr:row>
      <xdr:rowOff>99481</xdr:rowOff>
    </xdr:to>
    <xdr:cxnSp macro="">
      <xdr:nvCxnSpPr>
        <xdr:cNvPr id="146" name="Straight Connector 145" descr="graph item"/>
        <xdr:cNvCxnSpPr/>
      </xdr:nvCxnSpPr>
      <xdr:spPr>
        <a:xfrm>
          <a:off x="4628046" y="4904314"/>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25</xdr:row>
      <xdr:rowOff>103713</xdr:rowOff>
    </xdr:from>
    <xdr:to>
      <xdr:col>16</xdr:col>
      <xdr:colOff>1693287</xdr:colOff>
      <xdr:row>25</xdr:row>
      <xdr:rowOff>103713</xdr:rowOff>
    </xdr:to>
    <xdr:cxnSp macro="">
      <xdr:nvCxnSpPr>
        <xdr:cNvPr id="147" name="Straight Connector 146" descr="graph item"/>
        <xdr:cNvCxnSpPr/>
      </xdr:nvCxnSpPr>
      <xdr:spPr>
        <a:xfrm>
          <a:off x="4628046" y="4718046"/>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54</xdr:row>
      <xdr:rowOff>105832</xdr:rowOff>
    </xdr:from>
    <xdr:to>
      <xdr:col>9</xdr:col>
      <xdr:colOff>1693287</xdr:colOff>
      <xdr:row>54</xdr:row>
      <xdr:rowOff>105832</xdr:rowOff>
    </xdr:to>
    <xdr:cxnSp macro="">
      <xdr:nvCxnSpPr>
        <xdr:cNvPr id="153" name="Straight Connector 152" descr="graph item"/>
        <xdr:cNvCxnSpPr/>
      </xdr:nvCxnSpPr>
      <xdr:spPr>
        <a:xfrm>
          <a:off x="4628046" y="4529665"/>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61</xdr:row>
      <xdr:rowOff>99481</xdr:rowOff>
    </xdr:from>
    <xdr:to>
      <xdr:col>9</xdr:col>
      <xdr:colOff>1693287</xdr:colOff>
      <xdr:row>61</xdr:row>
      <xdr:rowOff>99481</xdr:rowOff>
    </xdr:to>
    <xdr:cxnSp macro="">
      <xdr:nvCxnSpPr>
        <xdr:cNvPr id="154" name="Straight Connector 153" descr="graph item"/>
        <xdr:cNvCxnSpPr/>
      </xdr:nvCxnSpPr>
      <xdr:spPr>
        <a:xfrm>
          <a:off x="4628046" y="4904314"/>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57</xdr:row>
      <xdr:rowOff>103713</xdr:rowOff>
    </xdr:from>
    <xdr:to>
      <xdr:col>9</xdr:col>
      <xdr:colOff>1693287</xdr:colOff>
      <xdr:row>57</xdr:row>
      <xdr:rowOff>103713</xdr:rowOff>
    </xdr:to>
    <xdr:cxnSp macro="">
      <xdr:nvCxnSpPr>
        <xdr:cNvPr id="155" name="Straight Connector 154" descr="graph item"/>
        <xdr:cNvCxnSpPr/>
      </xdr:nvCxnSpPr>
      <xdr:spPr>
        <a:xfrm>
          <a:off x="4628046" y="4718046"/>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54</xdr:row>
      <xdr:rowOff>105832</xdr:rowOff>
    </xdr:from>
    <xdr:to>
      <xdr:col>16</xdr:col>
      <xdr:colOff>1693287</xdr:colOff>
      <xdr:row>54</xdr:row>
      <xdr:rowOff>105832</xdr:rowOff>
    </xdr:to>
    <xdr:cxnSp macro="">
      <xdr:nvCxnSpPr>
        <xdr:cNvPr id="161" name="Straight Connector 160" descr="graph item"/>
        <xdr:cNvCxnSpPr/>
      </xdr:nvCxnSpPr>
      <xdr:spPr>
        <a:xfrm>
          <a:off x="4628046" y="4529665"/>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61</xdr:row>
      <xdr:rowOff>99481</xdr:rowOff>
    </xdr:from>
    <xdr:to>
      <xdr:col>16</xdr:col>
      <xdr:colOff>1693287</xdr:colOff>
      <xdr:row>61</xdr:row>
      <xdr:rowOff>99481</xdr:rowOff>
    </xdr:to>
    <xdr:cxnSp macro="">
      <xdr:nvCxnSpPr>
        <xdr:cNvPr id="162" name="Straight Connector 161" descr="graph item"/>
        <xdr:cNvCxnSpPr/>
      </xdr:nvCxnSpPr>
      <xdr:spPr>
        <a:xfrm>
          <a:off x="4628046" y="4904314"/>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57</xdr:row>
      <xdr:rowOff>103713</xdr:rowOff>
    </xdr:from>
    <xdr:to>
      <xdr:col>16</xdr:col>
      <xdr:colOff>1693287</xdr:colOff>
      <xdr:row>57</xdr:row>
      <xdr:rowOff>103713</xdr:rowOff>
    </xdr:to>
    <xdr:cxnSp macro="">
      <xdr:nvCxnSpPr>
        <xdr:cNvPr id="163" name="Straight Connector 162" descr="graph item"/>
        <xdr:cNvCxnSpPr/>
      </xdr:nvCxnSpPr>
      <xdr:spPr>
        <a:xfrm>
          <a:off x="4628046" y="4718046"/>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94</xdr:row>
      <xdr:rowOff>105832</xdr:rowOff>
    </xdr:from>
    <xdr:to>
      <xdr:col>9</xdr:col>
      <xdr:colOff>1693287</xdr:colOff>
      <xdr:row>94</xdr:row>
      <xdr:rowOff>105832</xdr:rowOff>
    </xdr:to>
    <xdr:cxnSp macro="">
      <xdr:nvCxnSpPr>
        <xdr:cNvPr id="169" name="Straight Connector 168" descr="graph item"/>
        <xdr:cNvCxnSpPr/>
      </xdr:nvCxnSpPr>
      <xdr:spPr>
        <a:xfrm>
          <a:off x="4628046" y="8932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101</xdr:row>
      <xdr:rowOff>99481</xdr:rowOff>
    </xdr:from>
    <xdr:to>
      <xdr:col>9</xdr:col>
      <xdr:colOff>1693287</xdr:colOff>
      <xdr:row>101</xdr:row>
      <xdr:rowOff>99481</xdr:rowOff>
    </xdr:to>
    <xdr:cxnSp macro="">
      <xdr:nvCxnSpPr>
        <xdr:cNvPr id="170" name="Straight Connector 169" descr="graph item"/>
        <xdr:cNvCxnSpPr/>
      </xdr:nvCxnSpPr>
      <xdr:spPr>
        <a:xfrm>
          <a:off x="4628046" y="93069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97</xdr:row>
      <xdr:rowOff>103713</xdr:rowOff>
    </xdr:from>
    <xdr:to>
      <xdr:col>9</xdr:col>
      <xdr:colOff>1693287</xdr:colOff>
      <xdr:row>97</xdr:row>
      <xdr:rowOff>103713</xdr:rowOff>
    </xdr:to>
    <xdr:cxnSp macro="">
      <xdr:nvCxnSpPr>
        <xdr:cNvPr id="171" name="Straight Connector 170" descr="graph item"/>
        <xdr:cNvCxnSpPr/>
      </xdr:nvCxnSpPr>
      <xdr:spPr>
        <a:xfrm>
          <a:off x="4628046" y="91207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94</xdr:row>
      <xdr:rowOff>105832</xdr:rowOff>
    </xdr:from>
    <xdr:to>
      <xdr:col>9</xdr:col>
      <xdr:colOff>1693287</xdr:colOff>
      <xdr:row>94</xdr:row>
      <xdr:rowOff>105832</xdr:rowOff>
    </xdr:to>
    <xdr:cxnSp macro="">
      <xdr:nvCxnSpPr>
        <xdr:cNvPr id="172" name="Straight Connector 171" descr="graph item"/>
        <xdr:cNvCxnSpPr/>
      </xdr:nvCxnSpPr>
      <xdr:spPr>
        <a:xfrm>
          <a:off x="4628046" y="8932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101</xdr:row>
      <xdr:rowOff>99481</xdr:rowOff>
    </xdr:from>
    <xdr:to>
      <xdr:col>9</xdr:col>
      <xdr:colOff>1693287</xdr:colOff>
      <xdr:row>101</xdr:row>
      <xdr:rowOff>99481</xdr:rowOff>
    </xdr:to>
    <xdr:cxnSp macro="">
      <xdr:nvCxnSpPr>
        <xdr:cNvPr id="173" name="Straight Connector 172" descr="graph item"/>
        <xdr:cNvCxnSpPr/>
      </xdr:nvCxnSpPr>
      <xdr:spPr>
        <a:xfrm>
          <a:off x="4628046" y="93069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97</xdr:row>
      <xdr:rowOff>103713</xdr:rowOff>
    </xdr:from>
    <xdr:to>
      <xdr:col>9</xdr:col>
      <xdr:colOff>1693287</xdr:colOff>
      <xdr:row>97</xdr:row>
      <xdr:rowOff>103713</xdr:rowOff>
    </xdr:to>
    <xdr:cxnSp macro="">
      <xdr:nvCxnSpPr>
        <xdr:cNvPr id="174" name="Straight Connector 173" descr="graph item"/>
        <xdr:cNvCxnSpPr/>
      </xdr:nvCxnSpPr>
      <xdr:spPr>
        <a:xfrm>
          <a:off x="4628046" y="91207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94</xdr:row>
      <xdr:rowOff>105832</xdr:rowOff>
    </xdr:from>
    <xdr:to>
      <xdr:col>16</xdr:col>
      <xdr:colOff>1693287</xdr:colOff>
      <xdr:row>94</xdr:row>
      <xdr:rowOff>105832</xdr:rowOff>
    </xdr:to>
    <xdr:cxnSp macro="">
      <xdr:nvCxnSpPr>
        <xdr:cNvPr id="180" name="Straight Connector 179" descr="graph item"/>
        <xdr:cNvCxnSpPr/>
      </xdr:nvCxnSpPr>
      <xdr:spPr>
        <a:xfrm>
          <a:off x="4628046" y="8932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101</xdr:row>
      <xdr:rowOff>99481</xdr:rowOff>
    </xdr:from>
    <xdr:to>
      <xdr:col>16</xdr:col>
      <xdr:colOff>1693287</xdr:colOff>
      <xdr:row>101</xdr:row>
      <xdr:rowOff>99481</xdr:rowOff>
    </xdr:to>
    <xdr:cxnSp macro="">
      <xdr:nvCxnSpPr>
        <xdr:cNvPr id="181" name="Straight Connector 180" descr="graph item"/>
        <xdr:cNvCxnSpPr/>
      </xdr:nvCxnSpPr>
      <xdr:spPr>
        <a:xfrm>
          <a:off x="4628046" y="93069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97</xdr:row>
      <xdr:rowOff>103713</xdr:rowOff>
    </xdr:from>
    <xdr:to>
      <xdr:col>16</xdr:col>
      <xdr:colOff>1693287</xdr:colOff>
      <xdr:row>97</xdr:row>
      <xdr:rowOff>103713</xdr:rowOff>
    </xdr:to>
    <xdr:cxnSp macro="">
      <xdr:nvCxnSpPr>
        <xdr:cNvPr id="182" name="Straight Connector 181" descr="graph item"/>
        <xdr:cNvCxnSpPr/>
      </xdr:nvCxnSpPr>
      <xdr:spPr>
        <a:xfrm>
          <a:off x="4628046" y="91207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94</xdr:row>
      <xdr:rowOff>105832</xdr:rowOff>
    </xdr:from>
    <xdr:to>
      <xdr:col>16</xdr:col>
      <xdr:colOff>1693287</xdr:colOff>
      <xdr:row>94</xdr:row>
      <xdr:rowOff>105832</xdr:rowOff>
    </xdr:to>
    <xdr:cxnSp macro="">
      <xdr:nvCxnSpPr>
        <xdr:cNvPr id="183" name="Straight Connector 182" descr="graph item"/>
        <xdr:cNvCxnSpPr/>
      </xdr:nvCxnSpPr>
      <xdr:spPr>
        <a:xfrm>
          <a:off x="4628046" y="8932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101</xdr:row>
      <xdr:rowOff>99481</xdr:rowOff>
    </xdr:from>
    <xdr:to>
      <xdr:col>16</xdr:col>
      <xdr:colOff>1693287</xdr:colOff>
      <xdr:row>101</xdr:row>
      <xdr:rowOff>99481</xdr:rowOff>
    </xdr:to>
    <xdr:cxnSp macro="">
      <xdr:nvCxnSpPr>
        <xdr:cNvPr id="184" name="Straight Connector 183" descr="graph item"/>
        <xdr:cNvCxnSpPr/>
      </xdr:nvCxnSpPr>
      <xdr:spPr>
        <a:xfrm>
          <a:off x="4628046" y="93069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97</xdr:row>
      <xdr:rowOff>103713</xdr:rowOff>
    </xdr:from>
    <xdr:to>
      <xdr:col>16</xdr:col>
      <xdr:colOff>1693287</xdr:colOff>
      <xdr:row>97</xdr:row>
      <xdr:rowOff>103713</xdr:rowOff>
    </xdr:to>
    <xdr:cxnSp macro="">
      <xdr:nvCxnSpPr>
        <xdr:cNvPr id="185" name="Straight Connector 184" descr="graph item"/>
        <xdr:cNvCxnSpPr/>
      </xdr:nvCxnSpPr>
      <xdr:spPr>
        <a:xfrm>
          <a:off x="4628046" y="91207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931333</xdr:colOff>
      <xdr:row>75</xdr:row>
      <xdr:rowOff>0</xdr:rowOff>
    </xdr:from>
    <xdr:to>
      <xdr:col>8</xdr:col>
      <xdr:colOff>614890</xdr:colOff>
      <xdr:row>90</xdr:row>
      <xdr:rowOff>8466</xdr:rowOff>
    </xdr:to>
    <xdr:graphicFrame macro="">
      <xdr:nvGraphicFramePr>
        <xdr:cNvPr id="216" name="Chart 215"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10</xdr:col>
      <xdr:colOff>84666</xdr:colOff>
      <xdr:row>75</xdr:row>
      <xdr:rowOff>0</xdr:rowOff>
    </xdr:from>
    <xdr:to>
      <xdr:col>16</xdr:col>
      <xdr:colOff>126999</xdr:colOff>
      <xdr:row>90</xdr:row>
      <xdr:rowOff>8466</xdr:rowOff>
    </xdr:to>
    <xdr:graphicFrame macro="">
      <xdr:nvGraphicFramePr>
        <xdr:cNvPr id="217" name="Chart 216"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63500</xdr:colOff>
      <xdr:row>75</xdr:row>
      <xdr:rowOff>0</xdr:rowOff>
    </xdr:from>
    <xdr:to>
      <xdr:col>23</xdr:col>
      <xdr:colOff>0</xdr:colOff>
      <xdr:row>90</xdr:row>
      <xdr:rowOff>8466</xdr:rowOff>
    </xdr:to>
    <xdr:graphicFrame macro="">
      <xdr:nvGraphicFramePr>
        <xdr:cNvPr id="218" name="Chart 217"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10</xdr:col>
      <xdr:colOff>444493</xdr:colOff>
      <xdr:row>23</xdr:row>
      <xdr:rowOff>84667</xdr:rowOff>
    </xdr:from>
    <xdr:to>
      <xdr:col>11</xdr:col>
      <xdr:colOff>65017</xdr:colOff>
      <xdr:row>23</xdr:row>
      <xdr:rowOff>84667</xdr:rowOff>
    </xdr:to>
    <xdr:cxnSp macro="">
      <xdr:nvCxnSpPr>
        <xdr:cNvPr id="275" name="Straight Connector 274" descr="graph item"/>
        <xdr:cNvCxnSpPr/>
      </xdr:nvCxnSpPr>
      <xdr:spPr>
        <a:xfrm>
          <a:off x="5175243" y="4699000"/>
          <a:ext cx="192024" cy="0"/>
        </a:xfrm>
        <a:prstGeom prst="line">
          <a:avLst/>
        </a:prstGeom>
        <a:ln w="28575"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448724</xdr:colOff>
      <xdr:row>24</xdr:row>
      <xdr:rowOff>90142</xdr:rowOff>
    </xdr:from>
    <xdr:to>
      <xdr:col>11</xdr:col>
      <xdr:colOff>50960</xdr:colOff>
      <xdr:row>24</xdr:row>
      <xdr:rowOff>90142</xdr:rowOff>
    </xdr:to>
    <xdr:cxnSp macro="">
      <xdr:nvCxnSpPr>
        <xdr:cNvPr id="276" name="Straight Connector 275" descr="graph item"/>
        <xdr:cNvCxnSpPr/>
      </xdr:nvCxnSpPr>
      <xdr:spPr>
        <a:xfrm>
          <a:off x="5179474" y="4894975"/>
          <a:ext cx="173736" cy="0"/>
        </a:xfrm>
        <a:prstGeom prst="line">
          <a:avLst/>
        </a:prstGeom>
        <a:ln w="28575" cap="rnd">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455083</xdr:colOff>
      <xdr:row>22</xdr:row>
      <xdr:rowOff>95250</xdr:rowOff>
    </xdr:from>
    <xdr:to>
      <xdr:col>11</xdr:col>
      <xdr:colOff>66463</xdr:colOff>
      <xdr:row>22</xdr:row>
      <xdr:rowOff>95250</xdr:rowOff>
    </xdr:to>
    <xdr:cxnSp macro="">
      <xdr:nvCxnSpPr>
        <xdr:cNvPr id="277" name="Straight Connector 276" descr="graph item"/>
        <xdr:cNvCxnSpPr/>
      </xdr:nvCxnSpPr>
      <xdr:spPr>
        <a:xfrm>
          <a:off x="5185833" y="4519083"/>
          <a:ext cx="18288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448735</xdr:colOff>
      <xdr:row>29</xdr:row>
      <xdr:rowOff>110067</xdr:rowOff>
    </xdr:from>
    <xdr:to>
      <xdr:col>11</xdr:col>
      <xdr:colOff>60115</xdr:colOff>
      <xdr:row>29</xdr:row>
      <xdr:rowOff>110067</xdr:rowOff>
    </xdr:to>
    <xdr:cxnSp macro="">
      <xdr:nvCxnSpPr>
        <xdr:cNvPr id="278" name="Straight Connector 277" descr="graph item"/>
        <xdr:cNvCxnSpPr/>
      </xdr:nvCxnSpPr>
      <xdr:spPr>
        <a:xfrm>
          <a:off x="5179485" y="5676900"/>
          <a:ext cx="182880" cy="0"/>
        </a:xfrm>
        <a:prstGeom prst="line">
          <a:avLst/>
        </a:prstGeom>
        <a:ln w="28575">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442389</xdr:colOff>
      <xdr:row>25</xdr:row>
      <xdr:rowOff>103717</xdr:rowOff>
    </xdr:from>
    <xdr:to>
      <xdr:col>11</xdr:col>
      <xdr:colOff>53769</xdr:colOff>
      <xdr:row>25</xdr:row>
      <xdr:rowOff>103717</xdr:rowOff>
    </xdr:to>
    <xdr:cxnSp macro="">
      <xdr:nvCxnSpPr>
        <xdr:cNvPr id="279" name="Straight Connector 278" descr="graph item"/>
        <xdr:cNvCxnSpPr/>
      </xdr:nvCxnSpPr>
      <xdr:spPr>
        <a:xfrm>
          <a:off x="5173139" y="5099050"/>
          <a:ext cx="182880" cy="0"/>
        </a:xfrm>
        <a:prstGeom prst="line">
          <a:avLst/>
        </a:prstGeom>
        <a:ln w="28575">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448733</xdr:colOff>
      <xdr:row>26</xdr:row>
      <xdr:rowOff>110067</xdr:rowOff>
    </xdr:from>
    <xdr:to>
      <xdr:col>11</xdr:col>
      <xdr:colOff>69257</xdr:colOff>
      <xdr:row>26</xdr:row>
      <xdr:rowOff>110067</xdr:rowOff>
    </xdr:to>
    <xdr:cxnSp macro="">
      <xdr:nvCxnSpPr>
        <xdr:cNvPr id="286" name="Straight Connector 285" descr="graph item"/>
        <xdr:cNvCxnSpPr/>
      </xdr:nvCxnSpPr>
      <xdr:spPr>
        <a:xfrm>
          <a:off x="5179483" y="5295900"/>
          <a:ext cx="192024" cy="0"/>
        </a:xfrm>
        <a:prstGeom prst="line">
          <a:avLst/>
        </a:prstGeom>
        <a:ln w="28575" cap="rnd">
          <a:solidFill>
            <a:schemeClr val="accent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442388</xdr:colOff>
      <xdr:row>27</xdr:row>
      <xdr:rowOff>104962</xdr:rowOff>
    </xdr:from>
    <xdr:to>
      <xdr:col>11</xdr:col>
      <xdr:colOff>44624</xdr:colOff>
      <xdr:row>27</xdr:row>
      <xdr:rowOff>104962</xdr:rowOff>
    </xdr:to>
    <xdr:cxnSp macro="">
      <xdr:nvCxnSpPr>
        <xdr:cNvPr id="287" name="Straight Connector 286" descr="graph item"/>
        <xdr:cNvCxnSpPr/>
      </xdr:nvCxnSpPr>
      <xdr:spPr>
        <a:xfrm>
          <a:off x="5173138" y="5481295"/>
          <a:ext cx="173736" cy="0"/>
        </a:xfrm>
        <a:prstGeom prst="line">
          <a:avLst/>
        </a:prstGeom>
        <a:ln w="28575" cap="rnd">
          <a:solidFill>
            <a:schemeClr val="accent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22</xdr:row>
      <xdr:rowOff>105832</xdr:rowOff>
    </xdr:from>
    <xdr:to>
      <xdr:col>16</xdr:col>
      <xdr:colOff>1693287</xdr:colOff>
      <xdr:row>22</xdr:row>
      <xdr:rowOff>105832</xdr:rowOff>
    </xdr:to>
    <xdr:cxnSp macro="">
      <xdr:nvCxnSpPr>
        <xdr:cNvPr id="295" name="Straight Connector 294" descr="graph item"/>
        <xdr:cNvCxnSpPr/>
      </xdr:nvCxnSpPr>
      <xdr:spPr>
        <a:xfrm>
          <a:off x="4733879" y="4529665"/>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29</xdr:row>
      <xdr:rowOff>99481</xdr:rowOff>
    </xdr:from>
    <xdr:to>
      <xdr:col>16</xdr:col>
      <xdr:colOff>1693287</xdr:colOff>
      <xdr:row>29</xdr:row>
      <xdr:rowOff>99481</xdr:rowOff>
    </xdr:to>
    <xdr:cxnSp macro="">
      <xdr:nvCxnSpPr>
        <xdr:cNvPr id="296" name="Straight Connector 295" descr="graph item"/>
        <xdr:cNvCxnSpPr/>
      </xdr:nvCxnSpPr>
      <xdr:spPr>
        <a:xfrm>
          <a:off x="4733879" y="5666314"/>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25</xdr:row>
      <xdr:rowOff>103713</xdr:rowOff>
    </xdr:from>
    <xdr:to>
      <xdr:col>16</xdr:col>
      <xdr:colOff>1693287</xdr:colOff>
      <xdr:row>25</xdr:row>
      <xdr:rowOff>103713</xdr:rowOff>
    </xdr:to>
    <xdr:cxnSp macro="">
      <xdr:nvCxnSpPr>
        <xdr:cNvPr id="297" name="Straight Connector 296" descr="graph item"/>
        <xdr:cNvCxnSpPr/>
      </xdr:nvCxnSpPr>
      <xdr:spPr>
        <a:xfrm>
          <a:off x="4733879" y="5099046"/>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444493</xdr:colOff>
      <xdr:row>23</xdr:row>
      <xdr:rowOff>84667</xdr:rowOff>
    </xdr:from>
    <xdr:to>
      <xdr:col>18</xdr:col>
      <xdr:colOff>65017</xdr:colOff>
      <xdr:row>23</xdr:row>
      <xdr:rowOff>84667</xdr:rowOff>
    </xdr:to>
    <xdr:cxnSp macro="">
      <xdr:nvCxnSpPr>
        <xdr:cNvPr id="298" name="Straight Connector 297" descr="graph item"/>
        <xdr:cNvCxnSpPr/>
      </xdr:nvCxnSpPr>
      <xdr:spPr>
        <a:xfrm>
          <a:off x="5175243" y="4699000"/>
          <a:ext cx="192024" cy="0"/>
        </a:xfrm>
        <a:prstGeom prst="line">
          <a:avLst/>
        </a:prstGeom>
        <a:ln w="28575"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448724</xdr:colOff>
      <xdr:row>24</xdr:row>
      <xdr:rowOff>90142</xdr:rowOff>
    </xdr:from>
    <xdr:to>
      <xdr:col>18</xdr:col>
      <xdr:colOff>50960</xdr:colOff>
      <xdr:row>24</xdr:row>
      <xdr:rowOff>90142</xdr:rowOff>
    </xdr:to>
    <xdr:cxnSp macro="">
      <xdr:nvCxnSpPr>
        <xdr:cNvPr id="299" name="Straight Connector 298" descr="graph item"/>
        <xdr:cNvCxnSpPr/>
      </xdr:nvCxnSpPr>
      <xdr:spPr>
        <a:xfrm>
          <a:off x="5179474" y="4894975"/>
          <a:ext cx="173736" cy="0"/>
        </a:xfrm>
        <a:prstGeom prst="line">
          <a:avLst/>
        </a:prstGeom>
        <a:ln w="28575" cap="rnd">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455083</xdr:colOff>
      <xdr:row>22</xdr:row>
      <xdr:rowOff>95250</xdr:rowOff>
    </xdr:from>
    <xdr:to>
      <xdr:col>18</xdr:col>
      <xdr:colOff>66463</xdr:colOff>
      <xdr:row>22</xdr:row>
      <xdr:rowOff>95250</xdr:rowOff>
    </xdr:to>
    <xdr:cxnSp macro="">
      <xdr:nvCxnSpPr>
        <xdr:cNvPr id="300" name="Straight Connector 299" descr="graph item"/>
        <xdr:cNvCxnSpPr/>
      </xdr:nvCxnSpPr>
      <xdr:spPr>
        <a:xfrm>
          <a:off x="5185833" y="4519083"/>
          <a:ext cx="18288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448735</xdr:colOff>
      <xdr:row>29</xdr:row>
      <xdr:rowOff>110067</xdr:rowOff>
    </xdr:from>
    <xdr:to>
      <xdr:col>18</xdr:col>
      <xdr:colOff>60115</xdr:colOff>
      <xdr:row>29</xdr:row>
      <xdr:rowOff>110067</xdr:rowOff>
    </xdr:to>
    <xdr:cxnSp macro="">
      <xdr:nvCxnSpPr>
        <xdr:cNvPr id="301" name="Straight Connector 300" descr="graph item"/>
        <xdr:cNvCxnSpPr/>
      </xdr:nvCxnSpPr>
      <xdr:spPr>
        <a:xfrm>
          <a:off x="5179485" y="5676900"/>
          <a:ext cx="182880" cy="0"/>
        </a:xfrm>
        <a:prstGeom prst="line">
          <a:avLst/>
        </a:prstGeom>
        <a:ln w="28575">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442389</xdr:colOff>
      <xdr:row>25</xdr:row>
      <xdr:rowOff>103717</xdr:rowOff>
    </xdr:from>
    <xdr:to>
      <xdr:col>18</xdr:col>
      <xdr:colOff>53769</xdr:colOff>
      <xdr:row>25</xdr:row>
      <xdr:rowOff>103717</xdr:rowOff>
    </xdr:to>
    <xdr:cxnSp macro="">
      <xdr:nvCxnSpPr>
        <xdr:cNvPr id="302" name="Straight Connector 301" descr="graph item"/>
        <xdr:cNvCxnSpPr/>
      </xdr:nvCxnSpPr>
      <xdr:spPr>
        <a:xfrm>
          <a:off x="5173139" y="5099050"/>
          <a:ext cx="182880" cy="0"/>
        </a:xfrm>
        <a:prstGeom prst="line">
          <a:avLst/>
        </a:prstGeom>
        <a:ln w="28575">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448733</xdr:colOff>
      <xdr:row>26</xdr:row>
      <xdr:rowOff>110067</xdr:rowOff>
    </xdr:from>
    <xdr:to>
      <xdr:col>18</xdr:col>
      <xdr:colOff>69257</xdr:colOff>
      <xdr:row>26</xdr:row>
      <xdr:rowOff>110067</xdr:rowOff>
    </xdr:to>
    <xdr:cxnSp macro="">
      <xdr:nvCxnSpPr>
        <xdr:cNvPr id="303" name="Straight Connector 302" descr="graph item"/>
        <xdr:cNvCxnSpPr/>
      </xdr:nvCxnSpPr>
      <xdr:spPr>
        <a:xfrm>
          <a:off x="5179483" y="5295900"/>
          <a:ext cx="192024" cy="0"/>
        </a:xfrm>
        <a:prstGeom prst="line">
          <a:avLst/>
        </a:prstGeom>
        <a:ln w="28575" cap="rnd">
          <a:solidFill>
            <a:schemeClr val="accent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442388</xdr:colOff>
      <xdr:row>27</xdr:row>
      <xdr:rowOff>104962</xdr:rowOff>
    </xdr:from>
    <xdr:to>
      <xdr:col>18</xdr:col>
      <xdr:colOff>44624</xdr:colOff>
      <xdr:row>27</xdr:row>
      <xdr:rowOff>104962</xdr:rowOff>
    </xdr:to>
    <xdr:cxnSp macro="">
      <xdr:nvCxnSpPr>
        <xdr:cNvPr id="304" name="Straight Connector 303" descr="graph item"/>
        <xdr:cNvCxnSpPr/>
      </xdr:nvCxnSpPr>
      <xdr:spPr>
        <a:xfrm>
          <a:off x="5173138" y="5481295"/>
          <a:ext cx="173736" cy="0"/>
        </a:xfrm>
        <a:prstGeom prst="line">
          <a:avLst/>
        </a:prstGeom>
        <a:ln w="28575" cap="rnd">
          <a:solidFill>
            <a:schemeClr val="accent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54</xdr:row>
      <xdr:rowOff>105832</xdr:rowOff>
    </xdr:from>
    <xdr:to>
      <xdr:col>16</xdr:col>
      <xdr:colOff>1693287</xdr:colOff>
      <xdr:row>54</xdr:row>
      <xdr:rowOff>105832</xdr:rowOff>
    </xdr:to>
    <xdr:cxnSp macro="">
      <xdr:nvCxnSpPr>
        <xdr:cNvPr id="305" name="Straight Connector 304" descr="graph item"/>
        <xdr:cNvCxnSpPr/>
      </xdr:nvCxnSpPr>
      <xdr:spPr>
        <a:xfrm>
          <a:off x="4733879" y="4529665"/>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61</xdr:row>
      <xdr:rowOff>99481</xdr:rowOff>
    </xdr:from>
    <xdr:to>
      <xdr:col>16</xdr:col>
      <xdr:colOff>1693287</xdr:colOff>
      <xdr:row>61</xdr:row>
      <xdr:rowOff>99481</xdr:rowOff>
    </xdr:to>
    <xdr:cxnSp macro="">
      <xdr:nvCxnSpPr>
        <xdr:cNvPr id="306" name="Straight Connector 305" descr="graph item"/>
        <xdr:cNvCxnSpPr/>
      </xdr:nvCxnSpPr>
      <xdr:spPr>
        <a:xfrm>
          <a:off x="4733879" y="5666314"/>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57</xdr:row>
      <xdr:rowOff>103713</xdr:rowOff>
    </xdr:from>
    <xdr:to>
      <xdr:col>16</xdr:col>
      <xdr:colOff>1693287</xdr:colOff>
      <xdr:row>57</xdr:row>
      <xdr:rowOff>103713</xdr:rowOff>
    </xdr:to>
    <xdr:cxnSp macro="">
      <xdr:nvCxnSpPr>
        <xdr:cNvPr id="307" name="Straight Connector 306" descr="graph item"/>
        <xdr:cNvCxnSpPr/>
      </xdr:nvCxnSpPr>
      <xdr:spPr>
        <a:xfrm>
          <a:off x="4733879" y="5099046"/>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444493</xdr:colOff>
      <xdr:row>55</xdr:row>
      <xdr:rowOff>84667</xdr:rowOff>
    </xdr:from>
    <xdr:to>
      <xdr:col>18</xdr:col>
      <xdr:colOff>65017</xdr:colOff>
      <xdr:row>55</xdr:row>
      <xdr:rowOff>84667</xdr:rowOff>
    </xdr:to>
    <xdr:cxnSp macro="">
      <xdr:nvCxnSpPr>
        <xdr:cNvPr id="308" name="Straight Connector 307" descr="graph item"/>
        <xdr:cNvCxnSpPr/>
      </xdr:nvCxnSpPr>
      <xdr:spPr>
        <a:xfrm>
          <a:off x="5175243" y="4699000"/>
          <a:ext cx="192024" cy="0"/>
        </a:xfrm>
        <a:prstGeom prst="line">
          <a:avLst/>
        </a:prstGeom>
        <a:ln w="28575"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448724</xdr:colOff>
      <xdr:row>56</xdr:row>
      <xdr:rowOff>90142</xdr:rowOff>
    </xdr:from>
    <xdr:to>
      <xdr:col>18</xdr:col>
      <xdr:colOff>50960</xdr:colOff>
      <xdr:row>56</xdr:row>
      <xdr:rowOff>90142</xdr:rowOff>
    </xdr:to>
    <xdr:cxnSp macro="">
      <xdr:nvCxnSpPr>
        <xdr:cNvPr id="309" name="Straight Connector 308" descr="graph item"/>
        <xdr:cNvCxnSpPr/>
      </xdr:nvCxnSpPr>
      <xdr:spPr>
        <a:xfrm>
          <a:off x="5179474" y="4894975"/>
          <a:ext cx="173736" cy="0"/>
        </a:xfrm>
        <a:prstGeom prst="line">
          <a:avLst/>
        </a:prstGeom>
        <a:ln w="28575" cap="rnd">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455083</xdr:colOff>
      <xdr:row>54</xdr:row>
      <xdr:rowOff>95250</xdr:rowOff>
    </xdr:from>
    <xdr:to>
      <xdr:col>18</xdr:col>
      <xdr:colOff>66463</xdr:colOff>
      <xdr:row>54</xdr:row>
      <xdr:rowOff>95250</xdr:rowOff>
    </xdr:to>
    <xdr:cxnSp macro="">
      <xdr:nvCxnSpPr>
        <xdr:cNvPr id="310" name="Straight Connector 309" descr="graph item"/>
        <xdr:cNvCxnSpPr/>
      </xdr:nvCxnSpPr>
      <xdr:spPr>
        <a:xfrm>
          <a:off x="5185833" y="4519083"/>
          <a:ext cx="18288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448735</xdr:colOff>
      <xdr:row>61</xdr:row>
      <xdr:rowOff>110067</xdr:rowOff>
    </xdr:from>
    <xdr:to>
      <xdr:col>18</xdr:col>
      <xdr:colOff>60115</xdr:colOff>
      <xdr:row>61</xdr:row>
      <xdr:rowOff>110067</xdr:rowOff>
    </xdr:to>
    <xdr:cxnSp macro="">
      <xdr:nvCxnSpPr>
        <xdr:cNvPr id="311" name="Straight Connector 310" descr="graph item"/>
        <xdr:cNvCxnSpPr/>
      </xdr:nvCxnSpPr>
      <xdr:spPr>
        <a:xfrm>
          <a:off x="9105902" y="11222567"/>
          <a:ext cx="182880" cy="0"/>
        </a:xfrm>
        <a:prstGeom prst="line">
          <a:avLst/>
        </a:prstGeom>
        <a:ln w="28575">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442389</xdr:colOff>
      <xdr:row>57</xdr:row>
      <xdr:rowOff>103717</xdr:rowOff>
    </xdr:from>
    <xdr:to>
      <xdr:col>18</xdr:col>
      <xdr:colOff>53769</xdr:colOff>
      <xdr:row>57</xdr:row>
      <xdr:rowOff>103717</xdr:rowOff>
    </xdr:to>
    <xdr:cxnSp macro="">
      <xdr:nvCxnSpPr>
        <xdr:cNvPr id="312" name="Straight Connector 311" descr="graph item"/>
        <xdr:cNvCxnSpPr/>
      </xdr:nvCxnSpPr>
      <xdr:spPr>
        <a:xfrm>
          <a:off x="5173139" y="5099050"/>
          <a:ext cx="182880" cy="0"/>
        </a:xfrm>
        <a:prstGeom prst="line">
          <a:avLst/>
        </a:prstGeom>
        <a:ln w="28575">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448733</xdr:colOff>
      <xdr:row>58</xdr:row>
      <xdr:rowOff>110067</xdr:rowOff>
    </xdr:from>
    <xdr:to>
      <xdr:col>18</xdr:col>
      <xdr:colOff>69257</xdr:colOff>
      <xdr:row>58</xdr:row>
      <xdr:rowOff>110067</xdr:rowOff>
    </xdr:to>
    <xdr:cxnSp macro="">
      <xdr:nvCxnSpPr>
        <xdr:cNvPr id="313" name="Straight Connector 312" descr="graph item"/>
        <xdr:cNvCxnSpPr/>
      </xdr:nvCxnSpPr>
      <xdr:spPr>
        <a:xfrm>
          <a:off x="5179483" y="5295900"/>
          <a:ext cx="192024" cy="0"/>
        </a:xfrm>
        <a:prstGeom prst="line">
          <a:avLst/>
        </a:prstGeom>
        <a:ln w="28575" cap="rnd">
          <a:solidFill>
            <a:schemeClr val="accent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442388</xdr:colOff>
      <xdr:row>59</xdr:row>
      <xdr:rowOff>104962</xdr:rowOff>
    </xdr:from>
    <xdr:to>
      <xdr:col>18</xdr:col>
      <xdr:colOff>44624</xdr:colOff>
      <xdr:row>59</xdr:row>
      <xdr:rowOff>104962</xdr:rowOff>
    </xdr:to>
    <xdr:cxnSp macro="">
      <xdr:nvCxnSpPr>
        <xdr:cNvPr id="314" name="Straight Connector 313" descr="graph item"/>
        <xdr:cNvCxnSpPr/>
      </xdr:nvCxnSpPr>
      <xdr:spPr>
        <a:xfrm>
          <a:off x="5173138" y="5481295"/>
          <a:ext cx="173736" cy="0"/>
        </a:xfrm>
        <a:prstGeom prst="line">
          <a:avLst/>
        </a:prstGeom>
        <a:ln w="28575" cap="rnd">
          <a:solidFill>
            <a:schemeClr val="accent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54</xdr:row>
      <xdr:rowOff>105832</xdr:rowOff>
    </xdr:from>
    <xdr:to>
      <xdr:col>9</xdr:col>
      <xdr:colOff>1693287</xdr:colOff>
      <xdr:row>54</xdr:row>
      <xdr:rowOff>105832</xdr:rowOff>
    </xdr:to>
    <xdr:cxnSp macro="">
      <xdr:nvCxnSpPr>
        <xdr:cNvPr id="315" name="Straight Connector 314" descr="graph item"/>
        <xdr:cNvCxnSpPr/>
      </xdr:nvCxnSpPr>
      <xdr:spPr>
        <a:xfrm>
          <a:off x="4733879" y="4529665"/>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61</xdr:row>
      <xdr:rowOff>99481</xdr:rowOff>
    </xdr:from>
    <xdr:to>
      <xdr:col>9</xdr:col>
      <xdr:colOff>1693287</xdr:colOff>
      <xdr:row>61</xdr:row>
      <xdr:rowOff>99481</xdr:rowOff>
    </xdr:to>
    <xdr:cxnSp macro="">
      <xdr:nvCxnSpPr>
        <xdr:cNvPr id="316" name="Straight Connector 315" descr="graph item"/>
        <xdr:cNvCxnSpPr/>
      </xdr:nvCxnSpPr>
      <xdr:spPr>
        <a:xfrm>
          <a:off x="4733879" y="5666314"/>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57</xdr:row>
      <xdr:rowOff>103713</xdr:rowOff>
    </xdr:from>
    <xdr:to>
      <xdr:col>9</xdr:col>
      <xdr:colOff>1693287</xdr:colOff>
      <xdr:row>57</xdr:row>
      <xdr:rowOff>103713</xdr:rowOff>
    </xdr:to>
    <xdr:cxnSp macro="">
      <xdr:nvCxnSpPr>
        <xdr:cNvPr id="317" name="Straight Connector 316" descr="graph item"/>
        <xdr:cNvCxnSpPr/>
      </xdr:nvCxnSpPr>
      <xdr:spPr>
        <a:xfrm>
          <a:off x="4733879" y="5099046"/>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444493</xdr:colOff>
      <xdr:row>55</xdr:row>
      <xdr:rowOff>84667</xdr:rowOff>
    </xdr:from>
    <xdr:to>
      <xdr:col>11</xdr:col>
      <xdr:colOff>65017</xdr:colOff>
      <xdr:row>55</xdr:row>
      <xdr:rowOff>84667</xdr:rowOff>
    </xdr:to>
    <xdr:cxnSp macro="">
      <xdr:nvCxnSpPr>
        <xdr:cNvPr id="318" name="Straight Connector 317" descr="graph item"/>
        <xdr:cNvCxnSpPr/>
      </xdr:nvCxnSpPr>
      <xdr:spPr>
        <a:xfrm>
          <a:off x="5175243" y="4699000"/>
          <a:ext cx="192024" cy="0"/>
        </a:xfrm>
        <a:prstGeom prst="line">
          <a:avLst/>
        </a:prstGeom>
        <a:ln w="28575"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448724</xdr:colOff>
      <xdr:row>56</xdr:row>
      <xdr:rowOff>90142</xdr:rowOff>
    </xdr:from>
    <xdr:to>
      <xdr:col>11</xdr:col>
      <xdr:colOff>50960</xdr:colOff>
      <xdr:row>56</xdr:row>
      <xdr:rowOff>90142</xdr:rowOff>
    </xdr:to>
    <xdr:cxnSp macro="">
      <xdr:nvCxnSpPr>
        <xdr:cNvPr id="319" name="Straight Connector 318" descr="graph item"/>
        <xdr:cNvCxnSpPr/>
      </xdr:nvCxnSpPr>
      <xdr:spPr>
        <a:xfrm>
          <a:off x="5179474" y="4894975"/>
          <a:ext cx="173736" cy="0"/>
        </a:xfrm>
        <a:prstGeom prst="line">
          <a:avLst/>
        </a:prstGeom>
        <a:ln w="28575" cap="rnd">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455083</xdr:colOff>
      <xdr:row>54</xdr:row>
      <xdr:rowOff>95250</xdr:rowOff>
    </xdr:from>
    <xdr:to>
      <xdr:col>11</xdr:col>
      <xdr:colOff>66463</xdr:colOff>
      <xdr:row>54</xdr:row>
      <xdr:rowOff>95250</xdr:rowOff>
    </xdr:to>
    <xdr:cxnSp macro="">
      <xdr:nvCxnSpPr>
        <xdr:cNvPr id="320" name="Straight Connector 319" descr="graph item"/>
        <xdr:cNvCxnSpPr/>
      </xdr:nvCxnSpPr>
      <xdr:spPr>
        <a:xfrm>
          <a:off x="5185833" y="4519083"/>
          <a:ext cx="18288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448735</xdr:colOff>
      <xdr:row>61</xdr:row>
      <xdr:rowOff>110067</xdr:rowOff>
    </xdr:from>
    <xdr:to>
      <xdr:col>11</xdr:col>
      <xdr:colOff>60115</xdr:colOff>
      <xdr:row>61</xdr:row>
      <xdr:rowOff>110067</xdr:rowOff>
    </xdr:to>
    <xdr:cxnSp macro="">
      <xdr:nvCxnSpPr>
        <xdr:cNvPr id="321" name="Straight Connector 320" descr="graph item"/>
        <xdr:cNvCxnSpPr/>
      </xdr:nvCxnSpPr>
      <xdr:spPr>
        <a:xfrm>
          <a:off x="5486402" y="11222567"/>
          <a:ext cx="182880" cy="0"/>
        </a:xfrm>
        <a:prstGeom prst="line">
          <a:avLst/>
        </a:prstGeom>
        <a:ln w="28575">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442389</xdr:colOff>
      <xdr:row>57</xdr:row>
      <xdr:rowOff>103717</xdr:rowOff>
    </xdr:from>
    <xdr:to>
      <xdr:col>11</xdr:col>
      <xdr:colOff>53769</xdr:colOff>
      <xdr:row>57</xdr:row>
      <xdr:rowOff>103717</xdr:rowOff>
    </xdr:to>
    <xdr:cxnSp macro="">
      <xdr:nvCxnSpPr>
        <xdr:cNvPr id="322" name="Straight Connector 321" descr="graph item"/>
        <xdr:cNvCxnSpPr/>
      </xdr:nvCxnSpPr>
      <xdr:spPr>
        <a:xfrm>
          <a:off x="5173139" y="5099050"/>
          <a:ext cx="182880" cy="0"/>
        </a:xfrm>
        <a:prstGeom prst="line">
          <a:avLst/>
        </a:prstGeom>
        <a:ln w="28575">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448733</xdr:colOff>
      <xdr:row>58</xdr:row>
      <xdr:rowOff>110067</xdr:rowOff>
    </xdr:from>
    <xdr:to>
      <xdr:col>11</xdr:col>
      <xdr:colOff>69257</xdr:colOff>
      <xdr:row>58</xdr:row>
      <xdr:rowOff>110067</xdr:rowOff>
    </xdr:to>
    <xdr:cxnSp macro="">
      <xdr:nvCxnSpPr>
        <xdr:cNvPr id="323" name="Straight Connector 322" descr="graph item"/>
        <xdr:cNvCxnSpPr/>
      </xdr:nvCxnSpPr>
      <xdr:spPr>
        <a:xfrm>
          <a:off x="5179483" y="5295900"/>
          <a:ext cx="192024" cy="0"/>
        </a:xfrm>
        <a:prstGeom prst="line">
          <a:avLst/>
        </a:prstGeom>
        <a:ln w="28575" cap="rnd">
          <a:solidFill>
            <a:schemeClr val="accent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442388</xdr:colOff>
      <xdr:row>59</xdr:row>
      <xdr:rowOff>104962</xdr:rowOff>
    </xdr:from>
    <xdr:to>
      <xdr:col>11</xdr:col>
      <xdr:colOff>44624</xdr:colOff>
      <xdr:row>59</xdr:row>
      <xdr:rowOff>104962</xdr:rowOff>
    </xdr:to>
    <xdr:cxnSp macro="">
      <xdr:nvCxnSpPr>
        <xdr:cNvPr id="324" name="Straight Connector 323" descr="graph item"/>
        <xdr:cNvCxnSpPr/>
      </xdr:nvCxnSpPr>
      <xdr:spPr>
        <a:xfrm>
          <a:off x="5173138" y="5481295"/>
          <a:ext cx="173736" cy="0"/>
        </a:xfrm>
        <a:prstGeom prst="line">
          <a:avLst/>
        </a:prstGeom>
        <a:ln w="28575" cap="rnd">
          <a:solidFill>
            <a:schemeClr val="accent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94</xdr:row>
      <xdr:rowOff>105832</xdr:rowOff>
    </xdr:from>
    <xdr:to>
      <xdr:col>16</xdr:col>
      <xdr:colOff>1693287</xdr:colOff>
      <xdr:row>94</xdr:row>
      <xdr:rowOff>105832</xdr:rowOff>
    </xdr:to>
    <xdr:cxnSp macro="">
      <xdr:nvCxnSpPr>
        <xdr:cNvPr id="332" name="Straight Connector 331" descr="graph item"/>
        <xdr:cNvCxnSpPr/>
      </xdr:nvCxnSpPr>
      <xdr:spPr>
        <a:xfrm>
          <a:off x="8353379" y="969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101</xdr:row>
      <xdr:rowOff>99481</xdr:rowOff>
    </xdr:from>
    <xdr:to>
      <xdr:col>16</xdr:col>
      <xdr:colOff>1693287</xdr:colOff>
      <xdr:row>101</xdr:row>
      <xdr:rowOff>99481</xdr:rowOff>
    </xdr:to>
    <xdr:cxnSp macro="">
      <xdr:nvCxnSpPr>
        <xdr:cNvPr id="333" name="Straight Connector 332" descr="graph item"/>
        <xdr:cNvCxnSpPr/>
      </xdr:nvCxnSpPr>
      <xdr:spPr>
        <a:xfrm>
          <a:off x="8353379" y="108309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97</xdr:row>
      <xdr:rowOff>103713</xdr:rowOff>
    </xdr:from>
    <xdr:to>
      <xdr:col>16</xdr:col>
      <xdr:colOff>1693287</xdr:colOff>
      <xdr:row>97</xdr:row>
      <xdr:rowOff>103713</xdr:rowOff>
    </xdr:to>
    <xdr:cxnSp macro="">
      <xdr:nvCxnSpPr>
        <xdr:cNvPr id="334" name="Straight Connector 333" descr="graph item"/>
        <xdr:cNvCxnSpPr/>
      </xdr:nvCxnSpPr>
      <xdr:spPr>
        <a:xfrm>
          <a:off x="8353379" y="102637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94</xdr:row>
      <xdr:rowOff>105832</xdr:rowOff>
    </xdr:from>
    <xdr:to>
      <xdr:col>16</xdr:col>
      <xdr:colOff>1693287</xdr:colOff>
      <xdr:row>94</xdr:row>
      <xdr:rowOff>105832</xdr:rowOff>
    </xdr:to>
    <xdr:cxnSp macro="">
      <xdr:nvCxnSpPr>
        <xdr:cNvPr id="335" name="Straight Connector 334" descr="graph item"/>
        <xdr:cNvCxnSpPr/>
      </xdr:nvCxnSpPr>
      <xdr:spPr>
        <a:xfrm>
          <a:off x="8353379" y="969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101</xdr:row>
      <xdr:rowOff>99481</xdr:rowOff>
    </xdr:from>
    <xdr:to>
      <xdr:col>16</xdr:col>
      <xdr:colOff>1693287</xdr:colOff>
      <xdr:row>101</xdr:row>
      <xdr:rowOff>99481</xdr:rowOff>
    </xdr:to>
    <xdr:cxnSp macro="">
      <xdr:nvCxnSpPr>
        <xdr:cNvPr id="336" name="Straight Connector 335" descr="graph item"/>
        <xdr:cNvCxnSpPr/>
      </xdr:nvCxnSpPr>
      <xdr:spPr>
        <a:xfrm>
          <a:off x="8353379" y="108309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97</xdr:row>
      <xdr:rowOff>103713</xdr:rowOff>
    </xdr:from>
    <xdr:to>
      <xdr:col>16</xdr:col>
      <xdr:colOff>1693287</xdr:colOff>
      <xdr:row>97</xdr:row>
      <xdr:rowOff>103713</xdr:rowOff>
    </xdr:to>
    <xdr:cxnSp macro="">
      <xdr:nvCxnSpPr>
        <xdr:cNvPr id="337" name="Straight Connector 336" descr="graph item"/>
        <xdr:cNvCxnSpPr/>
      </xdr:nvCxnSpPr>
      <xdr:spPr>
        <a:xfrm>
          <a:off x="8353379" y="102637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94</xdr:row>
      <xdr:rowOff>105832</xdr:rowOff>
    </xdr:from>
    <xdr:to>
      <xdr:col>16</xdr:col>
      <xdr:colOff>1693287</xdr:colOff>
      <xdr:row>94</xdr:row>
      <xdr:rowOff>105832</xdr:rowOff>
    </xdr:to>
    <xdr:cxnSp macro="">
      <xdr:nvCxnSpPr>
        <xdr:cNvPr id="338" name="Straight Connector 337" descr="graph item"/>
        <xdr:cNvCxnSpPr/>
      </xdr:nvCxnSpPr>
      <xdr:spPr>
        <a:xfrm>
          <a:off x="8353379" y="969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101</xdr:row>
      <xdr:rowOff>99481</xdr:rowOff>
    </xdr:from>
    <xdr:to>
      <xdr:col>16</xdr:col>
      <xdr:colOff>1693287</xdr:colOff>
      <xdr:row>101</xdr:row>
      <xdr:rowOff>99481</xdr:rowOff>
    </xdr:to>
    <xdr:cxnSp macro="">
      <xdr:nvCxnSpPr>
        <xdr:cNvPr id="339" name="Straight Connector 338" descr="graph item"/>
        <xdr:cNvCxnSpPr/>
      </xdr:nvCxnSpPr>
      <xdr:spPr>
        <a:xfrm>
          <a:off x="8353379" y="108309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97</xdr:row>
      <xdr:rowOff>103713</xdr:rowOff>
    </xdr:from>
    <xdr:to>
      <xdr:col>16</xdr:col>
      <xdr:colOff>1693287</xdr:colOff>
      <xdr:row>97</xdr:row>
      <xdr:rowOff>103713</xdr:rowOff>
    </xdr:to>
    <xdr:cxnSp macro="">
      <xdr:nvCxnSpPr>
        <xdr:cNvPr id="340" name="Straight Connector 339" descr="graph item"/>
        <xdr:cNvCxnSpPr/>
      </xdr:nvCxnSpPr>
      <xdr:spPr>
        <a:xfrm>
          <a:off x="8353379" y="102637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444493</xdr:colOff>
      <xdr:row>95</xdr:row>
      <xdr:rowOff>84667</xdr:rowOff>
    </xdr:from>
    <xdr:to>
      <xdr:col>18</xdr:col>
      <xdr:colOff>65017</xdr:colOff>
      <xdr:row>95</xdr:row>
      <xdr:rowOff>84667</xdr:rowOff>
    </xdr:to>
    <xdr:cxnSp macro="">
      <xdr:nvCxnSpPr>
        <xdr:cNvPr id="341" name="Straight Connector 340" descr="graph item"/>
        <xdr:cNvCxnSpPr/>
      </xdr:nvCxnSpPr>
      <xdr:spPr>
        <a:xfrm>
          <a:off x="8794743" y="9863667"/>
          <a:ext cx="192024" cy="0"/>
        </a:xfrm>
        <a:prstGeom prst="line">
          <a:avLst/>
        </a:prstGeom>
        <a:ln w="28575"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448724</xdr:colOff>
      <xdr:row>96</xdr:row>
      <xdr:rowOff>90142</xdr:rowOff>
    </xdr:from>
    <xdr:to>
      <xdr:col>18</xdr:col>
      <xdr:colOff>50960</xdr:colOff>
      <xdr:row>96</xdr:row>
      <xdr:rowOff>90142</xdr:rowOff>
    </xdr:to>
    <xdr:cxnSp macro="">
      <xdr:nvCxnSpPr>
        <xdr:cNvPr id="342" name="Straight Connector 341" descr="graph item"/>
        <xdr:cNvCxnSpPr/>
      </xdr:nvCxnSpPr>
      <xdr:spPr>
        <a:xfrm>
          <a:off x="8798974" y="10059642"/>
          <a:ext cx="173736" cy="0"/>
        </a:xfrm>
        <a:prstGeom prst="line">
          <a:avLst/>
        </a:prstGeom>
        <a:ln w="28575" cap="rnd">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455083</xdr:colOff>
      <xdr:row>94</xdr:row>
      <xdr:rowOff>95250</xdr:rowOff>
    </xdr:from>
    <xdr:to>
      <xdr:col>18</xdr:col>
      <xdr:colOff>66463</xdr:colOff>
      <xdr:row>94</xdr:row>
      <xdr:rowOff>95250</xdr:rowOff>
    </xdr:to>
    <xdr:cxnSp macro="">
      <xdr:nvCxnSpPr>
        <xdr:cNvPr id="343" name="Straight Connector 342" descr="graph item"/>
        <xdr:cNvCxnSpPr/>
      </xdr:nvCxnSpPr>
      <xdr:spPr>
        <a:xfrm>
          <a:off x="8805333" y="9683750"/>
          <a:ext cx="18288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448735</xdr:colOff>
      <xdr:row>101</xdr:row>
      <xdr:rowOff>110067</xdr:rowOff>
    </xdr:from>
    <xdr:to>
      <xdr:col>18</xdr:col>
      <xdr:colOff>60115</xdr:colOff>
      <xdr:row>101</xdr:row>
      <xdr:rowOff>110067</xdr:rowOff>
    </xdr:to>
    <xdr:cxnSp macro="">
      <xdr:nvCxnSpPr>
        <xdr:cNvPr id="344" name="Straight Connector 343" descr="graph item"/>
        <xdr:cNvCxnSpPr/>
      </xdr:nvCxnSpPr>
      <xdr:spPr>
        <a:xfrm>
          <a:off x="8798985" y="10841567"/>
          <a:ext cx="182880" cy="0"/>
        </a:xfrm>
        <a:prstGeom prst="line">
          <a:avLst/>
        </a:prstGeom>
        <a:ln w="28575">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442389</xdr:colOff>
      <xdr:row>97</xdr:row>
      <xdr:rowOff>103717</xdr:rowOff>
    </xdr:from>
    <xdr:to>
      <xdr:col>18</xdr:col>
      <xdr:colOff>53769</xdr:colOff>
      <xdr:row>97</xdr:row>
      <xdr:rowOff>103717</xdr:rowOff>
    </xdr:to>
    <xdr:cxnSp macro="">
      <xdr:nvCxnSpPr>
        <xdr:cNvPr id="345" name="Straight Connector 344" descr="graph item"/>
        <xdr:cNvCxnSpPr/>
      </xdr:nvCxnSpPr>
      <xdr:spPr>
        <a:xfrm>
          <a:off x="8792639" y="10263717"/>
          <a:ext cx="182880" cy="0"/>
        </a:xfrm>
        <a:prstGeom prst="line">
          <a:avLst/>
        </a:prstGeom>
        <a:ln w="28575">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448733</xdr:colOff>
      <xdr:row>98</xdr:row>
      <xdr:rowOff>110067</xdr:rowOff>
    </xdr:from>
    <xdr:to>
      <xdr:col>18</xdr:col>
      <xdr:colOff>69257</xdr:colOff>
      <xdr:row>98</xdr:row>
      <xdr:rowOff>110067</xdr:rowOff>
    </xdr:to>
    <xdr:cxnSp macro="">
      <xdr:nvCxnSpPr>
        <xdr:cNvPr id="346" name="Straight Connector 345" descr="graph item"/>
        <xdr:cNvCxnSpPr/>
      </xdr:nvCxnSpPr>
      <xdr:spPr>
        <a:xfrm>
          <a:off x="8798983" y="10460567"/>
          <a:ext cx="192024" cy="0"/>
        </a:xfrm>
        <a:prstGeom prst="line">
          <a:avLst/>
        </a:prstGeom>
        <a:ln w="28575" cap="rnd">
          <a:solidFill>
            <a:schemeClr val="accent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442388</xdr:colOff>
      <xdr:row>99</xdr:row>
      <xdr:rowOff>104962</xdr:rowOff>
    </xdr:from>
    <xdr:to>
      <xdr:col>18</xdr:col>
      <xdr:colOff>44624</xdr:colOff>
      <xdr:row>99</xdr:row>
      <xdr:rowOff>104962</xdr:rowOff>
    </xdr:to>
    <xdr:cxnSp macro="">
      <xdr:nvCxnSpPr>
        <xdr:cNvPr id="347" name="Straight Connector 346" descr="graph item"/>
        <xdr:cNvCxnSpPr/>
      </xdr:nvCxnSpPr>
      <xdr:spPr>
        <a:xfrm>
          <a:off x="8792638" y="10645962"/>
          <a:ext cx="173736" cy="0"/>
        </a:xfrm>
        <a:prstGeom prst="line">
          <a:avLst/>
        </a:prstGeom>
        <a:ln w="28575" cap="rnd">
          <a:solidFill>
            <a:schemeClr val="accent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94</xdr:row>
      <xdr:rowOff>105832</xdr:rowOff>
    </xdr:from>
    <xdr:to>
      <xdr:col>9</xdr:col>
      <xdr:colOff>1693287</xdr:colOff>
      <xdr:row>94</xdr:row>
      <xdr:rowOff>105832</xdr:rowOff>
    </xdr:to>
    <xdr:cxnSp macro="">
      <xdr:nvCxnSpPr>
        <xdr:cNvPr id="348" name="Straight Connector 347" descr="graph item"/>
        <xdr:cNvCxnSpPr/>
      </xdr:nvCxnSpPr>
      <xdr:spPr>
        <a:xfrm>
          <a:off x="8353379" y="969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101</xdr:row>
      <xdr:rowOff>99481</xdr:rowOff>
    </xdr:from>
    <xdr:to>
      <xdr:col>9</xdr:col>
      <xdr:colOff>1693287</xdr:colOff>
      <xdr:row>101</xdr:row>
      <xdr:rowOff>99481</xdr:rowOff>
    </xdr:to>
    <xdr:cxnSp macro="">
      <xdr:nvCxnSpPr>
        <xdr:cNvPr id="349" name="Straight Connector 348" descr="graph item"/>
        <xdr:cNvCxnSpPr/>
      </xdr:nvCxnSpPr>
      <xdr:spPr>
        <a:xfrm>
          <a:off x="8353379" y="108309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97</xdr:row>
      <xdr:rowOff>103713</xdr:rowOff>
    </xdr:from>
    <xdr:to>
      <xdr:col>9</xdr:col>
      <xdr:colOff>1693287</xdr:colOff>
      <xdr:row>97</xdr:row>
      <xdr:rowOff>103713</xdr:rowOff>
    </xdr:to>
    <xdr:cxnSp macro="">
      <xdr:nvCxnSpPr>
        <xdr:cNvPr id="350" name="Straight Connector 349" descr="graph item"/>
        <xdr:cNvCxnSpPr/>
      </xdr:nvCxnSpPr>
      <xdr:spPr>
        <a:xfrm>
          <a:off x="8353379" y="102637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94</xdr:row>
      <xdr:rowOff>105832</xdr:rowOff>
    </xdr:from>
    <xdr:to>
      <xdr:col>9</xdr:col>
      <xdr:colOff>1693287</xdr:colOff>
      <xdr:row>94</xdr:row>
      <xdr:rowOff>105832</xdr:rowOff>
    </xdr:to>
    <xdr:cxnSp macro="">
      <xdr:nvCxnSpPr>
        <xdr:cNvPr id="351" name="Straight Connector 350" descr="graph item"/>
        <xdr:cNvCxnSpPr/>
      </xdr:nvCxnSpPr>
      <xdr:spPr>
        <a:xfrm>
          <a:off x="8353379" y="969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101</xdr:row>
      <xdr:rowOff>99481</xdr:rowOff>
    </xdr:from>
    <xdr:to>
      <xdr:col>9</xdr:col>
      <xdr:colOff>1693287</xdr:colOff>
      <xdr:row>101</xdr:row>
      <xdr:rowOff>99481</xdr:rowOff>
    </xdr:to>
    <xdr:cxnSp macro="">
      <xdr:nvCxnSpPr>
        <xdr:cNvPr id="352" name="Straight Connector 351" descr="graph item"/>
        <xdr:cNvCxnSpPr/>
      </xdr:nvCxnSpPr>
      <xdr:spPr>
        <a:xfrm>
          <a:off x="8353379" y="108309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97</xdr:row>
      <xdr:rowOff>103713</xdr:rowOff>
    </xdr:from>
    <xdr:to>
      <xdr:col>9</xdr:col>
      <xdr:colOff>1693287</xdr:colOff>
      <xdr:row>97</xdr:row>
      <xdr:rowOff>103713</xdr:rowOff>
    </xdr:to>
    <xdr:cxnSp macro="">
      <xdr:nvCxnSpPr>
        <xdr:cNvPr id="353" name="Straight Connector 352" descr="graph item"/>
        <xdr:cNvCxnSpPr/>
      </xdr:nvCxnSpPr>
      <xdr:spPr>
        <a:xfrm>
          <a:off x="8353379" y="102637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94</xdr:row>
      <xdr:rowOff>105832</xdr:rowOff>
    </xdr:from>
    <xdr:to>
      <xdr:col>9</xdr:col>
      <xdr:colOff>1693287</xdr:colOff>
      <xdr:row>94</xdr:row>
      <xdr:rowOff>105832</xdr:rowOff>
    </xdr:to>
    <xdr:cxnSp macro="">
      <xdr:nvCxnSpPr>
        <xdr:cNvPr id="354" name="Straight Connector 353" descr="graph item"/>
        <xdr:cNvCxnSpPr/>
      </xdr:nvCxnSpPr>
      <xdr:spPr>
        <a:xfrm>
          <a:off x="8353379" y="969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101</xdr:row>
      <xdr:rowOff>99481</xdr:rowOff>
    </xdr:from>
    <xdr:to>
      <xdr:col>9</xdr:col>
      <xdr:colOff>1693287</xdr:colOff>
      <xdr:row>101</xdr:row>
      <xdr:rowOff>99481</xdr:rowOff>
    </xdr:to>
    <xdr:cxnSp macro="">
      <xdr:nvCxnSpPr>
        <xdr:cNvPr id="355" name="Straight Connector 354" descr="graph item"/>
        <xdr:cNvCxnSpPr/>
      </xdr:nvCxnSpPr>
      <xdr:spPr>
        <a:xfrm>
          <a:off x="8353379" y="108309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97</xdr:row>
      <xdr:rowOff>103713</xdr:rowOff>
    </xdr:from>
    <xdr:to>
      <xdr:col>9</xdr:col>
      <xdr:colOff>1693287</xdr:colOff>
      <xdr:row>97</xdr:row>
      <xdr:rowOff>103713</xdr:rowOff>
    </xdr:to>
    <xdr:cxnSp macro="">
      <xdr:nvCxnSpPr>
        <xdr:cNvPr id="356" name="Straight Connector 355" descr="graph item"/>
        <xdr:cNvCxnSpPr/>
      </xdr:nvCxnSpPr>
      <xdr:spPr>
        <a:xfrm>
          <a:off x="8353379" y="102637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444493</xdr:colOff>
      <xdr:row>95</xdr:row>
      <xdr:rowOff>84667</xdr:rowOff>
    </xdr:from>
    <xdr:to>
      <xdr:col>11</xdr:col>
      <xdr:colOff>65017</xdr:colOff>
      <xdr:row>95</xdr:row>
      <xdr:rowOff>84667</xdr:rowOff>
    </xdr:to>
    <xdr:cxnSp macro="">
      <xdr:nvCxnSpPr>
        <xdr:cNvPr id="357" name="Straight Connector 356" descr="graph item"/>
        <xdr:cNvCxnSpPr/>
      </xdr:nvCxnSpPr>
      <xdr:spPr>
        <a:xfrm>
          <a:off x="8794743" y="9863667"/>
          <a:ext cx="192024" cy="0"/>
        </a:xfrm>
        <a:prstGeom prst="line">
          <a:avLst/>
        </a:prstGeom>
        <a:ln w="28575"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448724</xdr:colOff>
      <xdr:row>96</xdr:row>
      <xdr:rowOff>90142</xdr:rowOff>
    </xdr:from>
    <xdr:to>
      <xdr:col>11</xdr:col>
      <xdr:colOff>50960</xdr:colOff>
      <xdr:row>96</xdr:row>
      <xdr:rowOff>90142</xdr:rowOff>
    </xdr:to>
    <xdr:cxnSp macro="">
      <xdr:nvCxnSpPr>
        <xdr:cNvPr id="358" name="Straight Connector 357" descr="graph item"/>
        <xdr:cNvCxnSpPr/>
      </xdr:nvCxnSpPr>
      <xdr:spPr>
        <a:xfrm>
          <a:off x="8798974" y="10059642"/>
          <a:ext cx="173736" cy="0"/>
        </a:xfrm>
        <a:prstGeom prst="line">
          <a:avLst/>
        </a:prstGeom>
        <a:ln w="28575" cap="rnd">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455083</xdr:colOff>
      <xdr:row>94</xdr:row>
      <xdr:rowOff>95250</xdr:rowOff>
    </xdr:from>
    <xdr:to>
      <xdr:col>11</xdr:col>
      <xdr:colOff>66463</xdr:colOff>
      <xdr:row>94</xdr:row>
      <xdr:rowOff>95250</xdr:rowOff>
    </xdr:to>
    <xdr:cxnSp macro="">
      <xdr:nvCxnSpPr>
        <xdr:cNvPr id="359" name="Straight Connector 358" descr="graph item"/>
        <xdr:cNvCxnSpPr/>
      </xdr:nvCxnSpPr>
      <xdr:spPr>
        <a:xfrm>
          <a:off x="8805333" y="9683750"/>
          <a:ext cx="18288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448735</xdr:colOff>
      <xdr:row>101</xdr:row>
      <xdr:rowOff>110067</xdr:rowOff>
    </xdr:from>
    <xdr:to>
      <xdr:col>11</xdr:col>
      <xdr:colOff>60115</xdr:colOff>
      <xdr:row>101</xdr:row>
      <xdr:rowOff>110067</xdr:rowOff>
    </xdr:to>
    <xdr:cxnSp macro="">
      <xdr:nvCxnSpPr>
        <xdr:cNvPr id="360" name="Straight Connector 359" descr="graph item"/>
        <xdr:cNvCxnSpPr/>
      </xdr:nvCxnSpPr>
      <xdr:spPr>
        <a:xfrm>
          <a:off x="8798985" y="10841567"/>
          <a:ext cx="182880" cy="0"/>
        </a:xfrm>
        <a:prstGeom prst="line">
          <a:avLst/>
        </a:prstGeom>
        <a:ln w="28575">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442389</xdr:colOff>
      <xdr:row>97</xdr:row>
      <xdr:rowOff>103717</xdr:rowOff>
    </xdr:from>
    <xdr:to>
      <xdr:col>11</xdr:col>
      <xdr:colOff>53769</xdr:colOff>
      <xdr:row>97</xdr:row>
      <xdr:rowOff>103717</xdr:rowOff>
    </xdr:to>
    <xdr:cxnSp macro="">
      <xdr:nvCxnSpPr>
        <xdr:cNvPr id="361" name="Straight Connector 360" descr="graph item"/>
        <xdr:cNvCxnSpPr/>
      </xdr:nvCxnSpPr>
      <xdr:spPr>
        <a:xfrm>
          <a:off x="8792639" y="10263717"/>
          <a:ext cx="182880" cy="0"/>
        </a:xfrm>
        <a:prstGeom prst="line">
          <a:avLst/>
        </a:prstGeom>
        <a:ln w="28575">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448733</xdr:colOff>
      <xdr:row>98</xdr:row>
      <xdr:rowOff>110067</xdr:rowOff>
    </xdr:from>
    <xdr:to>
      <xdr:col>11</xdr:col>
      <xdr:colOff>69257</xdr:colOff>
      <xdr:row>98</xdr:row>
      <xdr:rowOff>110067</xdr:rowOff>
    </xdr:to>
    <xdr:cxnSp macro="">
      <xdr:nvCxnSpPr>
        <xdr:cNvPr id="362" name="Straight Connector 361" descr="graph item"/>
        <xdr:cNvCxnSpPr/>
      </xdr:nvCxnSpPr>
      <xdr:spPr>
        <a:xfrm>
          <a:off x="8798983" y="10460567"/>
          <a:ext cx="192024" cy="0"/>
        </a:xfrm>
        <a:prstGeom prst="line">
          <a:avLst/>
        </a:prstGeom>
        <a:ln w="28575" cap="rnd">
          <a:solidFill>
            <a:schemeClr val="accent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442388</xdr:colOff>
      <xdr:row>99</xdr:row>
      <xdr:rowOff>104962</xdr:rowOff>
    </xdr:from>
    <xdr:to>
      <xdr:col>11</xdr:col>
      <xdr:colOff>44624</xdr:colOff>
      <xdr:row>99</xdr:row>
      <xdr:rowOff>104962</xdr:rowOff>
    </xdr:to>
    <xdr:cxnSp macro="">
      <xdr:nvCxnSpPr>
        <xdr:cNvPr id="363" name="Straight Connector 362" descr="graph item"/>
        <xdr:cNvCxnSpPr/>
      </xdr:nvCxnSpPr>
      <xdr:spPr>
        <a:xfrm>
          <a:off x="8792638" y="10645962"/>
          <a:ext cx="173736" cy="0"/>
        </a:xfrm>
        <a:prstGeom prst="line">
          <a:avLst/>
        </a:prstGeom>
        <a:ln w="28575" cap="rnd">
          <a:solidFill>
            <a:schemeClr val="accent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101</xdr:row>
      <xdr:rowOff>57150</xdr:rowOff>
    </xdr:from>
    <xdr:to>
      <xdr:col>3</xdr:col>
      <xdr:colOff>3810</xdr:colOff>
      <xdr:row>101</xdr:row>
      <xdr:rowOff>148590</xdr:rowOff>
    </xdr:to>
    <xdr:grpSp>
      <xdr:nvGrpSpPr>
        <xdr:cNvPr id="367" name="Group 366" descr="graph item"/>
        <xdr:cNvGrpSpPr/>
      </xdr:nvGrpSpPr>
      <xdr:grpSpPr>
        <a:xfrm>
          <a:off x="457200" y="18840450"/>
          <a:ext cx="3810" cy="91440"/>
          <a:chOff x="400050" y="15230475"/>
          <a:chExt cx="137160" cy="91440"/>
        </a:xfrm>
      </xdr:grpSpPr>
      <xdr:cxnSp macro="">
        <xdr:nvCxnSpPr>
          <xdr:cNvPr id="368" name="Straight Connector 367"/>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369" name="Isosceles Triangle 368"/>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xdr:col>
      <xdr:colOff>1460454</xdr:colOff>
      <xdr:row>134</xdr:row>
      <xdr:rowOff>105832</xdr:rowOff>
    </xdr:from>
    <xdr:to>
      <xdr:col>1</xdr:col>
      <xdr:colOff>1693287</xdr:colOff>
      <xdr:row>134</xdr:row>
      <xdr:rowOff>105832</xdr:rowOff>
    </xdr:to>
    <xdr:cxnSp macro="">
      <xdr:nvCxnSpPr>
        <xdr:cNvPr id="452" name="Straight Connector 451" descr="graph item"/>
        <xdr:cNvCxnSpPr/>
      </xdr:nvCxnSpPr>
      <xdr:spPr>
        <a:xfrm>
          <a:off x="362962" y="16319499"/>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1460454</xdr:colOff>
      <xdr:row>141</xdr:row>
      <xdr:rowOff>99481</xdr:rowOff>
    </xdr:from>
    <xdr:to>
      <xdr:col>1</xdr:col>
      <xdr:colOff>1693287</xdr:colOff>
      <xdr:row>141</xdr:row>
      <xdr:rowOff>99481</xdr:rowOff>
    </xdr:to>
    <xdr:cxnSp macro="">
      <xdr:nvCxnSpPr>
        <xdr:cNvPr id="474" name="Straight Connector 473" descr="graph item"/>
        <xdr:cNvCxnSpPr/>
      </xdr:nvCxnSpPr>
      <xdr:spPr>
        <a:xfrm>
          <a:off x="362962" y="17456148"/>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1460454</xdr:colOff>
      <xdr:row>137</xdr:row>
      <xdr:rowOff>103713</xdr:rowOff>
    </xdr:from>
    <xdr:to>
      <xdr:col>1</xdr:col>
      <xdr:colOff>1693287</xdr:colOff>
      <xdr:row>137</xdr:row>
      <xdr:rowOff>103713</xdr:rowOff>
    </xdr:to>
    <xdr:cxnSp macro="">
      <xdr:nvCxnSpPr>
        <xdr:cNvPr id="498" name="Straight Connector 497" descr="graph item"/>
        <xdr:cNvCxnSpPr/>
      </xdr:nvCxnSpPr>
      <xdr:spPr>
        <a:xfrm>
          <a:off x="362962" y="16888880"/>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1460454</xdr:colOff>
      <xdr:row>166</xdr:row>
      <xdr:rowOff>105832</xdr:rowOff>
    </xdr:from>
    <xdr:to>
      <xdr:col>1</xdr:col>
      <xdr:colOff>1693287</xdr:colOff>
      <xdr:row>166</xdr:row>
      <xdr:rowOff>105832</xdr:rowOff>
    </xdr:to>
    <xdr:cxnSp macro="">
      <xdr:nvCxnSpPr>
        <xdr:cNvPr id="509" name="Straight Connector 508" descr="graph item"/>
        <xdr:cNvCxnSpPr/>
      </xdr:nvCxnSpPr>
      <xdr:spPr>
        <a:xfrm>
          <a:off x="362962" y="21420665"/>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1460454</xdr:colOff>
      <xdr:row>173</xdr:row>
      <xdr:rowOff>99481</xdr:rowOff>
    </xdr:from>
    <xdr:to>
      <xdr:col>1</xdr:col>
      <xdr:colOff>1693287</xdr:colOff>
      <xdr:row>173</xdr:row>
      <xdr:rowOff>99481</xdr:rowOff>
    </xdr:to>
    <xdr:cxnSp macro="">
      <xdr:nvCxnSpPr>
        <xdr:cNvPr id="510" name="Straight Connector 509" descr="graph item"/>
        <xdr:cNvCxnSpPr/>
      </xdr:nvCxnSpPr>
      <xdr:spPr>
        <a:xfrm>
          <a:off x="362962" y="22557314"/>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1460454</xdr:colOff>
      <xdr:row>169</xdr:row>
      <xdr:rowOff>103713</xdr:rowOff>
    </xdr:from>
    <xdr:to>
      <xdr:col>1</xdr:col>
      <xdr:colOff>1693287</xdr:colOff>
      <xdr:row>169</xdr:row>
      <xdr:rowOff>103713</xdr:rowOff>
    </xdr:to>
    <xdr:cxnSp macro="">
      <xdr:nvCxnSpPr>
        <xdr:cNvPr id="511" name="Straight Connector 510" descr="graph item"/>
        <xdr:cNvCxnSpPr/>
      </xdr:nvCxnSpPr>
      <xdr:spPr>
        <a:xfrm>
          <a:off x="362962" y="21990046"/>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141</xdr:row>
      <xdr:rowOff>57150</xdr:rowOff>
    </xdr:from>
    <xdr:to>
      <xdr:col>3</xdr:col>
      <xdr:colOff>3810</xdr:colOff>
      <xdr:row>141</xdr:row>
      <xdr:rowOff>148590</xdr:rowOff>
    </xdr:to>
    <xdr:grpSp>
      <xdr:nvGrpSpPr>
        <xdr:cNvPr id="515" name="Group 514" descr="graph item"/>
        <xdr:cNvGrpSpPr/>
      </xdr:nvGrpSpPr>
      <xdr:grpSpPr>
        <a:xfrm>
          <a:off x="457200" y="26574750"/>
          <a:ext cx="3810" cy="91440"/>
          <a:chOff x="400050" y="15230475"/>
          <a:chExt cx="137160" cy="91440"/>
        </a:xfrm>
      </xdr:grpSpPr>
      <xdr:cxnSp macro="">
        <xdr:nvCxnSpPr>
          <xdr:cNvPr id="516" name="Straight Connector 515"/>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517" name="Isosceles Triangle 516"/>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3</xdr:col>
      <xdr:colOff>0</xdr:colOff>
      <xdr:row>173</xdr:row>
      <xdr:rowOff>57150</xdr:rowOff>
    </xdr:from>
    <xdr:to>
      <xdr:col>3</xdr:col>
      <xdr:colOff>3810</xdr:colOff>
      <xdr:row>173</xdr:row>
      <xdr:rowOff>148590</xdr:rowOff>
    </xdr:to>
    <xdr:grpSp>
      <xdr:nvGrpSpPr>
        <xdr:cNvPr id="521" name="Group 520" descr="graph item"/>
        <xdr:cNvGrpSpPr/>
      </xdr:nvGrpSpPr>
      <xdr:grpSpPr>
        <a:xfrm>
          <a:off x="457200" y="32213550"/>
          <a:ext cx="3810" cy="91440"/>
          <a:chOff x="400050" y="15230475"/>
          <a:chExt cx="137160" cy="91440"/>
        </a:xfrm>
      </xdr:grpSpPr>
      <xdr:cxnSp macro="">
        <xdr:nvCxnSpPr>
          <xdr:cNvPr id="522" name="Straight Connector 521"/>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523" name="Isosceles Triangle 522"/>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xdr:col>
      <xdr:colOff>1460454</xdr:colOff>
      <xdr:row>166</xdr:row>
      <xdr:rowOff>105832</xdr:rowOff>
    </xdr:from>
    <xdr:to>
      <xdr:col>1</xdr:col>
      <xdr:colOff>1693287</xdr:colOff>
      <xdr:row>166</xdr:row>
      <xdr:rowOff>105832</xdr:rowOff>
    </xdr:to>
    <xdr:cxnSp macro="">
      <xdr:nvCxnSpPr>
        <xdr:cNvPr id="530" name="Straight Connector 529" descr="graph item"/>
        <xdr:cNvCxnSpPr/>
      </xdr:nvCxnSpPr>
      <xdr:spPr>
        <a:xfrm>
          <a:off x="362962" y="21420665"/>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1460454</xdr:colOff>
      <xdr:row>173</xdr:row>
      <xdr:rowOff>99481</xdr:rowOff>
    </xdr:from>
    <xdr:to>
      <xdr:col>1</xdr:col>
      <xdr:colOff>1693287</xdr:colOff>
      <xdr:row>173</xdr:row>
      <xdr:rowOff>99481</xdr:rowOff>
    </xdr:to>
    <xdr:cxnSp macro="">
      <xdr:nvCxnSpPr>
        <xdr:cNvPr id="531" name="Straight Connector 530" descr="graph item"/>
        <xdr:cNvCxnSpPr/>
      </xdr:nvCxnSpPr>
      <xdr:spPr>
        <a:xfrm>
          <a:off x="362962" y="22557314"/>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1460454</xdr:colOff>
      <xdr:row>169</xdr:row>
      <xdr:rowOff>103713</xdr:rowOff>
    </xdr:from>
    <xdr:to>
      <xdr:col>1</xdr:col>
      <xdr:colOff>1693287</xdr:colOff>
      <xdr:row>169</xdr:row>
      <xdr:rowOff>103713</xdr:rowOff>
    </xdr:to>
    <xdr:cxnSp macro="">
      <xdr:nvCxnSpPr>
        <xdr:cNvPr id="532" name="Straight Connector 531" descr="graph item"/>
        <xdr:cNvCxnSpPr/>
      </xdr:nvCxnSpPr>
      <xdr:spPr>
        <a:xfrm>
          <a:off x="362962" y="21990046"/>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134</xdr:row>
      <xdr:rowOff>105832</xdr:rowOff>
    </xdr:from>
    <xdr:to>
      <xdr:col>9</xdr:col>
      <xdr:colOff>1693287</xdr:colOff>
      <xdr:row>134</xdr:row>
      <xdr:rowOff>105832</xdr:rowOff>
    </xdr:to>
    <xdr:cxnSp macro="">
      <xdr:nvCxnSpPr>
        <xdr:cNvPr id="539" name="Straight Connector 538" descr="graph item"/>
        <xdr:cNvCxnSpPr/>
      </xdr:nvCxnSpPr>
      <xdr:spPr>
        <a:xfrm>
          <a:off x="4733879" y="16319499"/>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141</xdr:row>
      <xdr:rowOff>99481</xdr:rowOff>
    </xdr:from>
    <xdr:to>
      <xdr:col>9</xdr:col>
      <xdr:colOff>1693287</xdr:colOff>
      <xdr:row>141</xdr:row>
      <xdr:rowOff>99481</xdr:rowOff>
    </xdr:to>
    <xdr:cxnSp macro="">
      <xdr:nvCxnSpPr>
        <xdr:cNvPr id="540" name="Straight Connector 539" descr="graph item"/>
        <xdr:cNvCxnSpPr/>
      </xdr:nvCxnSpPr>
      <xdr:spPr>
        <a:xfrm>
          <a:off x="4733879" y="17456148"/>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137</xdr:row>
      <xdr:rowOff>103713</xdr:rowOff>
    </xdr:from>
    <xdr:to>
      <xdr:col>9</xdr:col>
      <xdr:colOff>1693287</xdr:colOff>
      <xdr:row>137</xdr:row>
      <xdr:rowOff>103713</xdr:rowOff>
    </xdr:to>
    <xdr:cxnSp macro="">
      <xdr:nvCxnSpPr>
        <xdr:cNvPr id="541" name="Straight Connector 540" descr="graph item"/>
        <xdr:cNvCxnSpPr/>
      </xdr:nvCxnSpPr>
      <xdr:spPr>
        <a:xfrm>
          <a:off x="4733879" y="16888880"/>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134</xdr:row>
      <xdr:rowOff>105832</xdr:rowOff>
    </xdr:from>
    <xdr:to>
      <xdr:col>9</xdr:col>
      <xdr:colOff>1693287</xdr:colOff>
      <xdr:row>134</xdr:row>
      <xdr:rowOff>105832</xdr:rowOff>
    </xdr:to>
    <xdr:cxnSp macro="">
      <xdr:nvCxnSpPr>
        <xdr:cNvPr id="542" name="Straight Connector 541" descr="graph item"/>
        <xdr:cNvCxnSpPr/>
      </xdr:nvCxnSpPr>
      <xdr:spPr>
        <a:xfrm>
          <a:off x="4733879" y="16319499"/>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141</xdr:row>
      <xdr:rowOff>99481</xdr:rowOff>
    </xdr:from>
    <xdr:to>
      <xdr:col>9</xdr:col>
      <xdr:colOff>1693287</xdr:colOff>
      <xdr:row>141</xdr:row>
      <xdr:rowOff>99481</xdr:rowOff>
    </xdr:to>
    <xdr:cxnSp macro="">
      <xdr:nvCxnSpPr>
        <xdr:cNvPr id="543" name="Straight Connector 542" descr="graph item"/>
        <xdr:cNvCxnSpPr/>
      </xdr:nvCxnSpPr>
      <xdr:spPr>
        <a:xfrm>
          <a:off x="4733879" y="17456148"/>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137</xdr:row>
      <xdr:rowOff>103713</xdr:rowOff>
    </xdr:from>
    <xdr:to>
      <xdr:col>9</xdr:col>
      <xdr:colOff>1693287</xdr:colOff>
      <xdr:row>137</xdr:row>
      <xdr:rowOff>103713</xdr:rowOff>
    </xdr:to>
    <xdr:cxnSp macro="">
      <xdr:nvCxnSpPr>
        <xdr:cNvPr id="544" name="Straight Connector 543" descr="graph item"/>
        <xdr:cNvCxnSpPr/>
      </xdr:nvCxnSpPr>
      <xdr:spPr>
        <a:xfrm>
          <a:off x="4733879" y="16888880"/>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134</xdr:row>
      <xdr:rowOff>105832</xdr:rowOff>
    </xdr:from>
    <xdr:to>
      <xdr:col>16</xdr:col>
      <xdr:colOff>1693287</xdr:colOff>
      <xdr:row>134</xdr:row>
      <xdr:rowOff>105832</xdr:rowOff>
    </xdr:to>
    <xdr:cxnSp macro="">
      <xdr:nvCxnSpPr>
        <xdr:cNvPr id="545" name="Straight Connector 544" descr="graph item"/>
        <xdr:cNvCxnSpPr/>
      </xdr:nvCxnSpPr>
      <xdr:spPr>
        <a:xfrm>
          <a:off x="8353379" y="16319499"/>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141</xdr:row>
      <xdr:rowOff>99481</xdr:rowOff>
    </xdr:from>
    <xdr:to>
      <xdr:col>16</xdr:col>
      <xdr:colOff>1693287</xdr:colOff>
      <xdr:row>141</xdr:row>
      <xdr:rowOff>99481</xdr:rowOff>
    </xdr:to>
    <xdr:cxnSp macro="">
      <xdr:nvCxnSpPr>
        <xdr:cNvPr id="546" name="Straight Connector 545" descr="graph item"/>
        <xdr:cNvCxnSpPr/>
      </xdr:nvCxnSpPr>
      <xdr:spPr>
        <a:xfrm>
          <a:off x="8353379" y="17456148"/>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137</xdr:row>
      <xdr:rowOff>103713</xdr:rowOff>
    </xdr:from>
    <xdr:to>
      <xdr:col>16</xdr:col>
      <xdr:colOff>1693287</xdr:colOff>
      <xdr:row>137</xdr:row>
      <xdr:rowOff>103713</xdr:rowOff>
    </xdr:to>
    <xdr:cxnSp macro="">
      <xdr:nvCxnSpPr>
        <xdr:cNvPr id="547" name="Straight Connector 546" descr="graph item"/>
        <xdr:cNvCxnSpPr/>
      </xdr:nvCxnSpPr>
      <xdr:spPr>
        <a:xfrm>
          <a:off x="8353379" y="16888880"/>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134</xdr:row>
      <xdr:rowOff>105832</xdr:rowOff>
    </xdr:from>
    <xdr:to>
      <xdr:col>16</xdr:col>
      <xdr:colOff>1693287</xdr:colOff>
      <xdr:row>134</xdr:row>
      <xdr:rowOff>105832</xdr:rowOff>
    </xdr:to>
    <xdr:cxnSp macro="">
      <xdr:nvCxnSpPr>
        <xdr:cNvPr id="548" name="Straight Connector 547" descr="graph item"/>
        <xdr:cNvCxnSpPr/>
      </xdr:nvCxnSpPr>
      <xdr:spPr>
        <a:xfrm>
          <a:off x="8353379" y="16319499"/>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141</xdr:row>
      <xdr:rowOff>99481</xdr:rowOff>
    </xdr:from>
    <xdr:to>
      <xdr:col>16</xdr:col>
      <xdr:colOff>1693287</xdr:colOff>
      <xdr:row>141</xdr:row>
      <xdr:rowOff>99481</xdr:rowOff>
    </xdr:to>
    <xdr:cxnSp macro="">
      <xdr:nvCxnSpPr>
        <xdr:cNvPr id="549" name="Straight Connector 548" descr="graph item"/>
        <xdr:cNvCxnSpPr/>
      </xdr:nvCxnSpPr>
      <xdr:spPr>
        <a:xfrm>
          <a:off x="8353379" y="17456148"/>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137</xdr:row>
      <xdr:rowOff>103713</xdr:rowOff>
    </xdr:from>
    <xdr:to>
      <xdr:col>16</xdr:col>
      <xdr:colOff>1693287</xdr:colOff>
      <xdr:row>137</xdr:row>
      <xdr:rowOff>103713</xdr:rowOff>
    </xdr:to>
    <xdr:cxnSp macro="">
      <xdr:nvCxnSpPr>
        <xdr:cNvPr id="550" name="Straight Connector 549" descr="graph item"/>
        <xdr:cNvCxnSpPr/>
      </xdr:nvCxnSpPr>
      <xdr:spPr>
        <a:xfrm>
          <a:off x="8353379" y="16888880"/>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166</xdr:row>
      <xdr:rowOff>105832</xdr:rowOff>
    </xdr:from>
    <xdr:to>
      <xdr:col>16</xdr:col>
      <xdr:colOff>1693287</xdr:colOff>
      <xdr:row>166</xdr:row>
      <xdr:rowOff>105832</xdr:rowOff>
    </xdr:to>
    <xdr:cxnSp macro="">
      <xdr:nvCxnSpPr>
        <xdr:cNvPr id="551" name="Straight Connector 550" descr="graph item"/>
        <xdr:cNvCxnSpPr/>
      </xdr:nvCxnSpPr>
      <xdr:spPr>
        <a:xfrm>
          <a:off x="8353379" y="21420665"/>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173</xdr:row>
      <xdr:rowOff>99481</xdr:rowOff>
    </xdr:from>
    <xdr:to>
      <xdr:col>16</xdr:col>
      <xdr:colOff>1693287</xdr:colOff>
      <xdr:row>173</xdr:row>
      <xdr:rowOff>99481</xdr:rowOff>
    </xdr:to>
    <xdr:cxnSp macro="">
      <xdr:nvCxnSpPr>
        <xdr:cNvPr id="552" name="Straight Connector 551" descr="graph item"/>
        <xdr:cNvCxnSpPr/>
      </xdr:nvCxnSpPr>
      <xdr:spPr>
        <a:xfrm>
          <a:off x="8353379" y="22557314"/>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169</xdr:row>
      <xdr:rowOff>103713</xdr:rowOff>
    </xdr:from>
    <xdr:to>
      <xdr:col>16</xdr:col>
      <xdr:colOff>1693287</xdr:colOff>
      <xdr:row>169</xdr:row>
      <xdr:rowOff>103713</xdr:rowOff>
    </xdr:to>
    <xdr:cxnSp macro="">
      <xdr:nvCxnSpPr>
        <xdr:cNvPr id="553" name="Straight Connector 552" descr="graph item"/>
        <xdr:cNvCxnSpPr/>
      </xdr:nvCxnSpPr>
      <xdr:spPr>
        <a:xfrm>
          <a:off x="8353379" y="21990046"/>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166</xdr:row>
      <xdr:rowOff>105832</xdr:rowOff>
    </xdr:from>
    <xdr:to>
      <xdr:col>16</xdr:col>
      <xdr:colOff>1693287</xdr:colOff>
      <xdr:row>166</xdr:row>
      <xdr:rowOff>105832</xdr:rowOff>
    </xdr:to>
    <xdr:cxnSp macro="">
      <xdr:nvCxnSpPr>
        <xdr:cNvPr id="554" name="Straight Connector 553" descr="graph item"/>
        <xdr:cNvCxnSpPr/>
      </xdr:nvCxnSpPr>
      <xdr:spPr>
        <a:xfrm>
          <a:off x="8353379" y="21420665"/>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173</xdr:row>
      <xdr:rowOff>99481</xdr:rowOff>
    </xdr:from>
    <xdr:to>
      <xdr:col>16</xdr:col>
      <xdr:colOff>1693287</xdr:colOff>
      <xdr:row>173</xdr:row>
      <xdr:rowOff>99481</xdr:rowOff>
    </xdr:to>
    <xdr:cxnSp macro="">
      <xdr:nvCxnSpPr>
        <xdr:cNvPr id="555" name="Straight Connector 554" descr="graph item"/>
        <xdr:cNvCxnSpPr/>
      </xdr:nvCxnSpPr>
      <xdr:spPr>
        <a:xfrm>
          <a:off x="8353379" y="22557314"/>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169</xdr:row>
      <xdr:rowOff>103713</xdr:rowOff>
    </xdr:from>
    <xdr:to>
      <xdr:col>16</xdr:col>
      <xdr:colOff>1693287</xdr:colOff>
      <xdr:row>169</xdr:row>
      <xdr:rowOff>103713</xdr:rowOff>
    </xdr:to>
    <xdr:cxnSp macro="">
      <xdr:nvCxnSpPr>
        <xdr:cNvPr id="556" name="Straight Connector 555" descr="graph item"/>
        <xdr:cNvCxnSpPr/>
      </xdr:nvCxnSpPr>
      <xdr:spPr>
        <a:xfrm>
          <a:off x="8353379" y="21990046"/>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166</xdr:row>
      <xdr:rowOff>105832</xdr:rowOff>
    </xdr:from>
    <xdr:to>
      <xdr:col>9</xdr:col>
      <xdr:colOff>1693287</xdr:colOff>
      <xdr:row>166</xdr:row>
      <xdr:rowOff>105832</xdr:rowOff>
    </xdr:to>
    <xdr:cxnSp macro="">
      <xdr:nvCxnSpPr>
        <xdr:cNvPr id="557" name="Straight Connector 556" descr="graph item"/>
        <xdr:cNvCxnSpPr/>
      </xdr:nvCxnSpPr>
      <xdr:spPr>
        <a:xfrm>
          <a:off x="4733879" y="21420665"/>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173</xdr:row>
      <xdr:rowOff>99481</xdr:rowOff>
    </xdr:from>
    <xdr:to>
      <xdr:col>9</xdr:col>
      <xdr:colOff>1693287</xdr:colOff>
      <xdr:row>173</xdr:row>
      <xdr:rowOff>99481</xdr:rowOff>
    </xdr:to>
    <xdr:cxnSp macro="">
      <xdr:nvCxnSpPr>
        <xdr:cNvPr id="558" name="Straight Connector 557" descr="graph item"/>
        <xdr:cNvCxnSpPr/>
      </xdr:nvCxnSpPr>
      <xdr:spPr>
        <a:xfrm>
          <a:off x="4733879" y="22557314"/>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169</xdr:row>
      <xdr:rowOff>103713</xdr:rowOff>
    </xdr:from>
    <xdr:to>
      <xdr:col>9</xdr:col>
      <xdr:colOff>1693287</xdr:colOff>
      <xdr:row>169</xdr:row>
      <xdr:rowOff>103713</xdr:rowOff>
    </xdr:to>
    <xdr:cxnSp macro="">
      <xdr:nvCxnSpPr>
        <xdr:cNvPr id="559" name="Straight Connector 558" descr="graph item"/>
        <xdr:cNvCxnSpPr/>
      </xdr:nvCxnSpPr>
      <xdr:spPr>
        <a:xfrm>
          <a:off x="4733879" y="21990046"/>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166</xdr:row>
      <xdr:rowOff>105832</xdr:rowOff>
    </xdr:from>
    <xdr:to>
      <xdr:col>9</xdr:col>
      <xdr:colOff>1693287</xdr:colOff>
      <xdr:row>166</xdr:row>
      <xdr:rowOff>105832</xdr:rowOff>
    </xdr:to>
    <xdr:cxnSp macro="">
      <xdr:nvCxnSpPr>
        <xdr:cNvPr id="560" name="Straight Connector 559" descr="graph item"/>
        <xdr:cNvCxnSpPr/>
      </xdr:nvCxnSpPr>
      <xdr:spPr>
        <a:xfrm>
          <a:off x="4733879" y="21420665"/>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173</xdr:row>
      <xdr:rowOff>99481</xdr:rowOff>
    </xdr:from>
    <xdr:to>
      <xdr:col>9</xdr:col>
      <xdr:colOff>1693287</xdr:colOff>
      <xdr:row>173</xdr:row>
      <xdr:rowOff>99481</xdr:rowOff>
    </xdr:to>
    <xdr:cxnSp macro="">
      <xdr:nvCxnSpPr>
        <xdr:cNvPr id="561" name="Straight Connector 560" descr="graph item"/>
        <xdr:cNvCxnSpPr/>
      </xdr:nvCxnSpPr>
      <xdr:spPr>
        <a:xfrm>
          <a:off x="4733879" y="22557314"/>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169</xdr:row>
      <xdr:rowOff>103713</xdr:rowOff>
    </xdr:from>
    <xdr:to>
      <xdr:col>9</xdr:col>
      <xdr:colOff>1693287</xdr:colOff>
      <xdr:row>169</xdr:row>
      <xdr:rowOff>103713</xdr:rowOff>
    </xdr:to>
    <xdr:cxnSp macro="">
      <xdr:nvCxnSpPr>
        <xdr:cNvPr id="562" name="Straight Connector 561" descr="graph item"/>
        <xdr:cNvCxnSpPr/>
      </xdr:nvCxnSpPr>
      <xdr:spPr>
        <a:xfrm>
          <a:off x="4733879" y="21990046"/>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920750</xdr:colOff>
      <xdr:row>115</xdr:row>
      <xdr:rowOff>0</xdr:rowOff>
    </xdr:from>
    <xdr:to>
      <xdr:col>8</xdr:col>
      <xdr:colOff>614890</xdr:colOff>
      <xdr:row>130</xdr:row>
      <xdr:rowOff>8466</xdr:rowOff>
    </xdr:to>
    <xdr:graphicFrame macro="">
      <xdr:nvGraphicFramePr>
        <xdr:cNvPr id="563" name="Chart 562"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10</xdr:col>
      <xdr:colOff>84666</xdr:colOff>
      <xdr:row>115</xdr:row>
      <xdr:rowOff>0</xdr:rowOff>
    </xdr:from>
    <xdr:to>
      <xdr:col>16</xdr:col>
      <xdr:colOff>126999</xdr:colOff>
      <xdr:row>130</xdr:row>
      <xdr:rowOff>8466</xdr:rowOff>
    </xdr:to>
    <xdr:graphicFrame macro="">
      <xdr:nvGraphicFramePr>
        <xdr:cNvPr id="564" name="Chart 563"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63500</xdr:colOff>
      <xdr:row>115</xdr:row>
      <xdr:rowOff>0</xdr:rowOff>
    </xdr:from>
    <xdr:to>
      <xdr:col>23</xdr:col>
      <xdr:colOff>0</xdr:colOff>
      <xdr:row>130</xdr:row>
      <xdr:rowOff>8466</xdr:rowOff>
    </xdr:to>
    <xdr:graphicFrame macro="">
      <xdr:nvGraphicFramePr>
        <xdr:cNvPr id="565" name="Chart 564"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3</xdr:col>
      <xdr:colOff>952500</xdr:colOff>
      <xdr:row>147</xdr:row>
      <xdr:rowOff>0</xdr:rowOff>
    </xdr:from>
    <xdr:to>
      <xdr:col>8</xdr:col>
      <xdr:colOff>614889</xdr:colOff>
      <xdr:row>162</xdr:row>
      <xdr:rowOff>8466</xdr:rowOff>
    </xdr:to>
    <xdr:graphicFrame macro="">
      <xdr:nvGraphicFramePr>
        <xdr:cNvPr id="566" name="Chart 565"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10</xdr:col>
      <xdr:colOff>81279</xdr:colOff>
      <xdr:row>147</xdr:row>
      <xdr:rowOff>0</xdr:rowOff>
    </xdr:from>
    <xdr:to>
      <xdr:col>16</xdr:col>
      <xdr:colOff>126999</xdr:colOff>
      <xdr:row>162</xdr:row>
      <xdr:rowOff>8466</xdr:rowOff>
    </xdr:to>
    <xdr:graphicFrame macro="">
      <xdr:nvGraphicFramePr>
        <xdr:cNvPr id="567" name="Chart 566"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17</xdr:col>
      <xdr:colOff>64008</xdr:colOff>
      <xdr:row>147</xdr:row>
      <xdr:rowOff>0</xdr:rowOff>
    </xdr:from>
    <xdr:to>
      <xdr:col>23</xdr:col>
      <xdr:colOff>0</xdr:colOff>
      <xdr:row>162</xdr:row>
      <xdr:rowOff>8466</xdr:rowOff>
    </xdr:to>
    <xdr:graphicFrame macro="">
      <xdr:nvGraphicFramePr>
        <xdr:cNvPr id="568" name="Chart 567"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16</xdr:col>
      <xdr:colOff>1460454</xdr:colOff>
      <xdr:row>134</xdr:row>
      <xdr:rowOff>105832</xdr:rowOff>
    </xdr:from>
    <xdr:to>
      <xdr:col>16</xdr:col>
      <xdr:colOff>1693287</xdr:colOff>
      <xdr:row>134</xdr:row>
      <xdr:rowOff>105832</xdr:rowOff>
    </xdr:to>
    <xdr:cxnSp macro="">
      <xdr:nvCxnSpPr>
        <xdr:cNvPr id="569" name="Straight Connector 568" descr="graph item"/>
        <xdr:cNvCxnSpPr/>
      </xdr:nvCxnSpPr>
      <xdr:spPr>
        <a:xfrm>
          <a:off x="8353379" y="16319499"/>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141</xdr:row>
      <xdr:rowOff>99481</xdr:rowOff>
    </xdr:from>
    <xdr:to>
      <xdr:col>16</xdr:col>
      <xdr:colOff>1693287</xdr:colOff>
      <xdr:row>141</xdr:row>
      <xdr:rowOff>99481</xdr:rowOff>
    </xdr:to>
    <xdr:cxnSp macro="">
      <xdr:nvCxnSpPr>
        <xdr:cNvPr id="570" name="Straight Connector 569" descr="graph item"/>
        <xdr:cNvCxnSpPr/>
      </xdr:nvCxnSpPr>
      <xdr:spPr>
        <a:xfrm>
          <a:off x="8353379" y="17456148"/>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137</xdr:row>
      <xdr:rowOff>103713</xdr:rowOff>
    </xdr:from>
    <xdr:to>
      <xdr:col>16</xdr:col>
      <xdr:colOff>1693287</xdr:colOff>
      <xdr:row>137</xdr:row>
      <xdr:rowOff>103713</xdr:rowOff>
    </xdr:to>
    <xdr:cxnSp macro="">
      <xdr:nvCxnSpPr>
        <xdr:cNvPr id="571" name="Straight Connector 570" descr="graph item"/>
        <xdr:cNvCxnSpPr/>
      </xdr:nvCxnSpPr>
      <xdr:spPr>
        <a:xfrm>
          <a:off x="8353379" y="16888880"/>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134</xdr:row>
      <xdr:rowOff>105832</xdr:rowOff>
    </xdr:from>
    <xdr:to>
      <xdr:col>16</xdr:col>
      <xdr:colOff>1693287</xdr:colOff>
      <xdr:row>134</xdr:row>
      <xdr:rowOff>105832</xdr:rowOff>
    </xdr:to>
    <xdr:cxnSp macro="">
      <xdr:nvCxnSpPr>
        <xdr:cNvPr id="572" name="Straight Connector 571" descr="graph item"/>
        <xdr:cNvCxnSpPr/>
      </xdr:nvCxnSpPr>
      <xdr:spPr>
        <a:xfrm>
          <a:off x="8353379" y="16319499"/>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141</xdr:row>
      <xdr:rowOff>99481</xdr:rowOff>
    </xdr:from>
    <xdr:to>
      <xdr:col>16</xdr:col>
      <xdr:colOff>1693287</xdr:colOff>
      <xdr:row>141</xdr:row>
      <xdr:rowOff>99481</xdr:rowOff>
    </xdr:to>
    <xdr:cxnSp macro="">
      <xdr:nvCxnSpPr>
        <xdr:cNvPr id="573" name="Straight Connector 572" descr="graph item"/>
        <xdr:cNvCxnSpPr/>
      </xdr:nvCxnSpPr>
      <xdr:spPr>
        <a:xfrm>
          <a:off x="8353379" y="17456148"/>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137</xdr:row>
      <xdr:rowOff>103713</xdr:rowOff>
    </xdr:from>
    <xdr:to>
      <xdr:col>16</xdr:col>
      <xdr:colOff>1693287</xdr:colOff>
      <xdr:row>137</xdr:row>
      <xdr:rowOff>103713</xdr:rowOff>
    </xdr:to>
    <xdr:cxnSp macro="">
      <xdr:nvCxnSpPr>
        <xdr:cNvPr id="574" name="Straight Connector 573" descr="graph item"/>
        <xdr:cNvCxnSpPr/>
      </xdr:nvCxnSpPr>
      <xdr:spPr>
        <a:xfrm>
          <a:off x="8353379" y="16888880"/>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134</xdr:row>
      <xdr:rowOff>105832</xdr:rowOff>
    </xdr:from>
    <xdr:to>
      <xdr:col>16</xdr:col>
      <xdr:colOff>1693287</xdr:colOff>
      <xdr:row>134</xdr:row>
      <xdr:rowOff>105832</xdr:rowOff>
    </xdr:to>
    <xdr:cxnSp macro="">
      <xdr:nvCxnSpPr>
        <xdr:cNvPr id="575" name="Straight Connector 574" descr="graph item"/>
        <xdr:cNvCxnSpPr/>
      </xdr:nvCxnSpPr>
      <xdr:spPr>
        <a:xfrm>
          <a:off x="8353379" y="16319499"/>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141</xdr:row>
      <xdr:rowOff>99481</xdr:rowOff>
    </xdr:from>
    <xdr:to>
      <xdr:col>16</xdr:col>
      <xdr:colOff>1693287</xdr:colOff>
      <xdr:row>141</xdr:row>
      <xdr:rowOff>99481</xdr:rowOff>
    </xdr:to>
    <xdr:cxnSp macro="">
      <xdr:nvCxnSpPr>
        <xdr:cNvPr id="576" name="Straight Connector 575" descr="graph item"/>
        <xdr:cNvCxnSpPr/>
      </xdr:nvCxnSpPr>
      <xdr:spPr>
        <a:xfrm>
          <a:off x="8353379" y="17456148"/>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137</xdr:row>
      <xdr:rowOff>103713</xdr:rowOff>
    </xdr:from>
    <xdr:to>
      <xdr:col>16</xdr:col>
      <xdr:colOff>1693287</xdr:colOff>
      <xdr:row>137</xdr:row>
      <xdr:rowOff>103713</xdr:rowOff>
    </xdr:to>
    <xdr:cxnSp macro="">
      <xdr:nvCxnSpPr>
        <xdr:cNvPr id="577" name="Straight Connector 576" descr="graph item"/>
        <xdr:cNvCxnSpPr/>
      </xdr:nvCxnSpPr>
      <xdr:spPr>
        <a:xfrm>
          <a:off x="8353379" y="16888880"/>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444493</xdr:colOff>
      <xdr:row>135</xdr:row>
      <xdr:rowOff>84667</xdr:rowOff>
    </xdr:from>
    <xdr:to>
      <xdr:col>18</xdr:col>
      <xdr:colOff>65017</xdr:colOff>
      <xdr:row>135</xdr:row>
      <xdr:rowOff>84667</xdr:rowOff>
    </xdr:to>
    <xdr:cxnSp macro="">
      <xdr:nvCxnSpPr>
        <xdr:cNvPr id="578" name="Straight Connector 577" descr="graph item"/>
        <xdr:cNvCxnSpPr/>
      </xdr:nvCxnSpPr>
      <xdr:spPr>
        <a:xfrm>
          <a:off x="8794743" y="16488834"/>
          <a:ext cx="192024" cy="0"/>
        </a:xfrm>
        <a:prstGeom prst="line">
          <a:avLst/>
        </a:prstGeom>
        <a:ln w="28575"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448724</xdr:colOff>
      <xdr:row>136</xdr:row>
      <xdr:rowOff>90142</xdr:rowOff>
    </xdr:from>
    <xdr:to>
      <xdr:col>18</xdr:col>
      <xdr:colOff>50960</xdr:colOff>
      <xdr:row>136</xdr:row>
      <xdr:rowOff>90142</xdr:rowOff>
    </xdr:to>
    <xdr:cxnSp macro="">
      <xdr:nvCxnSpPr>
        <xdr:cNvPr id="579" name="Straight Connector 578" descr="graph item"/>
        <xdr:cNvCxnSpPr/>
      </xdr:nvCxnSpPr>
      <xdr:spPr>
        <a:xfrm>
          <a:off x="8798974" y="16684809"/>
          <a:ext cx="173736" cy="0"/>
        </a:xfrm>
        <a:prstGeom prst="line">
          <a:avLst/>
        </a:prstGeom>
        <a:ln w="28575" cap="rnd">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455083</xdr:colOff>
      <xdr:row>134</xdr:row>
      <xdr:rowOff>95250</xdr:rowOff>
    </xdr:from>
    <xdr:to>
      <xdr:col>18</xdr:col>
      <xdr:colOff>66463</xdr:colOff>
      <xdr:row>134</xdr:row>
      <xdr:rowOff>95250</xdr:rowOff>
    </xdr:to>
    <xdr:cxnSp macro="">
      <xdr:nvCxnSpPr>
        <xdr:cNvPr id="580" name="Straight Connector 579" descr="graph item"/>
        <xdr:cNvCxnSpPr/>
      </xdr:nvCxnSpPr>
      <xdr:spPr>
        <a:xfrm>
          <a:off x="8805333" y="16308917"/>
          <a:ext cx="18288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448735</xdr:colOff>
      <xdr:row>141</xdr:row>
      <xdr:rowOff>110067</xdr:rowOff>
    </xdr:from>
    <xdr:to>
      <xdr:col>18</xdr:col>
      <xdr:colOff>60115</xdr:colOff>
      <xdr:row>141</xdr:row>
      <xdr:rowOff>110067</xdr:rowOff>
    </xdr:to>
    <xdr:cxnSp macro="">
      <xdr:nvCxnSpPr>
        <xdr:cNvPr id="581" name="Straight Connector 580" descr="graph item"/>
        <xdr:cNvCxnSpPr/>
      </xdr:nvCxnSpPr>
      <xdr:spPr>
        <a:xfrm>
          <a:off x="8798985" y="17466734"/>
          <a:ext cx="182880" cy="0"/>
        </a:xfrm>
        <a:prstGeom prst="line">
          <a:avLst/>
        </a:prstGeom>
        <a:ln w="28575">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442389</xdr:colOff>
      <xdr:row>137</xdr:row>
      <xdr:rowOff>103717</xdr:rowOff>
    </xdr:from>
    <xdr:to>
      <xdr:col>18</xdr:col>
      <xdr:colOff>53769</xdr:colOff>
      <xdr:row>137</xdr:row>
      <xdr:rowOff>103717</xdr:rowOff>
    </xdr:to>
    <xdr:cxnSp macro="">
      <xdr:nvCxnSpPr>
        <xdr:cNvPr id="582" name="Straight Connector 581" descr="graph item"/>
        <xdr:cNvCxnSpPr/>
      </xdr:nvCxnSpPr>
      <xdr:spPr>
        <a:xfrm>
          <a:off x="8792639" y="16888884"/>
          <a:ext cx="182880" cy="0"/>
        </a:xfrm>
        <a:prstGeom prst="line">
          <a:avLst/>
        </a:prstGeom>
        <a:ln w="28575">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448733</xdr:colOff>
      <xdr:row>138</xdr:row>
      <xdr:rowOff>110067</xdr:rowOff>
    </xdr:from>
    <xdr:to>
      <xdr:col>18</xdr:col>
      <xdr:colOff>69257</xdr:colOff>
      <xdr:row>138</xdr:row>
      <xdr:rowOff>110067</xdr:rowOff>
    </xdr:to>
    <xdr:cxnSp macro="">
      <xdr:nvCxnSpPr>
        <xdr:cNvPr id="583" name="Straight Connector 582" descr="graph item"/>
        <xdr:cNvCxnSpPr/>
      </xdr:nvCxnSpPr>
      <xdr:spPr>
        <a:xfrm>
          <a:off x="8798983" y="17085734"/>
          <a:ext cx="192024" cy="0"/>
        </a:xfrm>
        <a:prstGeom prst="line">
          <a:avLst/>
        </a:prstGeom>
        <a:ln w="28575" cap="rnd">
          <a:solidFill>
            <a:schemeClr val="accent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442388</xdr:colOff>
      <xdr:row>139</xdr:row>
      <xdr:rowOff>104962</xdr:rowOff>
    </xdr:from>
    <xdr:to>
      <xdr:col>18</xdr:col>
      <xdr:colOff>44624</xdr:colOff>
      <xdr:row>139</xdr:row>
      <xdr:rowOff>104962</xdr:rowOff>
    </xdr:to>
    <xdr:cxnSp macro="">
      <xdr:nvCxnSpPr>
        <xdr:cNvPr id="584" name="Straight Connector 583" descr="graph item"/>
        <xdr:cNvCxnSpPr/>
      </xdr:nvCxnSpPr>
      <xdr:spPr>
        <a:xfrm>
          <a:off x="8792638" y="17271129"/>
          <a:ext cx="173736" cy="0"/>
        </a:xfrm>
        <a:prstGeom prst="line">
          <a:avLst/>
        </a:prstGeom>
        <a:ln w="28575" cap="rnd">
          <a:solidFill>
            <a:schemeClr val="accent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134</xdr:row>
      <xdr:rowOff>105832</xdr:rowOff>
    </xdr:from>
    <xdr:to>
      <xdr:col>9</xdr:col>
      <xdr:colOff>1693287</xdr:colOff>
      <xdr:row>134</xdr:row>
      <xdr:rowOff>105832</xdr:rowOff>
    </xdr:to>
    <xdr:cxnSp macro="">
      <xdr:nvCxnSpPr>
        <xdr:cNvPr id="585" name="Straight Connector 584" descr="graph item"/>
        <xdr:cNvCxnSpPr/>
      </xdr:nvCxnSpPr>
      <xdr:spPr>
        <a:xfrm>
          <a:off x="4733879" y="16319499"/>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141</xdr:row>
      <xdr:rowOff>99481</xdr:rowOff>
    </xdr:from>
    <xdr:to>
      <xdr:col>9</xdr:col>
      <xdr:colOff>1693287</xdr:colOff>
      <xdr:row>141</xdr:row>
      <xdr:rowOff>99481</xdr:rowOff>
    </xdr:to>
    <xdr:cxnSp macro="">
      <xdr:nvCxnSpPr>
        <xdr:cNvPr id="586" name="Straight Connector 585" descr="graph item"/>
        <xdr:cNvCxnSpPr/>
      </xdr:nvCxnSpPr>
      <xdr:spPr>
        <a:xfrm>
          <a:off x="4733879" y="17456148"/>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137</xdr:row>
      <xdr:rowOff>103713</xdr:rowOff>
    </xdr:from>
    <xdr:to>
      <xdr:col>9</xdr:col>
      <xdr:colOff>1693287</xdr:colOff>
      <xdr:row>137</xdr:row>
      <xdr:rowOff>103713</xdr:rowOff>
    </xdr:to>
    <xdr:cxnSp macro="">
      <xdr:nvCxnSpPr>
        <xdr:cNvPr id="587" name="Straight Connector 586" descr="graph item"/>
        <xdr:cNvCxnSpPr/>
      </xdr:nvCxnSpPr>
      <xdr:spPr>
        <a:xfrm>
          <a:off x="4733879" y="16888880"/>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134</xdr:row>
      <xdr:rowOff>105832</xdr:rowOff>
    </xdr:from>
    <xdr:to>
      <xdr:col>9</xdr:col>
      <xdr:colOff>1693287</xdr:colOff>
      <xdr:row>134</xdr:row>
      <xdr:rowOff>105832</xdr:rowOff>
    </xdr:to>
    <xdr:cxnSp macro="">
      <xdr:nvCxnSpPr>
        <xdr:cNvPr id="588" name="Straight Connector 587" descr="graph item"/>
        <xdr:cNvCxnSpPr/>
      </xdr:nvCxnSpPr>
      <xdr:spPr>
        <a:xfrm>
          <a:off x="4733879" y="16319499"/>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141</xdr:row>
      <xdr:rowOff>99481</xdr:rowOff>
    </xdr:from>
    <xdr:to>
      <xdr:col>9</xdr:col>
      <xdr:colOff>1693287</xdr:colOff>
      <xdr:row>141</xdr:row>
      <xdr:rowOff>99481</xdr:rowOff>
    </xdr:to>
    <xdr:cxnSp macro="">
      <xdr:nvCxnSpPr>
        <xdr:cNvPr id="589" name="Straight Connector 588" descr="graph item"/>
        <xdr:cNvCxnSpPr/>
      </xdr:nvCxnSpPr>
      <xdr:spPr>
        <a:xfrm>
          <a:off x="4733879" y="17456148"/>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137</xdr:row>
      <xdr:rowOff>103713</xdr:rowOff>
    </xdr:from>
    <xdr:to>
      <xdr:col>9</xdr:col>
      <xdr:colOff>1693287</xdr:colOff>
      <xdr:row>137</xdr:row>
      <xdr:rowOff>103713</xdr:rowOff>
    </xdr:to>
    <xdr:cxnSp macro="">
      <xdr:nvCxnSpPr>
        <xdr:cNvPr id="590" name="Straight Connector 589" descr="graph item"/>
        <xdr:cNvCxnSpPr/>
      </xdr:nvCxnSpPr>
      <xdr:spPr>
        <a:xfrm>
          <a:off x="4733879" y="16888880"/>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134</xdr:row>
      <xdr:rowOff>105832</xdr:rowOff>
    </xdr:from>
    <xdr:to>
      <xdr:col>9</xdr:col>
      <xdr:colOff>1693287</xdr:colOff>
      <xdr:row>134</xdr:row>
      <xdr:rowOff>105832</xdr:rowOff>
    </xdr:to>
    <xdr:cxnSp macro="">
      <xdr:nvCxnSpPr>
        <xdr:cNvPr id="591" name="Straight Connector 590" descr="graph item"/>
        <xdr:cNvCxnSpPr/>
      </xdr:nvCxnSpPr>
      <xdr:spPr>
        <a:xfrm>
          <a:off x="4733879" y="16319499"/>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141</xdr:row>
      <xdr:rowOff>99481</xdr:rowOff>
    </xdr:from>
    <xdr:to>
      <xdr:col>9</xdr:col>
      <xdr:colOff>1693287</xdr:colOff>
      <xdr:row>141</xdr:row>
      <xdr:rowOff>99481</xdr:rowOff>
    </xdr:to>
    <xdr:cxnSp macro="">
      <xdr:nvCxnSpPr>
        <xdr:cNvPr id="592" name="Straight Connector 591" descr="graph item"/>
        <xdr:cNvCxnSpPr/>
      </xdr:nvCxnSpPr>
      <xdr:spPr>
        <a:xfrm>
          <a:off x="4733879" y="17456148"/>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137</xdr:row>
      <xdr:rowOff>103713</xdr:rowOff>
    </xdr:from>
    <xdr:to>
      <xdr:col>9</xdr:col>
      <xdr:colOff>1693287</xdr:colOff>
      <xdr:row>137</xdr:row>
      <xdr:rowOff>103713</xdr:rowOff>
    </xdr:to>
    <xdr:cxnSp macro="">
      <xdr:nvCxnSpPr>
        <xdr:cNvPr id="593" name="Straight Connector 592" descr="graph item"/>
        <xdr:cNvCxnSpPr/>
      </xdr:nvCxnSpPr>
      <xdr:spPr>
        <a:xfrm>
          <a:off x="4733879" y="16888880"/>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444493</xdr:colOff>
      <xdr:row>135</xdr:row>
      <xdr:rowOff>84667</xdr:rowOff>
    </xdr:from>
    <xdr:to>
      <xdr:col>11</xdr:col>
      <xdr:colOff>65017</xdr:colOff>
      <xdr:row>135</xdr:row>
      <xdr:rowOff>84667</xdr:rowOff>
    </xdr:to>
    <xdr:cxnSp macro="">
      <xdr:nvCxnSpPr>
        <xdr:cNvPr id="594" name="Straight Connector 593" descr="graph item"/>
        <xdr:cNvCxnSpPr/>
      </xdr:nvCxnSpPr>
      <xdr:spPr>
        <a:xfrm>
          <a:off x="5175243" y="16488834"/>
          <a:ext cx="192024" cy="0"/>
        </a:xfrm>
        <a:prstGeom prst="line">
          <a:avLst/>
        </a:prstGeom>
        <a:ln w="28575"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448724</xdr:colOff>
      <xdr:row>136</xdr:row>
      <xdr:rowOff>90142</xdr:rowOff>
    </xdr:from>
    <xdr:to>
      <xdr:col>11</xdr:col>
      <xdr:colOff>50960</xdr:colOff>
      <xdr:row>136</xdr:row>
      <xdr:rowOff>90142</xdr:rowOff>
    </xdr:to>
    <xdr:cxnSp macro="">
      <xdr:nvCxnSpPr>
        <xdr:cNvPr id="595" name="Straight Connector 594" descr="graph item"/>
        <xdr:cNvCxnSpPr/>
      </xdr:nvCxnSpPr>
      <xdr:spPr>
        <a:xfrm>
          <a:off x="5179474" y="16684809"/>
          <a:ext cx="173736" cy="0"/>
        </a:xfrm>
        <a:prstGeom prst="line">
          <a:avLst/>
        </a:prstGeom>
        <a:ln w="28575" cap="rnd">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455083</xdr:colOff>
      <xdr:row>134</xdr:row>
      <xdr:rowOff>95250</xdr:rowOff>
    </xdr:from>
    <xdr:to>
      <xdr:col>11</xdr:col>
      <xdr:colOff>66463</xdr:colOff>
      <xdr:row>134</xdr:row>
      <xdr:rowOff>95250</xdr:rowOff>
    </xdr:to>
    <xdr:cxnSp macro="">
      <xdr:nvCxnSpPr>
        <xdr:cNvPr id="596" name="Straight Connector 595" descr="graph item"/>
        <xdr:cNvCxnSpPr/>
      </xdr:nvCxnSpPr>
      <xdr:spPr>
        <a:xfrm>
          <a:off x="5185833" y="16308917"/>
          <a:ext cx="18288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448735</xdr:colOff>
      <xdr:row>141</xdr:row>
      <xdr:rowOff>110067</xdr:rowOff>
    </xdr:from>
    <xdr:to>
      <xdr:col>11</xdr:col>
      <xdr:colOff>60115</xdr:colOff>
      <xdr:row>141</xdr:row>
      <xdr:rowOff>110067</xdr:rowOff>
    </xdr:to>
    <xdr:cxnSp macro="">
      <xdr:nvCxnSpPr>
        <xdr:cNvPr id="597" name="Straight Connector 596" descr="graph item"/>
        <xdr:cNvCxnSpPr/>
      </xdr:nvCxnSpPr>
      <xdr:spPr>
        <a:xfrm>
          <a:off x="5179485" y="17466734"/>
          <a:ext cx="182880" cy="0"/>
        </a:xfrm>
        <a:prstGeom prst="line">
          <a:avLst/>
        </a:prstGeom>
        <a:ln w="28575">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442389</xdr:colOff>
      <xdr:row>137</xdr:row>
      <xdr:rowOff>103717</xdr:rowOff>
    </xdr:from>
    <xdr:to>
      <xdr:col>11</xdr:col>
      <xdr:colOff>53769</xdr:colOff>
      <xdr:row>137</xdr:row>
      <xdr:rowOff>103717</xdr:rowOff>
    </xdr:to>
    <xdr:cxnSp macro="">
      <xdr:nvCxnSpPr>
        <xdr:cNvPr id="598" name="Straight Connector 597" descr="graph item"/>
        <xdr:cNvCxnSpPr/>
      </xdr:nvCxnSpPr>
      <xdr:spPr>
        <a:xfrm>
          <a:off x="5173139" y="16888884"/>
          <a:ext cx="182880" cy="0"/>
        </a:xfrm>
        <a:prstGeom prst="line">
          <a:avLst/>
        </a:prstGeom>
        <a:ln w="28575">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448733</xdr:colOff>
      <xdr:row>138</xdr:row>
      <xdr:rowOff>110067</xdr:rowOff>
    </xdr:from>
    <xdr:to>
      <xdr:col>11</xdr:col>
      <xdr:colOff>69257</xdr:colOff>
      <xdr:row>138</xdr:row>
      <xdr:rowOff>110067</xdr:rowOff>
    </xdr:to>
    <xdr:cxnSp macro="">
      <xdr:nvCxnSpPr>
        <xdr:cNvPr id="599" name="Straight Connector 598" descr="graph item"/>
        <xdr:cNvCxnSpPr/>
      </xdr:nvCxnSpPr>
      <xdr:spPr>
        <a:xfrm>
          <a:off x="5179483" y="17085734"/>
          <a:ext cx="192024" cy="0"/>
        </a:xfrm>
        <a:prstGeom prst="line">
          <a:avLst/>
        </a:prstGeom>
        <a:ln w="28575" cap="rnd">
          <a:solidFill>
            <a:schemeClr val="accent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442388</xdr:colOff>
      <xdr:row>139</xdr:row>
      <xdr:rowOff>104962</xdr:rowOff>
    </xdr:from>
    <xdr:to>
      <xdr:col>11</xdr:col>
      <xdr:colOff>44624</xdr:colOff>
      <xdr:row>139</xdr:row>
      <xdr:rowOff>104962</xdr:rowOff>
    </xdr:to>
    <xdr:cxnSp macro="">
      <xdr:nvCxnSpPr>
        <xdr:cNvPr id="600" name="Straight Connector 599" descr="graph item"/>
        <xdr:cNvCxnSpPr/>
      </xdr:nvCxnSpPr>
      <xdr:spPr>
        <a:xfrm>
          <a:off x="5173138" y="17271129"/>
          <a:ext cx="173736" cy="0"/>
        </a:xfrm>
        <a:prstGeom prst="line">
          <a:avLst/>
        </a:prstGeom>
        <a:ln w="28575" cap="rnd">
          <a:solidFill>
            <a:schemeClr val="accent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141</xdr:row>
      <xdr:rowOff>57150</xdr:rowOff>
    </xdr:from>
    <xdr:to>
      <xdr:col>3</xdr:col>
      <xdr:colOff>3810</xdr:colOff>
      <xdr:row>141</xdr:row>
      <xdr:rowOff>148590</xdr:rowOff>
    </xdr:to>
    <xdr:grpSp>
      <xdr:nvGrpSpPr>
        <xdr:cNvPr id="604" name="Group 603" descr="graph item"/>
        <xdr:cNvGrpSpPr/>
      </xdr:nvGrpSpPr>
      <xdr:grpSpPr>
        <a:xfrm>
          <a:off x="457200" y="26574750"/>
          <a:ext cx="3810" cy="91440"/>
          <a:chOff x="400050" y="15230475"/>
          <a:chExt cx="137160" cy="91440"/>
        </a:xfrm>
      </xdr:grpSpPr>
      <xdr:cxnSp macro="">
        <xdr:nvCxnSpPr>
          <xdr:cNvPr id="605" name="Straight Connector 604"/>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606" name="Isosceles Triangle 605"/>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3</xdr:col>
      <xdr:colOff>0</xdr:colOff>
      <xdr:row>173</xdr:row>
      <xdr:rowOff>57150</xdr:rowOff>
    </xdr:from>
    <xdr:to>
      <xdr:col>3</xdr:col>
      <xdr:colOff>3810</xdr:colOff>
      <xdr:row>173</xdr:row>
      <xdr:rowOff>148590</xdr:rowOff>
    </xdr:to>
    <xdr:grpSp>
      <xdr:nvGrpSpPr>
        <xdr:cNvPr id="617" name="Group 616" descr="graph item"/>
        <xdr:cNvGrpSpPr/>
      </xdr:nvGrpSpPr>
      <xdr:grpSpPr>
        <a:xfrm>
          <a:off x="457200" y="32213550"/>
          <a:ext cx="3810" cy="91440"/>
          <a:chOff x="400050" y="15230475"/>
          <a:chExt cx="137160" cy="91440"/>
        </a:xfrm>
      </xdr:grpSpPr>
      <xdr:cxnSp macro="">
        <xdr:nvCxnSpPr>
          <xdr:cNvPr id="618" name="Straight Connector 617"/>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619" name="Isosceles Triangle 618"/>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9</xdr:col>
      <xdr:colOff>1460454</xdr:colOff>
      <xdr:row>166</xdr:row>
      <xdr:rowOff>105832</xdr:rowOff>
    </xdr:from>
    <xdr:to>
      <xdr:col>9</xdr:col>
      <xdr:colOff>1693287</xdr:colOff>
      <xdr:row>166</xdr:row>
      <xdr:rowOff>105832</xdr:rowOff>
    </xdr:to>
    <xdr:cxnSp macro="">
      <xdr:nvCxnSpPr>
        <xdr:cNvPr id="627" name="Straight Connector 626" descr="graph item"/>
        <xdr:cNvCxnSpPr/>
      </xdr:nvCxnSpPr>
      <xdr:spPr>
        <a:xfrm>
          <a:off x="4733879" y="21420665"/>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173</xdr:row>
      <xdr:rowOff>99481</xdr:rowOff>
    </xdr:from>
    <xdr:to>
      <xdr:col>9</xdr:col>
      <xdr:colOff>1693287</xdr:colOff>
      <xdr:row>173</xdr:row>
      <xdr:rowOff>99481</xdr:rowOff>
    </xdr:to>
    <xdr:cxnSp macro="">
      <xdr:nvCxnSpPr>
        <xdr:cNvPr id="628" name="Straight Connector 627" descr="graph item"/>
        <xdr:cNvCxnSpPr/>
      </xdr:nvCxnSpPr>
      <xdr:spPr>
        <a:xfrm>
          <a:off x="4733879" y="22557314"/>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169</xdr:row>
      <xdr:rowOff>103713</xdr:rowOff>
    </xdr:from>
    <xdr:to>
      <xdr:col>9</xdr:col>
      <xdr:colOff>1693287</xdr:colOff>
      <xdr:row>169</xdr:row>
      <xdr:rowOff>103713</xdr:rowOff>
    </xdr:to>
    <xdr:cxnSp macro="">
      <xdr:nvCxnSpPr>
        <xdr:cNvPr id="629" name="Straight Connector 628" descr="graph item"/>
        <xdr:cNvCxnSpPr/>
      </xdr:nvCxnSpPr>
      <xdr:spPr>
        <a:xfrm>
          <a:off x="4733879" y="21990046"/>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166</xdr:row>
      <xdr:rowOff>105832</xdr:rowOff>
    </xdr:from>
    <xdr:to>
      <xdr:col>9</xdr:col>
      <xdr:colOff>1693287</xdr:colOff>
      <xdr:row>166</xdr:row>
      <xdr:rowOff>105832</xdr:rowOff>
    </xdr:to>
    <xdr:cxnSp macro="">
      <xdr:nvCxnSpPr>
        <xdr:cNvPr id="630" name="Straight Connector 629" descr="graph item"/>
        <xdr:cNvCxnSpPr/>
      </xdr:nvCxnSpPr>
      <xdr:spPr>
        <a:xfrm>
          <a:off x="4733879" y="21420665"/>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173</xdr:row>
      <xdr:rowOff>99481</xdr:rowOff>
    </xdr:from>
    <xdr:to>
      <xdr:col>9</xdr:col>
      <xdr:colOff>1693287</xdr:colOff>
      <xdr:row>173</xdr:row>
      <xdr:rowOff>99481</xdr:rowOff>
    </xdr:to>
    <xdr:cxnSp macro="">
      <xdr:nvCxnSpPr>
        <xdr:cNvPr id="631" name="Straight Connector 630" descr="graph item"/>
        <xdr:cNvCxnSpPr/>
      </xdr:nvCxnSpPr>
      <xdr:spPr>
        <a:xfrm>
          <a:off x="4733879" y="22557314"/>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169</xdr:row>
      <xdr:rowOff>103713</xdr:rowOff>
    </xdr:from>
    <xdr:to>
      <xdr:col>9</xdr:col>
      <xdr:colOff>1693287</xdr:colOff>
      <xdr:row>169</xdr:row>
      <xdr:rowOff>103713</xdr:rowOff>
    </xdr:to>
    <xdr:cxnSp macro="">
      <xdr:nvCxnSpPr>
        <xdr:cNvPr id="632" name="Straight Connector 631" descr="graph item"/>
        <xdr:cNvCxnSpPr/>
      </xdr:nvCxnSpPr>
      <xdr:spPr>
        <a:xfrm>
          <a:off x="4733879" y="21990046"/>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166</xdr:row>
      <xdr:rowOff>105832</xdr:rowOff>
    </xdr:from>
    <xdr:to>
      <xdr:col>9</xdr:col>
      <xdr:colOff>1693287</xdr:colOff>
      <xdr:row>166</xdr:row>
      <xdr:rowOff>105832</xdr:rowOff>
    </xdr:to>
    <xdr:cxnSp macro="">
      <xdr:nvCxnSpPr>
        <xdr:cNvPr id="633" name="Straight Connector 632" descr="graph item"/>
        <xdr:cNvCxnSpPr/>
      </xdr:nvCxnSpPr>
      <xdr:spPr>
        <a:xfrm>
          <a:off x="4733879" y="21420665"/>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173</xdr:row>
      <xdr:rowOff>99481</xdr:rowOff>
    </xdr:from>
    <xdr:to>
      <xdr:col>9</xdr:col>
      <xdr:colOff>1693287</xdr:colOff>
      <xdr:row>173</xdr:row>
      <xdr:rowOff>99481</xdr:rowOff>
    </xdr:to>
    <xdr:cxnSp macro="">
      <xdr:nvCxnSpPr>
        <xdr:cNvPr id="634" name="Straight Connector 633" descr="graph item"/>
        <xdr:cNvCxnSpPr/>
      </xdr:nvCxnSpPr>
      <xdr:spPr>
        <a:xfrm>
          <a:off x="4733879" y="22557314"/>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169</xdr:row>
      <xdr:rowOff>103713</xdr:rowOff>
    </xdr:from>
    <xdr:to>
      <xdr:col>9</xdr:col>
      <xdr:colOff>1693287</xdr:colOff>
      <xdr:row>169</xdr:row>
      <xdr:rowOff>103713</xdr:rowOff>
    </xdr:to>
    <xdr:cxnSp macro="">
      <xdr:nvCxnSpPr>
        <xdr:cNvPr id="635" name="Straight Connector 634" descr="graph item"/>
        <xdr:cNvCxnSpPr/>
      </xdr:nvCxnSpPr>
      <xdr:spPr>
        <a:xfrm>
          <a:off x="4733879" y="21990046"/>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166</xdr:row>
      <xdr:rowOff>105832</xdr:rowOff>
    </xdr:from>
    <xdr:to>
      <xdr:col>9</xdr:col>
      <xdr:colOff>1693287</xdr:colOff>
      <xdr:row>166</xdr:row>
      <xdr:rowOff>105832</xdr:rowOff>
    </xdr:to>
    <xdr:cxnSp macro="">
      <xdr:nvCxnSpPr>
        <xdr:cNvPr id="636" name="Straight Connector 635" descr="graph item"/>
        <xdr:cNvCxnSpPr/>
      </xdr:nvCxnSpPr>
      <xdr:spPr>
        <a:xfrm>
          <a:off x="4733879" y="21420665"/>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173</xdr:row>
      <xdr:rowOff>99481</xdr:rowOff>
    </xdr:from>
    <xdr:to>
      <xdr:col>9</xdr:col>
      <xdr:colOff>1693287</xdr:colOff>
      <xdr:row>173</xdr:row>
      <xdr:rowOff>99481</xdr:rowOff>
    </xdr:to>
    <xdr:cxnSp macro="">
      <xdr:nvCxnSpPr>
        <xdr:cNvPr id="637" name="Straight Connector 636" descr="graph item"/>
        <xdr:cNvCxnSpPr/>
      </xdr:nvCxnSpPr>
      <xdr:spPr>
        <a:xfrm>
          <a:off x="4733879" y="22557314"/>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169</xdr:row>
      <xdr:rowOff>103713</xdr:rowOff>
    </xdr:from>
    <xdr:to>
      <xdr:col>9</xdr:col>
      <xdr:colOff>1693287</xdr:colOff>
      <xdr:row>169</xdr:row>
      <xdr:rowOff>103713</xdr:rowOff>
    </xdr:to>
    <xdr:cxnSp macro="">
      <xdr:nvCxnSpPr>
        <xdr:cNvPr id="638" name="Straight Connector 637" descr="graph item"/>
        <xdr:cNvCxnSpPr/>
      </xdr:nvCxnSpPr>
      <xdr:spPr>
        <a:xfrm>
          <a:off x="4733879" y="21990046"/>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166</xdr:row>
      <xdr:rowOff>105832</xdr:rowOff>
    </xdr:from>
    <xdr:to>
      <xdr:col>9</xdr:col>
      <xdr:colOff>1693287</xdr:colOff>
      <xdr:row>166</xdr:row>
      <xdr:rowOff>105832</xdr:rowOff>
    </xdr:to>
    <xdr:cxnSp macro="">
      <xdr:nvCxnSpPr>
        <xdr:cNvPr id="639" name="Straight Connector 638" descr="graph item"/>
        <xdr:cNvCxnSpPr/>
      </xdr:nvCxnSpPr>
      <xdr:spPr>
        <a:xfrm>
          <a:off x="4733879" y="21420665"/>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173</xdr:row>
      <xdr:rowOff>99481</xdr:rowOff>
    </xdr:from>
    <xdr:to>
      <xdr:col>9</xdr:col>
      <xdr:colOff>1693287</xdr:colOff>
      <xdr:row>173</xdr:row>
      <xdr:rowOff>99481</xdr:rowOff>
    </xdr:to>
    <xdr:cxnSp macro="">
      <xdr:nvCxnSpPr>
        <xdr:cNvPr id="640" name="Straight Connector 639" descr="graph item"/>
        <xdr:cNvCxnSpPr/>
      </xdr:nvCxnSpPr>
      <xdr:spPr>
        <a:xfrm>
          <a:off x="4733879" y="22557314"/>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169</xdr:row>
      <xdr:rowOff>103713</xdr:rowOff>
    </xdr:from>
    <xdr:to>
      <xdr:col>9</xdr:col>
      <xdr:colOff>1693287</xdr:colOff>
      <xdr:row>169</xdr:row>
      <xdr:rowOff>103713</xdr:rowOff>
    </xdr:to>
    <xdr:cxnSp macro="">
      <xdr:nvCxnSpPr>
        <xdr:cNvPr id="641" name="Straight Connector 640" descr="graph item"/>
        <xdr:cNvCxnSpPr/>
      </xdr:nvCxnSpPr>
      <xdr:spPr>
        <a:xfrm>
          <a:off x="4733879" y="21990046"/>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444493</xdr:colOff>
      <xdr:row>167</xdr:row>
      <xdr:rowOff>84667</xdr:rowOff>
    </xdr:from>
    <xdr:to>
      <xdr:col>11</xdr:col>
      <xdr:colOff>65017</xdr:colOff>
      <xdr:row>167</xdr:row>
      <xdr:rowOff>84667</xdr:rowOff>
    </xdr:to>
    <xdr:cxnSp macro="">
      <xdr:nvCxnSpPr>
        <xdr:cNvPr id="642" name="Straight Connector 641" descr="graph item"/>
        <xdr:cNvCxnSpPr/>
      </xdr:nvCxnSpPr>
      <xdr:spPr>
        <a:xfrm>
          <a:off x="5175243" y="21590000"/>
          <a:ext cx="192024" cy="0"/>
        </a:xfrm>
        <a:prstGeom prst="line">
          <a:avLst/>
        </a:prstGeom>
        <a:ln w="28575"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448724</xdr:colOff>
      <xdr:row>168</xdr:row>
      <xdr:rowOff>90142</xdr:rowOff>
    </xdr:from>
    <xdr:to>
      <xdr:col>11</xdr:col>
      <xdr:colOff>50960</xdr:colOff>
      <xdr:row>168</xdr:row>
      <xdr:rowOff>90142</xdr:rowOff>
    </xdr:to>
    <xdr:cxnSp macro="">
      <xdr:nvCxnSpPr>
        <xdr:cNvPr id="643" name="Straight Connector 642" descr="graph item"/>
        <xdr:cNvCxnSpPr/>
      </xdr:nvCxnSpPr>
      <xdr:spPr>
        <a:xfrm>
          <a:off x="5179474" y="21785975"/>
          <a:ext cx="173736" cy="0"/>
        </a:xfrm>
        <a:prstGeom prst="line">
          <a:avLst/>
        </a:prstGeom>
        <a:ln w="28575" cap="rnd">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455083</xdr:colOff>
      <xdr:row>166</xdr:row>
      <xdr:rowOff>95250</xdr:rowOff>
    </xdr:from>
    <xdr:to>
      <xdr:col>11</xdr:col>
      <xdr:colOff>66463</xdr:colOff>
      <xdr:row>166</xdr:row>
      <xdr:rowOff>95250</xdr:rowOff>
    </xdr:to>
    <xdr:cxnSp macro="">
      <xdr:nvCxnSpPr>
        <xdr:cNvPr id="644" name="Straight Connector 643" descr="graph item"/>
        <xdr:cNvCxnSpPr/>
      </xdr:nvCxnSpPr>
      <xdr:spPr>
        <a:xfrm>
          <a:off x="5185833" y="21410083"/>
          <a:ext cx="18288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448735</xdr:colOff>
      <xdr:row>173</xdr:row>
      <xdr:rowOff>110067</xdr:rowOff>
    </xdr:from>
    <xdr:to>
      <xdr:col>11</xdr:col>
      <xdr:colOff>60115</xdr:colOff>
      <xdr:row>173</xdr:row>
      <xdr:rowOff>110067</xdr:rowOff>
    </xdr:to>
    <xdr:cxnSp macro="">
      <xdr:nvCxnSpPr>
        <xdr:cNvPr id="645" name="Straight Connector 644" descr="graph item"/>
        <xdr:cNvCxnSpPr/>
      </xdr:nvCxnSpPr>
      <xdr:spPr>
        <a:xfrm>
          <a:off x="5486402" y="30092650"/>
          <a:ext cx="182880" cy="0"/>
        </a:xfrm>
        <a:prstGeom prst="line">
          <a:avLst/>
        </a:prstGeom>
        <a:ln w="28575">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442389</xdr:colOff>
      <xdr:row>169</xdr:row>
      <xdr:rowOff>103717</xdr:rowOff>
    </xdr:from>
    <xdr:to>
      <xdr:col>11</xdr:col>
      <xdr:colOff>53769</xdr:colOff>
      <xdr:row>169</xdr:row>
      <xdr:rowOff>103717</xdr:rowOff>
    </xdr:to>
    <xdr:cxnSp macro="">
      <xdr:nvCxnSpPr>
        <xdr:cNvPr id="646" name="Straight Connector 645" descr="graph item"/>
        <xdr:cNvCxnSpPr/>
      </xdr:nvCxnSpPr>
      <xdr:spPr>
        <a:xfrm>
          <a:off x="5173139" y="21990050"/>
          <a:ext cx="182880" cy="0"/>
        </a:xfrm>
        <a:prstGeom prst="line">
          <a:avLst/>
        </a:prstGeom>
        <a:ln w="28575">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448733</xdr:colOff>
      <xdr:row>170</xdr:row>
      <xdr:rowOff>110067</xdr:rowOff>
    </xdr:from>
    <xdr:to>
      <xdr:col>11</xdr:col>
      <xdr:colOff>69257</xdr:colOff>
      <xdr:row>170</xdr:row>
      <xdr:rowOff>110067</xdr:rowOff>
    </xdr:to>
    <xdr:cxnSp macro="">
      <xdr:nvCxnSpPr>
        <xdr:cNvPr id="647" name="Straight Connector 646" descr="graph item"/>
        <xdr:cNvCxnSpPr/>
      </xdr:nvCxnSpPr>
      <xdr:spPr>
        <a:xfrm>
          <a:off x="5179483" y="22186900"/>
          <a:ext cx="192024" cy="0"/>
        </a:xfrm>
        <a:prstGeom prst="line">
          <a:avLst/>
        </a:prstGeom>
        <a:ln w="28575" cap="rnd">
          <a:solidFill>
            <a:schemeClr val="accent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442388</xdr:colOff>
      <xdr:row>171</xdr:row>
      <xdr:rowOff>104962</xdr:rowOff>
    </xdr:from>
    <xdr:to>
      <xdr:col>11</xdr:col>
      <xdr:colOff>44624</xdr:colOff>
      <xdr:row>171</xdr:row>
      <xdr:rowOff>104962</xdr:rowOff>
    </xdr:to>
    <xdr:cxnSp macro="">
      <xdr:nvCxnSpPr>
        <xdr:cNvPr id="648" name="Straight Connector 647" descr="graph item"/>
        <xdr:cNvCxnSpPr/>
      </xdr:nvCxnSpPr>
      <xdr:spPr>
        <a:xfrm>
          <a:off x="5173138" y="22372295"/>
          <a:ext cx="173736" cy="0"/>
        </a:xfrm>
        <a:prstGeom prst="line">
          <a:avLst/>
        </a:prstGeom>
        <a:ln w="28575" cap="rnd">
          <a:solidFill>
            <a:schemeClr val="accent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166</xdr:row>
      <xdr:rowOff>105832</xdr:rowOff>
    </xdr:from>
    <xdr:to>
      <xdr:col>16</xdr:col>
      <xdr:colOff>1693287</xdr:colOff>
      <xdr:row>166</xdr:row>
      <xdr:rowOff>105832</xdr:rowOff>
    </xdr:to>
    <xdr:cxnSp macro="">
      <xdr:nvCxnSpPr>
        <xdr:cNvPr id="649" name="Straight Connector 648" descr="graph item"/>
        <xdr:cNvCxnSpPr/>
      </xdr:nvCxnSpPr>
      <xdr:spPr>
        <a:xfrm>
          <a:off x="8353379" y="21420665"/>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173</xdr:row>
      <xdr:rowOff>99481</xdr:rowOff>
    </xdr:from>
    <xdr:to>
      <xdr:col>16</xdr:col>
      <xdr:colOff>1693287</xdr:colOff>
      <xdr:row>173</xdr:row>
      <xdr:rowOff>99481</xdr:rowOff>
    </xdr:to>
    <xdr:cxnSp macro="">
      <xdr:nvCxnSpPr>
        <xdr:cNvPr id="650" name="Straight Connector 649" descr="graph item"/>
        <xdr:cNvCxnSpPr/>
      </xdr:nvCxnSpPr>
      <xdr:spPr>
        <a:xfrm>
          <a:off x="8353379" y="22557314"/>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169</xdr:row>
      <xdr:rowOff>103713</xdr:rowOff>
    </xdr:from>
    <xdr:to>
      <xdr:col>16</xdr:col>
      <xdr:colOff>1693287</xdr:colOff>
      <xdr:row>169</xdr:row>
      <xdr:rowOff>103713</xdr:rowOff>
    </xdr:to>
    <xdr:cxnSp macro="">
      <xdr:nvCxnSpPr>
        <xdr:cNvPr id="651" name="Straight Connector 650" descr="graph item"/>
        <xdr:cNvCxnSpPr/>
      </xdr:nvCxnSpPr>
      <xdr:spPr>
        <a:xfrm>
          <a:off x="8353379" y="21990046"/>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166</xdr:row>
      <xdr:rowOff>105832</xdr:rowOff>
    </xdr:from>
    <xdr:to>
      <xdr:col>16</xdr:col>
      <xdr:colOff>1693287</xdr:colOff>
      <xdr:row>166</xdr:row>
      <xdr:rowOff>105832</xdr:rowOff>
    </xdr:to>
    <xdr:cxnSp macro="">
      <xdr:nvCxnSpPr>
        <xdr:cNvPr id="652" name="Straight Connector 651" descr="graph item"/>
        <xdr:cNvCxnSpPr/>
      </xdr:nvCxnSpPr>
      <xdr:spPr>
        <a:xfrm>
          <a:off x="8353379" y="21420665"/>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173</xdr:row>
      <xdr:rowOff>99481</xdr:rowOff>
    </xdr:from>
    <xdr:to>
      <xdr:col>16</xdr:col>
      <xdr:colOff>1693287</xdr:colOff>
      <xdr:row>173</xdr:row>
      <xdr:rowOff>99481</xdr:rowOff>
    </xdr:to>
    <xdr:cxnSp macro="">
      <xdr:nvCxnSpPr>
        <xdr:cNvPr id="653" name="Straight Connector 652" descr="graph item"/>
        <xdr:cNvCxnSpPr/>
      </xdr:nvCxnSpPr>
      <xdr:spPr>
        <a:xfrm>
          <a:off x="8353379" y="22557314"/>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169</xdr:row>
      <xdr:rowOff>103713</xdr:rowOff>
    </xdr:from>
    <xdr:to>
      <xdr:col>16</xdr:col>
      <xdr:colOff>1693287</xdr:colOff>
      <xdr:row>169</xdr:row>
      <xdr:rowOff>103713</xdr:rowOff>
    </xdr:to>
    <xdr:cxnSp macro="">
      <xdr:nvCxnSpPr>
        <xdr:cNvPr id="654" name="Straight Connector 653" descr="graph item"/>
        <xdr:cNvCxnSpPr/>
      </xdr:nvCxnSpPr>
      <xdr:spPr>
        <a:xfrm>
          <a:off x="8353379" y="21990046"/>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166</xdr:row>
      <xdr:rowOff>105832</xdr:rowOff>
    </xdr:from>
    <xdr:to>
      <xdr:col>16</xdr:col>
      <xdr:colOff>1693287</xdr:colOff>
      <xdr:row>166</xdr:row>
      <xdr:rowOff>105832</xdr:rowOff>
    </xdr:to>
    <xdr:cxnSp macro="">
      <xdr:nvCxnSpPr>
        <xdr:cNvPr id="655" name="Straight Connector 654" descr="graph item"/>
        <xdr:cNvCxnSpPr/>
      </xdr:nvCxnSpPr>
      <xdr:spPr>
        <a:xfrm>
          <a:off x="8353379" y="21420665"/>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173</xdr:row>
      <xdr:rowOff>99481</xdr:rowOff>
    </xdr:from>
    <xdr:to>
      <xdr:col>16</xdr:col>
      <xdr:colOff>1693287</xdr:colOff>
      <xdr:row>173</xdr:row>
      <xdr:rowOff>99481</xdr:rowOff>
    </xdr:to>
    <xdr:cxnSp macro="">
      <xdr:nvCxnSpPr>
        <xdr:cNvPr id="656" name="Straight Connector 655" descr="graph item"/>
        <xdr:cNvCxnSpPr/>
      </xdr:nvCxnSpPr>
      <xdr:spPr>
        <a:xfrm>
          <a:off x="8353379" y="22557314"/>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169</xdr:row>
      <xdr:rowOff>103713</xdr:rowOff>
    </xdr:from>
    <xdr:to>
      <xdr:col>16</xdr:col>
      <xdr:colOff>1693287</xdr:colOff>
      <xdr:row>169</xdr:row>
      <xdr:rowOff>103713</xdr:rowOff>
    </xdr:to>
    <xdr:cxnSp macro="">
      <xdr:nvCxnSpPr>
        <xdr:cNvPr id="657" name="Straight Connector 656" descr="graph item"/>
        <xdr:cNvCxnSpPr/>
      </xdr:nvCxnSpPr>
      <xdr:spPr>
        <a:xfrm>
          <a:off x="8353379" y="21990046"/>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166</xdr:row>
      <xdr:rowOff>105832</xdr:rowOff>
    </xdr:from>
    <xdr:to>
      <xdr:col>16</xdr:col>
      <xdr:colOff>1693287</xdr:colOff>
      <xdr:row>166</xdr:row>
      <xdr:rowOff>105832</xdr:rowOff>
    </xdr:to>
    <xdr:cxnSp macro="">
      <xdr:nvCxnSpPr>
        <xdr:cNvPr id="658" name="Straight Connector 657" descr="graph item"/>
        <xdr:cNvCxnSpPr/>
      </xdr:nvCxnSpPr>
      <xdr:spPr>
        <a:xfrm>
          <a:off x="8353379" y="21420665"/>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173</xdr:row>
      <xdr:rowOff>99481</xdr:rowOff>
    </xdr:from>
    <xdr:to>
      <xdr:col>16</xdr:col>
      <xdr:colOff>1693287</xdr:colOff>
      <xdr:row>173</xdr:row>
      <xdr:rowOff>99481</xdr:rowOff>
    </xdr:to>
    <xdr:cxnSp macro="">
      <xdr:nvCxnSpPr>
        <xdr:cNvPr id="659" name="Straight Connector 658" descr="graph item"/>
        <xdr:cNvCxnSpPr/>
      </xdr:nvCxnSpPr>
      <xdr:spPr>
        <a:xfrm>
          <a:off x="8353379" y="22557314"/>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169</xdr:row>
      <xdr:rowOff>103713</xdr:rowOff>
    </xdr:from>
    <xdr:to>
      <xdr:col>16</xdr:col>
      <xdr:colOff>1693287</xdr:colOff>
      <xdr:row>169</xdr:row>
      <xdr:rowOff>103713</xdr:rowOff>
    </xdr:to>
    <xdr:cxnSp macro="">
      <xdr:nvCxnSpPr>
        <xdr:cNvPr id="660" name="Straight Connector 659" descr="graph item"/>
        <xdr:cNvCxnSpPr/>
      </xdr:nvCxnSpPr>
      <xdr:spPr>
        <a:xfrm>
          <a:off x="8353379" y="21990046"/>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166</xdr:row>
      <xdr:rowOff>105832</xdr:rowOff>
    </xdr:from>
    <xdr:to>
      <xdr:col>16</xdr:col>
      <xdr:colOff>1693287</xdr:colOff>
      <xdr:row>166</xdr:row>
      <xdr:rowOff>105832</xdr:rowOff>
    </xdr:to>
    <xdr:cxnSp macro="">
      <xdr:nvCxnSpPr>
        <xdr:cNvPr id="661" name="Straight Connector 660" descr="graph item"/>
        <xdr:cNvCxnSpPr/>
      </xdr:nvCxnSpPr>
      <xdr:spPr>
        <a:xfrm>
          <a:off x="8353379" y="21420665"/>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173</xdr:row>
      <xdr:rowOff>99481</xdr:rowOff>
    </xdr:from>
    <xdr:to>
      <xdr:col>16</xdr:col>
      <xdr:colOff>1693287</xdr:colOff>
      <xdr:row>173</xdr:row>
      <xdr:rowOff>99481</xdr:rowOff>
    </xdr:to>
    <xdr:cxnSp macro="">
      <xdr:nvCxnSpPr>
        <xdr:cNvPr id="662" name="Straight Connector 661" descr="graph item"/>
        <xdr:cNvCxnSpPr/>
      </xdr:nvCxnSpPr>
      <xdr:spPr>
        <a:xfrm>
          <a:off x="8353379" y="22557314"/>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169</xdr:row>
      <xdr:rowOff>103713</xdr:rowOff>
    </xdr:from>
    <xdr:to>
      <xdr:col>16</xdr:col>
      <xdr:colOff>1693287</xdr:colOff>
      <xdr:row>169</xdr:row>
      <xdr:rowOff>103713</xdr:rowOff>
    </xdr:to>
    <xdr:cxnSp macro="">
      <xdr:nvCxnSpPr>
        <xdr:cNvPr id="663" name="Straight Connector 662" descr="graph item"/>
        <xdr:cNvCxnSpPr/>
      </xdr:nvCxnSpPr>
      <xdr:spPr>
        <a:xfrm>
          <a:off x="8353379" y="21990046"/>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444493</xdr:colOff>
      <xdr:row>167</xdr:row>
      <xdr:rowOff>84667</xdr:rowOff>
    </xdr:from>
    <xdr:to>
      <xdr:col>18</xdr:col>
      <xdr:colOff>65017</xdr:colOff>
      <xdr:row>167</xdr:row>
      <xdr:rowOff>84667</xdr:rowOff>
    </xdr:to>
    <xdr:cxnSp macro="">
      <xdr:nvCxnSpPr>
        <xdr:cNvPr id="664" name="Straight Connector 663" descr="graph item"/>
        <xdr:cNvCxnSpPr/>
      </xdr:nvCxnSpPr>
      <xdr:spPr>
        <a:xfrm>
          <a:off x="8794743" y="21590000"/>
          <a:ext cx="192024" cy="0"/>
        </a:xfrm>
        <a:prstGeom prst="line">
          <a:avLst/>
        </a:prstGeom>
        <a:ln w="28575"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448724</xdr:colOff>
      <xdr:row>168</xdr:row>
      <xdr:rowOff>90142</xdr:rowOff>
    </xdr:from>
    <xdr:to>
      <xdr:col>18</xdr:col>
      <xdr:colOff>50960</xdr:colOff>
      <xdr:row>168</xdr:row>
      <xdr:rowOff>90142</xdr:rowOff>
    </xdr:to>
    <xdr:cxnSp macro="">
      <xdr:nvCxnSpPr>
        <xdr:cNvPr id="665" name="Straight Connector 664" descr="graph item"/>
        <xdr:cNvCxnSpPr/>
      </xdr:nvCxnSpPr>
      <xdr:spPr>
        <a:xfrm>
          <a:off x="8798974" y="21785975"/>
          <a:ext cx="173736" cy="0"/>
        </a:xfrm>
        <a:prstGeom prst="line">
          <a:avLst/>
        </a:prstGeom>
        <a:ln w="28575" cap="rnd">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455083</xdr:colOff>
      <xdr:row>166</xdr:row>
      <xdr:rowOff>95250</xdr:rowOff>
    </xdr:from>
    <xdr:to>
      <xdr:col>18</xdr:col>
      <xdr:colOff>66463</xdr:colOff>
      <xdr:row>166</xdr:row>
      <xdr:rowOff>95250</xdr:rowOff>
    </xdr:to>
    <xdr:cxnSp macro="">
      <xdr:nvCxnSpPr>
        <xdr:cNvPr id="666" name="Straight Connector 665" descr="graph item"/>
        <xdr:cNvCxnSpPr/>
      </xdr:nvCxnSpPr>
      <xdr:spPr>
        <a:xfrm>
          <a:off x="8805333" y="21410083"/>
          <a:ext cx="18288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454223</xdr:colOff>
      <xdr:row>173</xdr:row>
      <xdr:rowOff>110067</xdr:rowOff>
    </xdr:from>
    <xdr:to>
      <xdr:col>18</xdr:col>
      <xdr:colOff>65603</xdr:colOff>
      <xdr:row>173</xdr:row>
      <xdr:rowOff>110067</xdr:rowOff>
    </xdr:to>
    <xdr:cxnSp macro="">
      <xdr:nvCxnSpPr>
        <xdr:cNvPr id="667" name="Straight Connector 666" descr="graph item"/>
        <xdr:cNvCxnSpPr/>
      </xdr:nvCxnSpPr>
      <xdr:spPr>
        <a:xfrm>
          <a:off x="9111390" y="30092650"/>
          <a:ext cx="182880" cy="0"/>
        </a:xfrm>
        <a:prstGeom prst="line">
          <a:avLst/>
        </a:prstGeom>
        <a:ln w="28575">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442389</xdr:colOff>
      <xdr:row>169</xdr:row>
      <xdr:rowOff>103717</xdr:rowOff>
    </xdr:from>
    <xdr:to>
      <xdr:col>18</xdr:col>
      <xdr:colOff>53769</xdr:colOff>
      <xdr:row>169</xdr:row>
      <xdr:rowOff>103717</xdr:rowOff>
    </xdr:to>
    <xdr:cxnSp macro="">
      <xdr:nvCxnSpPr>
        <xdr:cNvPr id="668" name="Straight Connector 667" descr="graph item"/>
        <xdr:cNvCxnSpPr/>
      </xdr:nvCxnSpPr>
      <xdr:spPr>
        <a:xfrm>
          <a:off x="8792639" y="21990050"/>
          <a:ext cx="182880" cy="0"/>
        </a:xfrm>
        <a:prstGeom prst="line">
          <a:avLst/>
        </a:prstGeom>
        <a:ln w="28575">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448733</xdr:colOff>
      <xdr:row>170</xdr:row>
      <xdr:rowOff>110067</xdr:rowOff>
    </xdr:from>
    <xdr:to>
      <xdr:col>18</xdr:col>
      <xdr:colOff>69257</xdr:colOff>
      <xdr:row>170</xdr:row>
      <xdr:rowOff>110067</xdr:rowOff>
    </xdr:to>
    <xdr:cxnSp macro="">
      <xdr:nvCxnSpPr>
        <xdr:cNvPr id="669" name="Straight Connector 668" descr="graph item"/>
        <xdr:cNvCxnSpPr/>
      </xdr:nvCxnSpPr>
      <xdr:spPr>
        <a:xfrm>
          <a:off x="8798983" y="22186900"/>
          <a:ext cx="192024" cy="0"/>
        </a:xfrm>
        <a:prstGeom prst="line">
          <a:avLst/>
        </a:prstGeom>
        <a:ln w="28575" cap="rnd">
          <a:solidFill>
            <a:schemeClr val="accent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442388</xdr:colOff>
      <xdr:row>171</xdr:row>
      <xdr:rowOff>104962</xdr:rowOff>
    </xdr:from>
    <xdr:to>
      <xdr:col>18</xdr:col>
      <xdr:colOff>44624</xdr:colOff>
      <xdr:row>171</xdr:row>
      <xdr:rowOff>104962</xdr:rowOff>
    </xdr:to>
    <xdr:cxnSp macro="">
      <xdr:nvCxnSpPr>
        <xdr:cNvPr id="670" name="Straight Connector 669" descr="graph item"/>
        <xdr:cNvCxnSpPr/>
      </xdr:nvCxnSpPr>
      <xdr:spPr>
        <a:xfrm>
          <a:off x="8792638" y="22372295"/>
          <a:ext cx="173736" cy="0"/>
        </a:xfrm>
        <a:prstGeom prst="line">
          <a:avLst/>
        </a:prstGeom>
        <a:ln w="28575" cap="rnd">
          <a:solidFill>
            <a:schemeClr val="accent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444493</xdr:colOff>
      <xdr:row>135</xdr:row>
      <xdr:rowOff>84667</xdr:rowOff>
    </xdr:from>
    <xdr:to>
      <xdr:col>11</xdr:col>
      <xdr:colOff>65017</xdr:colOff>
      <xdr:row>135</xdr:row>
      <xdr:rowOff>84667</xdr:rowOff>
    </xdr:to>
    <xdr:cxnSp macro="">
      <xdr:nvCxnSpPr>
        <xdr:cNvPr id="749" name="Straight Connector 748" descr="graph item"/>
        <xdr:cNvCxnSpPr/>
      </xdr:nvCxnSpPr>
      <xdr:spPr>
        <a:xfrm>
          <a:off x="5175243" y="38406917"/>
          <a:ext cx="192024" cy="0"/>
        </a:xfrm>
        <a:prstGeom prst="line">
          <a:avLst/>
        </a:prstGeom>
        <a:ln w="28575"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448724</xdr:colOff>
      <xdr:row>136</xdr:row>
      <xdr:rowOff>90142</xdr:rowOff>
    </xdr:from>
    <xdr:to>
      <xdr:col>11</xdr:col>
      <xdr:colOff>50960</xdr:colOff>
      <xdr:row>136</xdr:row>
      <xdr:rowOff>90142</xdr:rowOff>
    </xdr:to>
    <xdr:cxnSp macro="">
      <xdr:nvCxnSpPr>
        <xdr:cNvPr id="750" name="Straight Connector 749" descr="graph item"/>
        <xdr:cNvCxnSpPr/>
      </xdr:nvCxnSpPr>
      <xdr:spPr>
        <a:xfrm>
          <a:off x="5179474" y="38602892"/>
          <a:ext cx="173736" cy="0"/>
        </a:xfrm>
        <a:prstGeom prst="line">
          <a:avLst/>
        </a:prstGeom>
        <a:ln w="28575" cap="rnd">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455083</xdr:colOff>
      <xdr:row>134</xdr:row>
      <xdr:rowOff>95250</xdr:rowOff>
    </xdr:from>
    <xdr:to>
      <xdr:col>11</xdr:col>
      <xdr:colOff>66463</xdr:colOff>
      <xdr:row>134</xdr:row>
      <xdr:rowOff>95250</xdr:rowOff>
    </xdr:to>
    <xdr:cxnSp macro="">
      <xdr:nvCxnSpPr>
        <xdr:cNvPr id="751" name="Straight Connector 750" descr="graph item"/>
        <xdr:cNvCxnSpPr/>
      </xdr:nvCxnSpPr>
      <xdr:spPr>
        <a:xfrm>
          <a:off x="5185833" y="38227000"/>
          <a:ext cx="18288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448735</xdr:colOff>
      <xdr:row>141</xdr:row>
      <xdr:rowOff>110067</xdr:rowOff>
    </xdr:from>
    <xdr:to>
      <xdr:col>11</xdr:col>
      <xdr:colOff>60115</xdr:colOff>
      <xdr:row>141</xdr:row>
      <xdr:rowOff>110067</xdr:rowOff>
    </xdr:to>
    <xdr:cxnSp macro="">
      <xdr:nvCxnSpPr>
        <xdr:cNvPr id="752" name="Straight Connector 751" descr="graph item"/>
        <xdr:cNvCxnSpPr/>
      </xdr:nvCxnSpPr>
      <xdr:spPr>
        <a:xfrm>
          <a:off x="5486402" y="24875067"/>
          <a:ext cx="182880" cy="0"/>
        </a:xfrm>
        <a:prstGeom prst="line">
          <a:avLst/>
        </a:prstGeom>
        <a:ln w="28575">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442389</xdr:colOff>
      <xdr:row>137</xdr:row>
      <xdr:rowOff>103717</xdr:rowOff>
    </xdr:from>
    <xdr:to>
      <xdr:col>11</xdr:col>
      <xdr:colOff>53769</xdr:colOff>
      <xdr:row>137</xdr:row>
      <xdr:rowOff>103717</xdr:rowOff>
    </xdr:to>
    <xdr:cxnSp macro="">
      <xdr:nvCxnSpPr>
        <xdr:cNvPr id="753" name="Straight Connector 752" descr="graph item"/>
        <xdr:cNvCxnSpPr/>
      </xdr:nvCxnSpPr>
      <xdr:spPr>
        <a:xfrm>
          <a:off x="5173139" y="38806967"/>
          <a:ext cx="182880" cy="0"/>
        </a:xfrm>
        <a:prstGeom prst="line">
          <a:avLst/>
        </a:prstGeom>
        <a:ln w="28575">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448733</xdr:colOff>
      <xdr:row>138</xdr:row>
      <xdr:rowOff>110067</xdr:rowOff>
    </xdr:from>
    <xdr:to>
      <xdr:col>11</xdr:col>
      <xdr:colOff>69257</xdr:colOff>
      <xdr:row>138</xdr:row>
      <xdr:rowOff>110067</xdr:rowOff>
    </xdr:to>
    <xdr:cxnSp macro="">
      <xdr:nvCxnSpPr>
        <xdr:cNvPr id="754" name="Straight Connector 753" descr="graph item"/>
        <xdr:cNvCxnSpPr/>
      </xdr:nvCxnSpPr>
      <xdr:spPr>
        <a:xfrm>
          <a:off x="5179483" y="39003817"/>
          <a:ext cx="192024" cy="0"/>
        </a:xfrm>
        <a:prstGeom prst="line">
          <a:avLst/>
        </a:prstGeom>
        <a:ln w="28575" cap="rnd">
          <a:solidFill>
            <a:schemeClr val="accent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442388</xdr:colOff>
      <xdr:row>139</xdr:row>
      <xdr:rowOff>104962</xdr:rowOff>
    </xdr:from>
    <xdr:to>
      <xdr:col>11</xdr:col>
      <xdr:colOff>44624</xdr:colOff>
      <xdr:row>139</xdr:row>
      <xdr:rowOff>104962</xdr:rowOff>
    </xdr:to>
    <xdr:cxnSp macro="">
      <xdr:nvCxnSpPr>
        <xdr:cNvPr id="755" name="Straight Connector 754" descr="graph item"/>
        <xdr:cNvCxnSpPr/>
      </xdr:nvCxnSpPr>
      <xdr:spPr>
        <a:xfrm>
          <a:off x="5173138" y="39189212"/>
          <a:ext cx="173736" cy="0"/>
        </a:xfrm>
        <a:prstGeom prst="line">
          <a:avLst/>
        </a:prstGeom>
        <a:ln w="28575" cap="rnd">
          <a:solidFill>
            <a:schemeClr val="accent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444493</xdr:colOff>
      <xdr:row>167</xdr:row>
      <xdr:rowOff>84667</xdr:rowOff>
    </xdr:from>
    <xdr:to>
      <xdr:col>11</xdr:col>
      <xdr:colOff>65017</xdr:colOff>
      <xdr:row>167</xdr:row>
      <xdr:rowOff>84667</xdr:rowOff>
    </xdr:to>
    <xdr:cxnSp macro="">
      <xdr:nvCxnSpPr>
        <xdr:cNvPr id="763" name="Straight Connector 762" descr="graph item"/>
        <xdr:cNvCxnSpPr/>
      </xdr:nvCxnSpPr>
      <xdr:spPr>
        <a:xfrm>
          <a:off x="5175243" y="40121417"/>
          <a:ext cx="192024" cy="0"/>
        </a:xfrm>
        <a:prstGeom prst="line">
          <a:avLst/>
        </a:prstGeom>
        <a:ln w="28575"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448724</xdr:colOff>
      <xdr:row>168</xdr:row>
      <xdr:rowOff>90142</xdr:rowOff>
    </xdr:from>
    <xdr:to>
      <xdr:col>11</xdr:col>
      <xdr:colOff>50960</xdr:colOff>
      <xdr:row>168</xdr:row>
      <xdr:rowOff>90142</xdr:rowOff>
    </xdr:to>
    <xdr:cxnSp macro="">
      <xdr:nvCxnSpPr>
        <xdr:cNvPr id="764" name="Straight Connector 763" descr="graph item"/>
        <xdr:cNvCxnSpPr/>
      </xdr:nvCxnSpPr>
      <xdr:spPr>
        <a:xfrm>
          <a:off x="5179474" y="40317392"/>
          <a:ext cx="173736" cy="0"/>
        </a:xfrm>
        <a:prstGeom prst="line">
          <a:avLst/>
        </a:prstGeom>
        <a:ln w="28575" cap="rnd">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455083</xdr:colOff>
      <xdr:row>166</xdr:row>
      <xdr:rowOff>95250</xdr:rowOff>
    </xdr:from>
    <xdr:to>
      <xdr:col>11</xdr:col>
      <xdr:colOff>66463</xdr:colOff>
      <xdr:row>166</xdr:row>
      <xdr:rowOff>95250</xdr:rowOff>
    </xdr:to>
    <xdr:cxnSp macro="">
      <xdr:nvCxnSpPr>
        <xdr:cNvPr id="765" name="Straight Connector 764" descr="graph item"/>
        <xdr:cNvCxnSpPr/>
      </xdr:nvCxnSpPr>
      <xdr:spPr>
        <a:xfrm>
          <a:off x="5185833" y="39941500"/>
          <a:ext cx="18288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442389</xdr:colOff>
      <xdr:row>169</xdr:row>
      <xdr:rowOff>103717</xdr:rowOff>
    </xdr:from>
    <xdr:to>
      <xdr:col>11</xdr:col>
      <xdr:colOff>53769</xdr:colOff>
      <xdr:row>169</xdr:row>
      <xdr:rowOff>103717</xdr:rowOff>
    </xdr:to>
    <xdr:cxnSp macro="">
      <xdr:nvCxnSpPr>
        <xdr:cNvPr id="766" name="Straight Connector 765" descr="graph item"/>
        <xdr:cNvCxnSpPr/>
      </xdr:nvCxnSpPr>
      <xdr:spPr>
        <a:xfrm>
          <a:off x="5173139" y="40521467"/>
          <a:ext cx="182880" cy="0"/>
        </a:xfrm>
        <a:prstGeom prst="line">
          <a:avLst/>
        </a:prstGeom>
        <a:ln w="28575">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448733</xdr:colOff>
      <xdr:row>170</xdr:row>
      <xdr:rowOff>110067</xdr:rowOff>
    </xdr:from>
    <xdr:to>
      <xdr:col>11</xdr:col>
      <xdr:colOff>69257</xdr:colOff>
      <xdr:row>170</xdr:row>
      <xdr:rowOff>110067</xdr:rowOff>
    </xdr:to>
    <xdr:cxnSp macro="">
      <xdr:nvCxnSpPr>
        <xdr:cNvPr id="767" name="Straight Connector 766" descr="graph item"/>
        <xdr:cNvCxnSpPr/>
      </xdr:nvCxnSpPr>
      <xdr:spPr>
        <a:xfrm>
          <a:off x="5179483" y="40718317"/>
          <a:ext cx="192024" cy="0"/>
        </a:xfrm>
        <a:prstGeom prst="line">
          <a:avLst/>
        </a:prstGeom>
        <a:ln w="28575" cap="rnd">
          <a:solidFill>
            <a:schemeClr val="accent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442388</xdr:colOff>
      <xdr:row>171</xdr:row>
      <xdr:rowOff>104962</xdr:rowOff>
    </xdr:from>
    <xdr:to>
      <xdr:col>11</xdr:col>
      <xdr:colOff>44624</xdr:colOff>
      <xdr:row>171</xdr:row>
      <xdr:rowOff>104962</xdr:rowOff>
    </xdr:to>
    <xdr:cxnSp macro="">
      <xdr:nvCxnSpPr>
        <xdr:cNvPr id="768" name="Straight Connector 767" descr="graph item"/>
        <xdr:cNvCxnSpPr/>
      </xdr:nvCxnSpPr>
      <xdr:spPr>
        <a:xfrm>
          <a:off x="5173138" y="40903712"/>
          <a:ext cx="173736" cy="0"/>
        </a:xfrm>
        <a:prstGeom prst="line">
          <a:avLst/>
        </a:prstGeom>
        <a:ln w="28575" cap="rnd">
          <a:solidFill>
            <a:schemeClr val="accent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444493</xdr:colOff>
      <xdr:row>135</xdr:row>
      <xdr:rowOff>84667</xdr:rowOff>
    </xdr:from>
    <xdr:to>
      <xdr:col>18</xdr:col>
      <xdr:colOff>65017</xdr:colOff>
      <xdr:row>135</xdr:row>
      <xdr:rowOff>84667</xdr:rowOff>
    </xdr:to>
    <xdr:cxnSp macro="">
      <xdr:nvCxnSpPr>
        <xdr:cNvPr id="770" name="Straight Connector 769" descr="graph item"/>
        <xdr:cNvCxnSpPr/>
      </xdr:nvCxnSpPr>
      <xdr:spPr>
        <a:xfrm>
          <a:off x="8794743" y="38406917"/>
          <a:ext cx="192024" cy="0"/>
        </a:xfrm>
        <a:prstGeom prst="line">
          <a:avLst/>
        </a:prstGeom>
        <a:ln w="28575"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448724</xdr:colOff>
      <xdr:row>136</xdr:row>
      <xdr:rowOff>90142</xdr:rowOff>
    </xdr:from>
    <xdr:to>
      <xdr:col>18</xdr:col>
      <xdr:colOff>50960</xdr:colOff>
      <xdr:row>136</xdr:row>
      <xdr:rowOff>90142</xdr:rowOff>
    </xdr:to>
    <xdr:cxnSp macro="">
      <xdr:nvCxnSpPr>
        <xdr:cNvPr id="771" name="Straight Connector 770" descr="graph item"/>
        <xdr:cNvCxnSpPr/>
      </xdr:nvCxnSpPr>
      <xdr:spPr>
        <a:xfrm>
          <a:off x="8798974" y="38602892"/>
          <a:ext cx="173736" cy="0"/>
        </a:xfrm>
        <a:prstGeom prst="line">
          <a:avLst/>
        </a:prstGeom>
        <a:ln w="28575" cap="rnd">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455083</xdr:colOff>
      <xdr:row>134</xdr:row>
      <xdr:rowOff>95250</xdr:rowOff>
    </xdr:from>
    <xdr:to>
      <xdr:col>18</xdr:col>
      <xdr:colOff>66463</xdr:colOff>
      <xdr:row>134</xdr:row>
      <xdr:rowOff>95250</xdr:rowOff>
    </xdr:to>
    <xdr:cxnSp macro="">
      <xdr:nvCxnSpPr>
        <xdr:cNvPr id="772" name="Straight Connector 771" descr="graph item"/>
        <xdr:cNvCxnSpPr/>
      </xdr:nvCxnSpPr>
      <xdr:spPr>
        <a:xfrm>
          <a:off x="8805333" y="38227000"/>
          <a:ext cx="18288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448735</xdr:colOff>
      <xdr:row>141</xdr:row>
      <xdr:rowOff>110067</xdr:rowOff>
    </xdr:from>
    <xdr:to>
      <xdr:col>18</xdr:col>
      <xdr:colOff>60115</xdr:colOff>
      <xdr:row>141</xdr:row>
      <xdr:rowOff>110067</xdr:rowOff>
    </xdr:to>
    <xdr:cxnSp macro="">
      <xdr:nvCxnSpPr>
        <xdr:cNvPr id="773" name="Straight Connector 772" descr="graph item"/>
        <xdr:cNvCxnSpPr/>
      </xdr:nvCxnSpPr>
      <xdr:spPr>
        <a:xfrm>
          <a:off x="9105902" y="24875067"/>
          <a:ext cx="182880" cy="0"/>
        </a:xfrm>
        <a:prstGeom prst="line">
          <a:avLst/>
        </a:prstGeom>
        <a:ln w="28575">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442389</xdr:colOff>
      <xdr:row>137</xdr:row>
      <xdr:rowOff>103717</xdr:rowOff>
    </xdr:from>
    <xdr:to>
      <xdr:col>18</xdr:col>
      <xdr:colOff>53769</xdr:colOff>
      <xdr:row>137</xdr:row>
      <xdr:rowOff>103717</xdr:rowOff>
    </xdr:to>
    <xdr:cxnSp macro="">
      <xdr:nvCxnSpPr>
        <xdr:cNvPr id="774" name="Straight Connector 773" descr="graph item"/>
        <xdr:cNvCxnSpPr/>
      </xdr:nvCxnSpPr>
      <xdr:spPr>
        <a:xfrm>
          <a:off x="8792639" y="38806967"/>
          <a:ext cx="182880" cy="0"/>
        </a:xfrm>
        <a:prstGeom prst="line">
          <a:avLst/>
        </a:prstGeom>
        <a:ln w="28575">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448733</xdr:colOff>
      <xdr:row>138</xdr:row>
      <xdr:rowOff>110067</xdr:rowOff>
    </xdr:from>
    <xdr:to>
      <xdr:col>18</xdr:col>
      <xdr:colOff>69257</xdr:colOff>
      <xdr:row>138</xdr:row>
      <xdr:rowOff>110067</xdr:rowOff>
    </xdr:to>
    <xdr:cxnSp macro="">
      <xdr:nvCxnSpPr>
        <xdr:cNvPr id="775" name="Straight Connector 774" descr="graph item"/>
        <xdr:cNvCxnSpPr/>
      </xdr:nvCxnSpPr>
      <xdr:spPr>
        <a:xfrm>
          <a:off x="8798983" y="39003817"/>
          <a:ext cx="192024" cy="0"/>
        </a:xfrm>
        <a:prstGeom prst="line">
          <a:avLst/>
        </a:prstGeom>
        <a:ln w="28575" cap="rnd">
          <a:solidFill>
            <a:schemeClr val="accent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442388</xdr:colOff>
      <xdr:row>139</xdr:row>
      <xdr:rowOff>104962</xdr:rowOff>
    </xdr:from>
    <xdr:to>
      <xdr:col>18</xdr:col>
      <xdr:colOff>44624</xdr:colOff>
      <xdr:row>139</xdr:row>
      <xdr:rowOff>104962</xdr:rowOff>
    </xdr:to>
    <xdr:cxnSp macro="">
      <xdr:nvCxnSpPr>
        <xdr:cNvPr id="776" name="Straight Connector 775" descr="graph item"/>
        <xdr:cNvCxnSpPr/>
      </xdr:nvCxnSpPr>
      <xdr:spPr>
        <a:xfrm>
          <a:off x="8792638" y="39189212"/>
          <a:ext cx="173736" cy="0"/>
        </a:xfrm>
        <a:prstGeom prst="line">
          <a:avLst/>
        </a:prstGeom>
        <a:ln w="28575" cap="rnd">
          <a:solidFill>
            <a:schemeClr val="accent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444493</xdr:colOff>
      <xdr:row>167</xdr:row>
      <xdr:rowOff>84667</xdr:rowOff>
    </xdr:from>
    <xdr:to>
      <xdr:col>18</xdr:col>
      <xdr:colOff>65017</xdr:colOff>
      <xdr:row>167</xdr:row>
      <xdr:rowOff>84667</xdr:rowOff>
    </xdr:to>
    <xdr:cxnSp macro="">
      <xdr:nvCxnSpPr>
        <xdr:cNvPr id="777" name="Straight Connector 776" descr="graph item"/>
        <xdr:cNvCxnSpPr/>
      </xdr:nvCxnSpPr>
      <xdr:spPr>
        <a:xfrm>
          <a:off x="8794743" y="40121417"/>
          <a:ext cx="192024" cy="0"/>
        </a:xfrm>
        <a:prstGeom prst="line">
          <a:avLst/>
        </a:prstGeom>
        <a:ln w="28575"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448724</xdr:colOff>
      <xdr:row>168</xdr:row>
      <xdr:rowOff>90142</xdr:rowOff>
    </xdr:from>
    <xdr:to>
      <xdr:col>18</xdr:col>
      <xdr:colOff>50960</xdr:colOff>
      <xdr:row>168</xdr:row>
      <xdr:rowOff>90142</xdr:rowOff>
    </xdr:to>
    <xdr:cxnSp macro="">
      <xdr:nvCxnSpPr>
        <xdr:cNvPr id="778" name="Straight Connector 777" descr="graph item"/>
        <xdr:cNvCxnSpPr/>
      </xdr:nvCxnSpPr>
      <xdr:spPr>
        <a:xfrm>
          <a:off x="8798974" y="40317392"/>
          <a:ext cx="173736" cy="0"/>
        </a:xfrm>
        <a:prstGeom prst="line">
          <a:avLst/>
        </a:prstGeom>
        <a:ln w="28575" cap="rnd">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455083</xdr:colOff>
      <xdr:row>166</xdr:row>
      <xdr:rowOff>95250</xdr:rowOff>
    </xdr:from>
    <xdr:to>
      <xdr:col>18</xdr:col>
      <xdr:colOff>66463</xdr:colOff>
      <xdr:row>166</xdr:row>
      <xdr:rowOff>95250</xdr:rowOff>
    </xdr:to>
    <xdr:cxnSp macro="">
      <xdr:nvCxnSpPr>
        <xdr:cNvPr id="779" name="Straight Connector 778" descr="graph item"/>
        <xdr:cNvCxnSpPr/>
      </xdr:nvCxnSpPr>
      <xdr:spPr>
        <a:xfrm>
          <a:off x="8805333" y="39941500"/>
          <a:ext cx="18288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442389</xdr:colOff>
      <xdr:row>169</xdr:row>
      <xdr:rowOff>103717</xdr:rowOff>
    </xdr:from>
    <xdr:to>
      <xdr:col>18</xdr:col>
      <xdr:colOff>53769</xdr:colOff>
      <xdr:row>169</xdr:row>
      <xdr:rowOff>103717</xdr:rowOff>
    </xdr:to>
    <xdr:cxnSp macro="">
      <xdr:nvCxnSpPr>
        <xdr:cNvPr id="780" name="Straight Connector 779" descr="graph item"/>
        <xdr:cNvCxnSpPr/>
      </xdr:nvCxnSpPr>
      <xdr:spPr>
        <a:xfrm>
          <a:off x="8792639" y="40521467"/>
          <a:ext cx="182880" cy="0"/>
        </a:xfrm>
        <a:prstGeom prst="line">
          <a:avLst/>
        </a:prstGeom>
        <a:ln w="28575">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448733</xdr:colOff>
      <xdr:row>170</xdr:row>
      <xdr:rowOff>110067</xdr:rowOff>
    </xdr:from>
    <xdr:to>
      <xdr:col>18</xdr:col>
      <xdr:colOff>69257</xdr:colOff>
      <xdr:row>170</xdr:row>
      <xdr:rowOff>110067</xdr:rowOff>
    </xdr:to>
    <xdr:cxnSp macro="">
      <xdr:nvCxnSpPr>
        <xdr:cNvPr id="781" name="Straight Connector 780" descr="graph item"/>
        <xdr:cNvCxnSpPr/>
      </xdr:nvCxnSpPr>
      <xdr:spPr>
        <a:xfrm>
          <a:off x="8798983" y="40718317"/>
          <a:ext cx="192024" cy="0"/>
        </a:xfrm>
        <a:prstGeom prst="line">
          <a:avLst/>
        </a:prstGeom>
        <a:ln w="28575" cap="rnd">
          <a:solidFill>
            <a:schemeClr val="accent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442388</xdr:colOff>
      <xdr:row>171</xdr:row>
      <xdr:rowOff>104962</xdr:rowOff>
    </xdr:from>
    <xdr:to>
      <xdr:col>18</xdr:col>
      <xdr:colOff>44624</xdr:colOff>
      <xdr:row>171</xdr:row>
      <xdr:rowOff>104962</xdr:rowOff>
    </xdr:to>
    <xdr:cxnSp macro="">
      <xdr:nvCxnSpPr>
        <xdr:cNvPr id="782" name="Straight Connector 781" descr="graph item"/>
        <xdr:cNvCxnSpPr/>
      </xdr:nvCxnSpPr>
      <xdr:spPr>
        <a:xfrm>
          <a:off x="8792638" y="40903712"/>
          <a:ext cx="173736" cy="0"/>
        </a:xfrm>
        <a:prstGeom prst="line">
          <a:avLst/>
        </a:prstGeom>
        <a:ln w="28575" cap="rnd">
          <a:solidFill>
            <a:schemeClr val="accent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173</xdr:row>
      <xdr:rowOff>57150</xdr:rowOff>
    </xdr:from>
    <xdr:to>
      <xdr:col>3</xdr:col>
      <xdr:colOff>3810</xdr:colOff>
      <xdr:row>173</xdr:row>
      <xdr:rowOff>148590</xdr:rowOff>
    </xdr:to>
    <xdr:grpSp>
      <xdr:nvGrpSpPr>
        <xdr:cNvPr id="417" name="Group 416" descr="graph item"/>
        <xdr:cNvGrpSpPr/>
      </xdr:nvGrpSpPr>
      <xdr:grpSpPr>
        <a:xfrm>
          <a:off x="457200" y="32213550"/>
          <a:ext cx="3810" cy="91440"/>
          <a:chOff x="400050" y="15230475"/>
          <a:chExt cx="137160" cy="91440"/>
        </a:xfrm>
      </xdr:grpSpPr>
      <xdr:cxnSp macro="">
        <xdr:nvCxnSpPr>
          <xdr:cNvPr id="418" name="Straight Connector 417"/>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419" name="Isosceles Triangle 418"/>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3</xdr:col>
      <xdr:colOff>0</xdr:colOff>
      <xdr:row>173</xdr:row>
      <xdr:rowOff>57150</xdr:rowOff>
    </xdr:from>
    <xdr:to>
      <xdr:col>3</xdr:col>
      <xdr:colOff>3810</xdr:colOff>
      <xdr:row>173</xdr:row>
      <xdr:rowOff>148590</xdr:rowOff>
    </xdr:to>
    <xdr:grpSp>
      <xdr:nvGrpSpPr>
        <xdr:cNvPr id="420" name="Group 419" descr="graph item"/>
        <xdr:cNvGrpSpPr/>
      </xdr:nvGrpSpPr>
      <xdr:grpSpPr>
        <a:xfrm>
          <a:off x="457200" y="32213550"/>
          <a:ext cx="3810" cy="91440"/>
          <a:chOff x="400050" y="15230475"/>
          <a:chExt cx="137160" cy="91440"/>
        </a:xfrm>
      </xdr:grpSpPr>
      <xdr:cxnSp macro="">
        <xdr:nvCxnSpPr>
          <xdr:cNvPr id="421" name="Straight Connector 420"/>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422" name="Isosceles Triangle 421"/>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10</xdr:col>
      <xdr:colOff>444499</xdr:colOff>
      <xdr:row>100</xdr:row>
      <xdr:rowOff>105834</xdr:rowOff>
    </xdr:from>
    <xdr:to>
      <xdr:col>11</xdr:col>
      <xdr:colOff>55879</xdr:colOff>
      <xdr:row>100</xdr:row>
      <xdr:rowOff>105834</xdr:rowOff>
    </xdr:to>
    <xdr:cxnSp macro="">
      <xdr:nvCxnSpPr>
        <xdr:cNvPr id="364" name="Straight Connector 363" descr="graph item"/>
        <xdr:cNvCxnSpPr/>
      </xdr:nvCxnSpPr>
      <xdr:spPr>
        <a:xfrm>
          <a:off x="5482166" y="17938751"/>
          <a:ext cx="182880" cy="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444500</xdr:colOff>
      <xdr:row>100</xdr:row>
      <xdr:rowOff>105834</xdr:rowOff>
    </xdr:from>
    <xdr:to>
      <xdr:col>18</xdr:col>
      <xdr:colOff>55880</xdr:colOff>
      <xdr:row>100</xdr:row>
      <xdr:rowOff>105834</xdr:rowOff>
    </xdr:to>
    <xdr:cxnSp macro="">
      <xdr:nvCxnSpPr>
        <xdr:cNvPr id="365" name="Straight Connector 364" descr="graph item"/>
        <xdr:cNvCxnSpPr/>
      </xdr:nvCxnSpPr>
      <xdr:spPr>
        <a:xfrm>
          <a:off x="9101667" y="17938751"/>
          <a:ext cx="182880" cy="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444499</xdr:colOff>
      <xdr:row>28</xdr:row>
      <xdr:rowOff>105834</xdr:rowOff>
    </xdr:from>
    <xdr:to>
      <xdr:col>11</xdr:col>
      <xdr:colOff>55879</xdr:colOff>
      <xdr:row>28</xdr:row>
      <xdr:rowOff>105834</xdr:rowOff>
    </xdr:to>
    <xdr:cxnSp macro="">
      <xdr:nvCxnSpPr>
        <xdr:cNvPr id="366" name="Straight Connector 365" descr="graph item"/>
        <xdr:cNvCxnSpPr/>
      </xdr:nvCxnSpPr>
      <xdr:spPr>
        <a:xfrm>
          <a:off x="5482166" y="5672667"/>
          <a:ext cx="182880" cy="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433916</xdr:colOff>
      <xdr:row>28</xdr:row>
      <xdr:rowOff>105834</xdr:rowOff>
    </xdr:from>
    <xdr:to>
      <xdr:col>18</xdr:col>
      <xdr:colOff>45296</xdr:colOff>
      <xdr:row>28</xdr:row>
      <xdr:rowOff>105834</xdr:rowOff>
    </xdr:to>
    <xdr:cxnSp macro="">
      <xdr:nvCxnSpPr>
        <xdr:cNvPr id="370" name="Straight Connector 369" descr="graph item"/>
        <xdr:cNvCxnSpPr/>
      </xdr:nvCxnSpPr>
      <xdr:spPr>
        <a:xfrm>
          <a:off x="9091083" y="5672667"/>
          <a:ext cx="182880" cy="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448735</xdr:colOff>
      <xdr:row>60</xdr:row>
      <xdr:rowOff>105830</xdr:rowOff>
    </xdr:from>
    <xdr:to>
      <xdr:col>11</xdr:col>
      <xdr:colOff>60115</xdr:colOff>
      <xdr:row>60</xdr:row>
      <xdr:rowOff>105830</xdr:rowOff>
    </xdr:to>
    <xdr:cxnSp macro="">
      <xdr:nvCxnSpPr>
        <xdr:cNvPr id="371" name="Straight Connector 370" descr="graph item"/>
        <xdr:cNvCxnSpPr/>
      </xdr:nvCxnSpPr>
      <xdr:spPr>
        <a:xfrm>
          <a:off x="5486402" y="11027830"/>
          <a:ext cx="182880" cy="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448735</xdr:colOff>
      <xdr:row>60</xdr:row>
      <xdr:rowOff>105830</xdr:rowOff>
    </xdr:from>
    <xdr:to>
      <xdr:col>18</xdr:col>
      <xdr:colOff>60115</xdr:colOff>
      <xdr:row>60</xdr:row>
      <xdr:rowOff>105830</xdr:rowOff>
    </xdr:to>
    <xdr:cxnSp macro="">
      <xdr:nvCxnSpPr>
        <xdr:cNvPr id="372" name="Straight Connector 371" descr="graph item"/>
        <xdr:cNvCxnSpPr/>
      </xdr:nvCxnSpPr>
      <xdr:spPr>
        <a:xfrm>
          <a:off x="9105902" y="11027830"/>
          <a:ext cx="182880" cy="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448735</xdr:colOff>
      <xdr:row>140</xdr:row>
      <xdr:rowOff>105830</xdr:rowOff>
    </xdr:from>
    <xdr:to>
      <xdr:col>11</xdr:col>
      <xdr:colOff>60115</xdr:colOff>
      <xdr:row>140</xdr:row>
      <xdr:rowOff>105830</xdr:rowOff>
    </xdr:to>
    <xdr:cxnSp macro="">
      <xdr:nvCxnSpPr>
        <xdr:cNvPr id="373" name="Straight Connector 372" descr="graph item"/>
        <xdr:cNvCxnSpPr/>
      </xdr:nvCxnSpPr>
      <xdr:spPr>
        <a:xfrm>
          <a:off x="5486402" y="24680330"/>
          <a:ext cx="182880" cy="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448735</xdr:colOff>
      <xdr:row>140</xdr:row>
      <xdr:rowOff>105830</xdr:rowOff>
    </xdr:from>
    <xdr:to>
      <xdr:col>18</xdr:col>
      <xdr:colOff>60115</xdr:colOff>
      <xdr:row>140</xdr:row>
      <xdr:rowOff>105830</xdr:rowOff>
    </xdr:to>
    <xdr:cxnSp macro="">
      <xdr:nvCxnSpPr>
        <xdr:cNvPr id="374" name="Straight Connector 373" descr="graph item"/>
        <xdr:cNvCxnSpPr/>
      </xdr:nvCxnSpPr>
      <xdr:spPr>
        <a:xfrm>
          <a:off x="9105902" y="24680330"/>
          <a:ext cx="182880" cy="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448735</xdr:colOff>
      <xdr:row>172</xdr:row>
      <xdr:rowOff>105830</xdr:rowOff>
    </xdr:from>
    <xdr:to>
      <xdr:col>11</xdr:col>
      <xdr:colOff>60115</xdr:colOff>
      <xdr:row>172</xdr:row>
      <xdr:rowOff>105830</xdr:rowOff>
    </xdr:to>
    <xdr:cxnSp macro="">
      <xdr:nvCxnSpPr>
        <xdr:cNvPr id="375" name="Straight Connector 374" descr="graph item"/>
        <xdr:cNvCxnSpPr/>
      </xdr:nvCxnSpPr>
      <xdr:spPr>
        <a:xfrm>
          <a:off x="5486402" y="29897913"/>
          <a:ext cx="182880" cy="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443640</xdr:colOff>
      <xdr:row>172</xdr:row>
      <xdr:rowOff>105830</xdr:rowOff>
    </xdr:from>
    <xdr:to>
      <xdr:col>18</xdr:col>
      <xdr:colOff>55020</xdr:colOff>
      <xdr:row>172</xdr:row>
      <xdr:rowOff>105830</xdr:rowOff>
    </xdr:to>
    <xdr:cxnSp macro="">
      <xdr:nvCxnSpPr>
        <xdr:cNvPr id="376" name="Straight Connector 375" descr="graph item"/>
        <xdr:cNvCxnSpPr/>
      </xdr:nvCxnSpPr>
      <xdr:spPr>
        <a:xfrm>
          <a:off x="9100807" y="29897913"/>
          <a:ext cx="182880" cy="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1462559</xdr:colOff>
      <xdr:row>23</xdr:row>
      <xdr:rowOff>84664</xdr:rowOff>
    </xdr:from>
    <xdr:to>
      <xdr:col>4</xdr:col>
      <xdr:colOff>109416</xdr:colOff>
      <xdr:row>23</xdr:row>
      <xdr:rowOff>84664</xdr:rowOff>
    </xdr:to>
    <xdr:cxnSp macro="">
      <xdr:nvCxnSpPr>
        <xdr:cNvPr id="378" name="Straight Connector 377" descr="graph item"/>
        <xdr:cNvCxnSpPr/>
      </xdr:nvCxnSpPr>
      <xdr:spPr>
        <a:xfrm>
          <a:off x="1907059" y="4698997"/>
          <a:ext cx="192024" cy="0"/>
        </a:xfrm>
        <a:prstGeom prst="line">
          <a:avLst/>
        </a:prstGeom>
        <a:ln w="28575"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1466790</xdr:colOff>
      <xdr:row>24</xdr:row>
      <xdr:rowOff>90139</xdr:rowOff>
    </xdr:from>
    <xdr:to>
      <xdr:col>4</xdr:col>
      <xdr:colOff>95359</xdr:colOff>
      <xdr:row>24</xdr:row>
      <xdr:rowOff>90139</xdr:rowOff>
    </xdr:to>
    <xdr:cxnSp macro="">
      <xdr:nvCxnSpPr>
        <xdr:cNvPr id="385" name="Straight Connector 384" descr="graph item"/>
        <xdr:cNvCxnSpPr/>
      </xdr:nvCxnSpPr>
      <xdr:spPr>
        <a:xfrm>
          <a:off x="1911290" y="4894972"/>
          <a:ext cx="173736" cy="0"/>
        </a:xfrm>
        <a:prstGeom prst="line">
          <a:avLst/>
        </a:prstGeom>
        <a:ln w="28575" cap="rnd">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1473149</xdr:colOff>
      <xdr:row>22</xdr:row>
      <xdr:rowOff>95247</xdr:rowOff>
    </xdr:from>
    <xdr:to>
      <xdr:col>4</xdr:col>
      <xdr:colOff>110862</xdr:colOff>
      <xdr:row>22</xdr:row>
      <xdr:rowOff>95247</xdr:rowOff>
    </xdr:to>
    <xdr:cxnSp macro="">
      <xdr:nvCxnSpPr>
        <xdr:cNvPr id="392" name="Straight Connector 391" descr="graph item"/>
        <xdr:cNvCxnSpPr/>
      </xdr:nvCxnSpPr>
      <xdr:spPr>
        <a:xfrm>
          <a:off x="1917649" y="4519080"/>
          <a:ext cx="18288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1466801</xdr:colOff>
      <xdr:row>29</xdr:row>
      <xdr:rowOff>110064</xdr:rowOff>
    </xdr:from>
    <xdr:to>
      <xdr:col>4</xdr:col>
      <xdr:colOff>104514</xdr:colOff>
      <xdr:row>29</xdr:row>
      <xdr:rowOff>110064</xdr:rowOff>
    </xdr:to>
    <xdr:cxnSp macro="">
      <xdr:nvCxnSpPr>
        <xdr:cNvPr id="402" name="Straight Connector 401" descr="graph item"/>
        <xdr:cNvCxnSpPr/>
      </xdr:nvCxnSpPr>
      <xdr:spPr>
        <a:xfrm>
          <a:off x="1911301" y="5877981"/>
          <a:ext cx="182880" cy="0"/>
        </a:xfrm>
        <a:prstGeom prst="line">
          <a:avLst/>
        </a:prstGeom>
        <a:ln w="28575">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1460455</xdr:colOff>
      <xdr:row>25</xdr:row>
      <xdr:rowOff>103714</xdr:rowOff>
    </xdr:from>
    <xdr:to>
      <xdr:col>4</xdr:col>
      <xdr:colOff>98168</xdr:colOff>
      <xdr:row>25</xdr:row>
      <xdr:rowOff>103714</xdr:rowOff>
    </xdr:to>
    <xdr:cxnSp macro="">
      <xdr:nvCxnSpPr>
        <xdr:cNvPr id="403" name="Straight Connector 402" descr="graph item"/>
        <xdr:cNvCxnSpPr/>
      </xdr:nvCxnSpPr>
      <xdr:spPr>
        <a:xfrm>
          <a:off x="1904955" y="5109631"/>
          <a:ext cx="182880" cy="0"/>
        </a:xfrm>
        <a:prstGeom prst="line">
          <a:avLst/>
        </a:prstGeom>
        <a:ln w="28575">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1466799</xdr:colOff>
      <xdr:row>26</xdr:row>
      <xdr:rowOff>110064</xdr:rowOff>
    </xdr:from>
    <xdr:to>
      <xdr:col>4</xdr:col>
      <xdr:colOff>113656</xdr:colOff>
      <xdr:row>26</xdr:row>
      <xdr:rowOff>110064</xdr:rowOff>
    </xdr:to>
    <xdr:cxnSp macro="">
      <xdr:nvCxnSpPr>
        <xdr:cNvPr id="404" name="Straight Connector 403" descr="graph item"/>
        <xdr:cNvCxnSpPr/>
      </xdr:nvCxnSpPr>
      <xdr:spPr>
        <a:xfrm>
          <a:off x="1911299" y="5306481"/>
          <a:ext cx="192024" cy="0"/>
        </a:xfrm>
        <a:prstGeom prst="line">
          <a:avLst/>
        </a:prstGeom>
        <a:ln w="28575" cap="rnd">
          <a:solidFill>
            <a:schemeClr val="accent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1460454</xdr:colOff>
      <xdr:row>27</xdr:row>
      <xdr:rowOff>104959</xdr:rowOff>
    </xdr:from>
    <xdr:to>
      <xdr:col>4</xdr:col>
      <xdr:colOff>89023</xdr:colOff>
      <xdr:row>27</xdr:row>
      <xdr:rowOff>104959</xdr:rowOff>
    </xdr:to>
    <xdr:cxnSp macro="">
      <xdr:nvCxnSpPr>
        <xdr:cNvPr id="405" name="Straight Connector 404" descr="graph item"/>
        <xdr:cNvCxnSpPr/>
      </xdr:nvCxnSpPr>
      <xdr:spPr>
        <a:xfrm>
          <a:off x="1904954" y="5491876"/>
          <a:ext cx="173736" cy="0"/>
        </a:xfrm>
        <a:prstGeom prst="line">
          <a:avLst/>
        </a:prstGeom>
        <a:ln w="28575" cap="rnd">
          <a:solidFill>
            <a:schemeClr val="accent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1462565</xdr:colOff>
      <xdr:row>28</xdr:row>
      <xdr:rowOff>105831</xdr:rowOff>
    </xdr:from>
    <xdr:to>
      <xdr:col>4</xdr:col>
      <xdr:colOff>100278</xdr:colOff>
      <xdr:row>28</xdr:row>
      <xdr:rowOff>105831</xdr:rowOff>
    </xdr:to>
    <xdr:cxnSp macro="">
      <xdr:nvCxnSpPr>
        <xdr:cNvPr id="406" name="Straight Connector 405" descr="graph item"/>
        <xdr:cNvCxnSpPr/>
      </xdr:nvCxnSpPr>
      <xdr:spPr>
        <a:xfrm>
          <a:off x="1907065" y="5683248"/>
          <a:ext cx="182880" cy="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1462559</xdr:colOff>
      <xdr:row>55</xdr:row>
      <xdr:rowOff>84664</xdr:rowOff>
    </xdr:from>
    <xdr:to>
      <xdr:col>4</xdr:col>
      <xdr:colOff>109416</xdr:colOff>
      <xdr:row>55</xdr:row>
      <xdr:rowOff>84664</xdr:rowOff>
    </xdr:to>
    <xdr:cxnSp macro="">
      <xdr:nvCxnSpPr>
        <xdr:cNvPr id="407" name="Straight Connector 406" descr="graph item"/>
        <xdr:cNvCxnSpPr/>
      </xdr:nvCxnSpPr>
      <xdr:spPr>
        <a:xfrm>
          <a:off x="1907059" y="4698997"/>
          <a:ext cx="192024" cy="0"/>
        </a:xfrm>
        <a:prstGeom prst="line">
          <a:avLst/>
        </a:prstGeom>
        <a:ln w="28575"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1466790</xdr:colOff>
      <xdr:row>56</xdr:row>
      <xdr:rowOff>90139</xdr:rowOff>
    </xdr:from>
    <xdr:to>
      <xdr:col>4</xdr:col>
      <xdr:colOff>95359</xdr:colOff>
      <xdr:row>56</xdr:row>
      <xdr:rowOff>90139</xdr:rowOff>
    </xdr:to>
    <xdr:cxnSp macro="">
      <xdr:nvCxnSpPr>
        <xdr:cNvPr id="408" name="Straight Connector 407" descr="graph item"/>
        <xdr:cNvCxnSpPr/>
      </xdr:nvCxnSpPr>
      <xdr:spPr>
        <a:xfrm>
          <a:off x="1911290" y="4894972"/>
          <a:ext cx="173736" cy="0"/>
        </a:xfrm>
        <a:prstGeom prst="line">
          <a:avLst/>
        </a:prstGeom>
        <a:ln w="28575" cap="rnd">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1473149</xdr:colOff>
      <xdr:row>54</xdr:row>
      <xdr:rowOff>95247</xdr:rowOff>
    </xdr:from>
    <xdr:to>
      <xdr:col>4</xdr:col>
      <xdr:colOff>110862</xdr:colOff>
      <xdr:row>54</xdr:row>
      <xdr:rowOff>95247</xdr:rowOff>
    </xdr:to>
    <xdr:cxnSp macro="">
      <xdr:nvCxnSpPr>
        <xdr:cNvPr id="409" name="Straight Connector 408" descr="graph item"/>
        <xdr:cNvCxnSpPr/>
      </xdr:nvCxnSpPr>
      <xdr:spPr>
        <a:xfrm>
          <a:off x="1917649" y="4519080"/>
          <a:ext cx="18288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1466801</xdr:colOff>
      <xdr:row>61</xdr:row>
      <xdr:rowOff>110064</xdr:rowOff>
    </xdr:from>
    <xdr:to>
      <xdr:col>4</xdr:col>
      <xdr:colOff>104514</xdr:colOff>
      <xdr:row>61</xdr:row>
      <xdr:rowOff>110064</xdr:rowOff>
    </xdr:to>
    <xdr:cxnSp macro="">
      <xdr:nvCxnSpPr>
        <xdr:cNvPr id="410" name="Straight Connector 409" descr="graph item"/>
        <xdr:cNvCxnSpPr/>
      </xdr:nvCxnSpPr>
      <xdr:spPr>
        <a:xfrm>
          <a:off x="1911301" y="5877981"/>
          <a:ext cx="182880" cy="0"/>
        </a:xfrm>
        <a:prstGeom prst="line">
          <a:avLst/>
        </a:prstGeom>
        <a:ln w="28575">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1460455</xdr:colOff>
      <xdr:row>57</xdr:row>
      <xdr:rowOff>103714</xdr:rowOff>
    </xdr:from>
    <xdr:to>
      <xdr:col>4</xdr:col>
      <xdr:colOff>98168</xdr:colOff>
      <xdr:row>57</xdr:row>
      <xdr:rowOff>103714</xdr:rowOff>
    </xdr:to>
    <xdr:cxnSp macro="">
      <xdr:nvCxnSpPr>
        <xdr:cNvPr id="411" name="Straight Connector 410" descr="graph item"/>
        <xdr:cNvCxnSpPr/>
      </xdr:nvCxnSpPr>
      <xdr:spPr>
        <a:xfrm>
          <a:off x="1904955" y="5109631"/>
          <a:ext cx="182880" cy="0"/>
        </a:xfrm>
        <a:prstGeom prst="line">
          <a:avLst/>
        </a:prstGeom>
        <a:ln w="28575">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1466799</xdr:colOff>
      <xdr:row>58</xdr:row>
      <xdr:rowOff>110064</xdr:rowOff>
    </xdr:from>
    <xdr:to>
      <xdr:col>4</xdr:col>
      <xdr:colOff>113656</xdr:colOff>
      <xdr:row>58</xdr:row>
      <xdr:rowOff>110064</xdr:rowOff>
    </xdr:to>
    <xdr:cxnSp macro="">
      <xdr:nvCxnSpPr>
        <xdr:cNvPr id="412" name="Straight Connector 411" descr="graph item"/>
        <xdr:cNvCxnSpPr/>
      </xdr:nvCxnSpPr>
      <xdr:spPr>
        <a:xfrm>
          <a:off x="1911299" y="5306481"/>
          <a:ext cx="192024" cy="0"/>
        </a:xfrm>
        <a:prstGeom prst="line">
          <a:avLst/>
        </a:prstGeom>
        <a:ln w="28575" cap="rnd">
          <a:solidFill>
            <a:schemeClr val="accent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1460454</xdr:colOff>
      <xdr:row>59</xdr:row>
      <xdr:rowOff>104959</xdr:rowOff>
    </xdr:from>
    <xdr:to>
      <xdr:col>4</xdr:col>
      <xdr:colOff>89023</xdr:colOff>
      <xdr:row>59</xdr:row>
      <xdr:rowOff>104959</xdr:rowOff>
    </xdr:to>
    <xdr:cxnSp macro="">
      <xdr:nvCxnSpPr>
        <xdr:cNvPr id="413" name="Straight Connector 412" descr="graph item"/>
        <xdr:cNvCxnSpPr/>
      </xdr:nvCxnSpPr>
      <xdr:spPr>
        <a:xfrm>
          <a:off x="1904954" y="5491876"/>
          <a:ext cx="173736" cy="0"/>
        </a:xfrm>
        <a:prstGeom prst="line">
          <a:avLst/>
        </a:prstGeom>
        <a:ln w="28575" cap="rnd">
          <a:solidFill>
            <a:schemeClr val="accent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1462565</xdr:colOff>
      <xdr:row>60</xdr:row>
      <xdr:rowOff>105831</xdr:rowOff>
    </xdr:from>
    <xdr:to>
      <xdr:col>4</xdr:col>
      <xdr:colOff>100278</xdr:colOff>
      <xdr:row>60</xdr:row>
      <xdr:rowOff>105831</xdr:rowOff>
    </xdr:to>
    <xdr:cxnSp macro="">
      <xdr:nvCxnSpPr>
        <xdr:cNvPr id="414" name="Straight Connector 413" descr="graph item"/>
        <xdr:cNvCxnSpPr/>
      </xdr:nvCxnSpPr>
      <xdr:spPr>
        <a:xfrm>
          <a:off x="1907065" y="5683248"/>
          <a:ext cx="182880" cy="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1462559</xdr:colOff>
      <xdr:row>95</xdr:row>
      <xdr:rowOff>84664</xdr:rowOff>
    </xdr:from>
    <xdr:to>
      <xdr:col>4</xdr:col>
      <xdr:colOff>109416</xdr:colOff>
      <xdr:row>95</xdr:row>
      <xdr:rowOff>84664</xdr:rowOff>
    </xdr:to>
    <xdr:cxnSp macro="">
      <xdr:nvCxnSpPr>
        <xdr:cNvPr id="415" name="Straight Connector 414" descr="graph item"/>
        <xdr:cNvCxnSpPr/>
      </xdr:nvCxnSpPr>
      <xdr:spPr>
        <a:xfrm>
          <a:off x="1907059" y="4698997"/>
          <a:ext cx="192024" cy="0"/>
        </a:xfrm>
        <a:prstGeom prst="line">
          <a:avLst/>
        </a:prstGeom>
        <a:ln w="28575"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1466790</xdr:colOff>
      <xdr:row>96</xdr:row>
      <xdr:rowOff>90139</xdr:rowOff>
    </xdr:from>
    <xdr:to>
      <xdr:col>4</xdr:col>
      <xdr:colOff>95359</xdr:colOff>
      <xdr:row>96</xdr:row>
      <xdr:rowOff>90139</xdr:rowOff>
    </xdr:to>
    <xdr:cxnSp macro="">
      <xdr:nvCxnSpPr>
        <xdr:cNvPr id="416" name="Straight Connector 415" descr="graph item"/>
        <xdr:cNvCxnSpPr/>
      </xdr:nvCxnSpPr>
      <xdr:spPr>
        <a:xfrm>
          <a:off x="1911290" y="4894972"/>
          <a:ext cx="173736" cy="0"/>
        </a:xfrm>
        <a:prstGeom prst="line">
          <a:avLst/>
        </a:prstGeom>
        <a:ln w="28575" cap="rnd">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1473149</xdr:colOff>
      <xdr:row>94</xdr:row>
      <xdr:rowOff>95247</xdr:rowOff>
    </xdr:from>
    <xdr:to>
      <xdr:col>4</xdr:col>
      <xdr:colOff>110862</xdr:colOff>
      <xdr:row>94</xdr:row>
      <xdr:rowOff>95247</xdr:rowOff>
    </xdr:to>
    <xdr:cxnSp macro="">
      <xdr:nvCxnSpPr>
        <xdr:cNvPr id="430" name="Straight Connector 429" descr="graph item"/>
        <xdr:cNvCxnSpPr/>
      </xdr:nvCxnSpPr>
      <xdr:spPr>
        <a:xfrm>
          <a:off x="1917649" y="4519080"/>
          <a:ext cx="18288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1466801</xdr:colOff>
      <xdr:row>101</xdr:row>
      <xdr:rowOff>110064</xdr:rowOff>
    </xdr:from>
    <xdr:to>
      <xdr:col>4</xdr:col>
      <xdr:colOff>104514</xdr:colOff>
      <xdr:row>101</xdr:row>
      <xdr:rowOff>110064</xdr:rowOff>
    </xdr:to>
    <xdr:cxnSp macro="">
      <xdr:nvCxnSpPr>
        <xdr:cNvPr id="431" name="Straight Connector 430" descr="graph item"/>
        <xdr:cNvCxnSpPr/>
      </xdr:nvCxnSpPr>
      <xdr:spPr>
        <a:xfrm>
          <a:off x="1911301" y="5877981"/>
          <a:ext cx="182880" cy="0"/>
        </a:xfrm>
        <a:prstGeom prst="line">
          <a:avLst/>
        </a:prstGeom>
        <a:ln w="28575">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1460455</xdr:colOff>
      <xdr:row>97</xdr:row>
      <xdr:rowOff>103714</xdr:rowOff>
    </xdr:from>
    <xdr:to>
      <xdr:col>4</xdr:col>
      <xdr:colOff>98168</xdr:colOff>
      <xdr:row>97</xdr:row>
      <xdr:rowOff>103714</xdr:rowOff>
    </xdr:to>
    <xdr:cxnSp macro="">
      <xdr:nvCxnSpPr>
        <xdr:cNvPr id="432" name="Straight Connector 431" descr="graph item"/>
        <xdr:cNvCxnSpPr/>
      </xdr:nvCxnSpPr>
      <xdr:spPr>
        <a:xfrm>
          <a:off x="1904955" y="5109631"/>
          <a:ext cx="182880" cy="0"/>
        </a:xfrm>
        <a:prstGeom prst="line">
          <a:avLst/>
        </a:prstGeom>
        <a:ln w="28575">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1466799</xdr:colOff>
      <xdr:row>98</xdr:row>
      <xdr:rowOff>110064</xdr:rowOff>
    </xdr:from>
    <xdr:to>
      <xdr:col>4</xdr:col>
      <xdr:colOff>113656</xdr:colOff>
      <xdr:row>98</xdr:row>
      <xdr:rowOff>110064</xdr:rowOff>
    </xdr:to>
    <xdr:cxnSp macro="">
      <xdr:nvCxnSpPr>
        <xdr:cNvPr id="433" name="Straight Connector 432" descr="graph item"/>
        <xdr:cNvCxnSpPr/>
      </xdr:nvCxnSpPr>
      <xdr:spPr>
        <a:xfrm>
          <a:off x="1911299" y="5306481"/>
          <a:ext cx="192024" cy="0"/>
        </a:xfrm>
        <a:prstGeom prst="line">
          <a:avLst/>
        </a:prstGeom>
        <a:ln w="28575" cap="rnd">
          <a:solidFill>
            <a:schemeClr val="accent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1460454</xdr:colOff>
      <xdr:row>99</xdr:row>
      <xdr:rowOff>104959</xdr:rowOff>
    </xdr:from>
    <xdr:to>
      <xdr:col>4</xdr:col>
      <xdr:colOff>89023</xdr:colOff>
      <xdr:row>99</xdr:row>
      <xdr:rowOff>104959</xdr:rowOff>
    </xdr:to>
    <xdr:cxnSp macro="">
      <xdr:nvCxnSpPr>
        <xdr:cNvPr id="434" name="Straight Connector 433" descr="graph item"/>
        <xdr:cNvCxnSpPr/>
      </xdr:nvCxnSpPr>
      <xdr:spPr>
        <a:xfrm>
          <a:off x="1904954" y="5491876"/>
          <a:ext cx="173736" cy="0"/>
        </a:xfrm>
        <a:prstGeom prst="line">
          <a:avLst/>
        </a:prstGeom>
        <a:ln w="28575" cap="rnd">
          <a:solidFill>
            <a:schemeClr val="accent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1462559</xdr:colOff>
      <xdr:row>135</xdr:row>
      <xdr:rowOff>84664</xdr:rowOff>
    </xdr:from>
    <xdr:to>
      <xdr:col>4</xdr:col>
      <xdr:colOff>109416</xdr:colOff>
      <xdr:row>135</xdr:row>
      <xdr:rowOff>84664</xdr:rowOff>
    </xdr:to>
    <xdr:cxnSp macro="">
      <xdr:nvCxnSpPr>
        <xdr:cNvPr id="436" name="Straight Connector 435" descr="graph item"/>
        <xdr:cNvCxnSpPr/>
      </xdr:nvCxnSpPr>
      <xdr:spPr>
        <a:xfrm>
          <a:off x="1907059" y="4698997"/>
          <a:ext cx="192024" cy="0"/>
        </a:xfrm>
        <a:prstGeom prst="line">
          <a:avLst/>
        </a:prstGeom>
        <a:ln w="28575"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1466790</xdr:colOff>
      <xdr:row>136</xdr:row>
      <xdr:rowOff>90139</xdr:rowOff>
    </xdr:from>
    <xdr:to>
      <xdr:col>4</xdr:col>
      <xdr:colOff>95359</xdr:colOff>
      <xdr:row>136</xdr:row>
      <xdr:rowOff>90139</xdr:rowOff>
    </xdr:to>
    <xdr:cxnSp macro="">
      <xdr:nvCxnSpPr>
        <xdr:cNvPr id="437" name="Straight Connector 436" descr="graph item"/>
        <xdr:cNvCxnSpPr/>
      </xdr:nvCxnSpPr>
      <xdr:spPr>
        <a:xfrm>
          <a:off x="1911290" y="4894972"/>
          <a:ext cx="173736" cy="0"/>
        </a:xfrm>
        <a:prstGeom prst="line">
          <a:avLst/>
        </a:prstGeom>
        <a:ln w="28575" cap="rnd">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1473149</xdr:colOff>
      <xdr:row>134</xdr:row>
      <xdr:rowOff>95247</xdr:rowOff>
    </xdr:from>
    <xdr:to>
      <xdr:col>4</xdr:col>
      <xdr:colOff>110862</xdr:colOff>
      <xdr:row>134</xdr:row>
      <xdr:rowOff>95247</xdr:rowOff>
    </xdr:to>
    <xdr:cxnSp macro="">
      <xdr:nvCxnSpPr>
        <xdr:cNvPr id="438" name="Straight Connector 437" descr="graph item"/>
        <xdr:cNvCxnSpPr/>
      </xdr:nvCxnSpPr>
      <xdr:spPr>
        <a:xfrm>
          <a:off x="1917649" y="4519080"/>
          <a:ext cx="18288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1466801</xdr:colOff>
      <xdr:row>141</xdr:row>
      <xdr:rowOff>110064</xdr:rowOff>
    </xdr:from>
    <xdr:to>
      <xdr:col>4</xdr:col>
      <xdr:colOff>104514</xdr:colOff>
      <xdr:row>141</xdr:row>
      <xdr:rowOff>110064</xdr:rowOff>
    </xdr:to>
    <xdr:cxnSp macro="">
      <xdr:nvCxnSpPr>
        <xdr:cNvPr id="439" name="Straight Connector 438" descr="graph item"/>
        <xdr:cNvCxnSpPr/>
      </xdr:nvCxnSpPr>
      <xdr:spPr>
        <a:xfrm>
          <a:off x="1911301" y="5877981"/>
          <a:ext cx="182880" cy="0"/>
        </a:xfrm>
        <a:prstGeom prst="line">
          <a:avLst/>
        </a:prstGeom>
        <a:ln w="28575">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1460455</xdr:colOff>
      <xdr:row>137</xdr:row>
      <xdr:rowOff>103714</xdr:rowOff>
    </xdr:from>
    <xdr:to>
      <xdr:col>4</xdr:col>
      <xdr:colOff>98168</xdr:colOff>
      <xdr:row>137</xdr:row>
      <xdr:rowOff>103714</xdr:rowOff>
    </xdr:to>
    <xdr:cxnSp macro="">
      <xdr:nvCxnSpPr>
        <xdr:cNvPr id="440" name="Straight Connector 439" descr="graph item"/>
        <xdr:cNvCxnSpPr/>
      </xdr:nvCxnSpPr>
      <xdr:spPr>
        <a:xfrm>
          <a:off x="1904955" y="5109631"/>
          <a:ext cx="182880" cy="0"/>
        </a:xfrm>
        <a:prstGeom prst="line">
          <a:avLst/>
        </a:prstGeom>
        <a:ln w="28575">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1466799</xdr:colOff>
      <xdr:row>138</xdr:row>
      <xdr:rowOff>110064</xdr:rowOff>
    </xdr:from>
    <xdr:to>
      <xdr:col>4</xdr:col>
      <xdr:colOff>113656</xdr:colOff>
      <xdr:row>138</xdr:row>
      <xdr:rowOff>110064</xdr:rowOff>
    </xdr:to>
    <xdr:cxnSp macro="">
      <xdr:nvCxnSpPr>
        <xdr:cNvPr id="441" name="Straight Connector 440" descr="graph item"/>
        <xdr:cNvCxnSpPr/>
      </xdr:nvCxnSpPr>
      <xdr:spPr>
        <a:xfrm>
          <a:off x="1911299" y="5306481"/>
          <a:ext cx="192024" cy="0"/>
        </a:xfrm>
        <a:prstGeom prst="line">
          <a:avLst/>
        </a:prstGeom>
        <a:ln w="28575" cap="rnd">
          <a:solidFill>
            <a:schemeClr val="accent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1460454</xdr:colOff>
      <xdr:row>139</xdr:row>
      <xdr:rowOff>104959</xdr:rowOff>
    </xdr:from>
    <xdr:to>
      <xdr:col>4</xdr:col>
      <xdr:colOff>89023</xdr:colOff>
      <xdr:row>139</xdr:row>
      <xdr:rowOff>104959</xdr:rowOff>
    </xdr:to>
    <xdr:cxnSp macro="">
      <xdr:nvCxnSpPr>
        <xdr:cNvPr id="442" name="Straight Connector 441" descr="graph item"/>
        <xdr:cNvCxnSpPr/>
      </xdr:nvCxnSpPr>
      <xdr:spPr>
        <a:xfrm>
          <a:off x="1904954" y="5491876"/>
          <a:ext cx="173736" cy="0"/>
        </a:xfrm>
        <a:prstGeom prst="line">
          <a:avLst/>
        </a:prstGeom>
        <a:ln w="28575" cap="rnd">
          <a:solidFill>
            <a:schemeClr val="accent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1462559</xdr:colOff>
      <xdr:row>167</xdr:row>
      <xdr:rowOff>84664</xdr:rowOff>
    </xdr:from>
    <xdr:to>
      <xdr:col>4</xdr:col>
      <xdr:colOff>109416</xdr:colOff>
      <xdr:row>167</xdr:row>
      <xdr:rowOff>84664</xdr:rowOff>
    </xdr:to>
    <xdr:cxnSp macro="">
      <xdr:nvCxnSpPr>
        <xdr:cNvPr id="444" name="Straight Connector 443" descr="graph item"/>
        <xdr:cNvCxnSpPr/>
      </xdr:nvCxnSpPr>
      <xdr:spPr>
        <a:xfrm>
          <a:off x="1907059" y="4698997"/>
          <a:ext cx="192024" cy="0"/>
        </a:xfrm>
        <a:prstGeom prst="line">
          <a:avLst/>
        </a:prstGeom>
        <a:ln w="28575"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1466790</xdr:colOff>
      <xdr:row>168</xdr:row>
      <xdr:rowOff>90139</xdr:rowOff>
    </xdr:from>
    <xdr:to>
      <xdr:col>4</xdr:col>
      <xdr:colOff>95359</xdr:colOff>
      <xdr:row>168</xdr:row>
      <xdr:rowOff>90139</xdr:rowOff>
    </xdr:to>
    <xdr:cxnSp macro="">
      <xdr:nvCxnSpPr>
        <xdr:cNvPr id="445" name="Straight Connector 444" descr="graph item"/>
        <xdr:cNvCxnSpPr/>
      </xdr:nvCxnSpPr>
      <xdr:spPr>
        <a:xfrm>
          <a:off x="1911290" y="4894972"/>
          <a:ext cx="173736" cy="0"/>
        </a:xfrm>
        <a:prstGeom prst="line">
          <a:avLst/>
        </a:prstGeom>
        <a:ln w="28575" cap="rnd">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1473149</xdr:colOff>
      <xdr:row>166</xdr:row>
      <xdr:rowOff>95247</xdr:rowOff>
    </xdr:from>
    <xdr:to>
      <xdr:col>4</xdr:col>
      <xdr:colOff>110862</xdr:colOff>
      <xdr:row>166</xdr:row>
      <xdr:rowOff>95247</xdr:rowOff>
    </xdr:to>
    <xdr:cxnSp macro="">
      <xdr:nvCxnSpPr>
        <xdr:cNvPr id="446" name="Straight Connector 445" descr="graph item"/>
        <xdr:cNvCxnSpPr/>
      </xdr:nvCxnSpPr>
      <xdr:spPr>
        <a:xfrm>
          <a:off x="1917649" y="4519080"/>
          <a:ext cx="18288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1466801</xdr:colOff>
      <xdr:row>173</xdr:row>
      <xdr:rowOff>110064</xdr:rowOff>
    </xdr:from>
    <xdr:to>
      <xdr:col>4</xdr:col>
      <xdr:colOff>104514</xdr:colOff>
      <xdr:row>173</xdr:row>
      <xdr:rowOff>110064</xdr:rowOff>
    </xdr:to>
    <xdr:cxnSp macro="">
      <xdr:nvCxnSpPr>
        <xdr:cNvPr id="447" name="Straight Connector 446" descr="graph item"/>
        <xdr:cNvCxnSpPr/>
      </xdr:nvCxnSpPr>
      <xdr:spPr>
        <a:xfrm>
          <a:off x="1911301" y="5877981"/>
          <a:ext cx="182880" cy="0"/>
        </a:xfrm>
        <a:prstGeom prst="line">
          <a:avLst/>
        </a:prstGeom>
        <a:ln w="28575">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1460455</xdr:colOff>
      <xdr:row>169</xdr:row>
      <xdr:rowOff>103714</xdr:rowOff>
    </xdr:from>
    <xdr:to>
      <xdr:col>4</xdr:col>
      <xdr:colOff>98168</xdr:colOff>
      <xdr:row>169</xdr:row>
      <xdr:rowOff>103714</xdr:rowOff>
    </xdr:to>
    <xdr:cxnSp macro="">
      <xdr:nvCxnSpPr>
        <xdr:cNvPr id="448" name="Straight Connector 447" descr="graph item"/>
        <xdr:cNvCxnSpPr/>
      </xdr:nvCxnSpPr>
      <xdr:spPr>
        <a:xfrm>
          <a:off x="1904955" y="5109631"/>
          <a:ext cx="182880" cy="0"/>
        </a:xfrm>
        <a:prstGeom prst="line">
          <a:avLst/>
        </a:prstGeom>
        <a:ln w="28575">
          <a:solidFill>
            <a:schemeClr val="accent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1466799</xdr:colOff>
      <xdr:row>170</xdr:row>
      <xdr:rowOff>110064</xdr:rowOff>
    </xdr:from>
    <xdr:to>
      <xdr:col>4</xdr:col>
      <xdr:colOff>113656</xdr:colOff>
      <xdr:row>170</xdr:row>
      <xdr:rowOff>110064</xdr:rowOff>
    </xdr:to>
    <xdr:cxnSp macro="">
      <xdr:nvCxnSpPr>
        <xdr:cNvPr id="449" name="Straight Connector 448" descr="graph item"/>
        <xdr:cNvCxnSpPr/>
      </xdr:nvCxnSpPr>
      <xdr:spPr>
        <a:xfrm>
          <a:off x="1911299" y="5306481"/>
          <a:ext cx="192024" cy="0"/>
        </a:xfrm>
        <a:prstGeom prst="line">
          <a:avLst/>
        </a:prstGeom>
        <a:ln w="28575" cap="rnd">
          <a:solidFill>
            <a:schemeClr val="accent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1460454</xdr:colOff>
      <xdr:row>171</xdr:row>
      <xdr:rowOff>104959</xdr:rowOff>
    </xdr:from>
    <xdr:to>
      <xdr:col>4</xdr:col>
      <xdr:colOff>89023</xdr:colOff>
      <xdr:row>171</xdr:row>
      <xdr:rowOff>104959</xdr:rowOff>
    </xdr:to>
    <xdr:cxnSp macro="">
      <xdr:nvCxnSpPr>
        <xdr:cNvPr id="450" name="Straight Connector 449" descr="graph item"/>
        <xdr:cNvCxnSpPr/>
      </xdr:nvCxnSpPr>
      <xdr:spPr>
        <a:xfrm>
          <a:off x="1904954" y="5491876"/>
          <a:ext cx="173736" cy="0"/>
        </a:xfrm>
        <a:prstGeom prst="line">
          <a:avLst/>
        </a:prstGeom>
        <a:ln w="28575" cap="rnd">
          <a:solidFill>
            <a:schemeClr val="accent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1462565</xdr:colOff>
      <xdr:row>100</xdr:row>
      <xdr:rowOff>105831</xdr:rowOff>
    </xdr:from>
    <xdr:to>
      <xdr:col>4</xdr:col>
      <xdr:colOff>100278</xdr:colOff>
      <xdr:row>100</xdr:row>
      <xdr:rowOff>105831</xdr:rowOff>
    </xdr:to>
    <xdr:cxnSp macro="">
      <xdr:nvCxnSpPr>
        <xdr:cNvPr id="377" name="Straight Connector 376" descr="graph item"/>
        <xdr:cNvCxnSpPr/>
      </xdr:nvCxnSpPr>
      <xdr:spPr>
        <a:xfrm>
          <a:off x="1907065" y="5683248"/>
          <a:ext cx="182880" cy="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1462565</xdr:colOff>
      <xdr:row>140</xdr:row>
      <xdr:rowOff>105831</xdr:rowOff>
    </xdr:from>
    <xdr:to>
      <xdr:col>4</xdr:col>
      <xdr:colOff>100278</xdr:colOff>
      <xdr:row>140</xdr:row>
      <xdr:rowOff>105831</xdr:rowOff>
    </xdr:to>
    <xdr:cxnSp macro="">
      <xdr:nvCxnSpPr>
        <xdr:cNvPr id="379" name="Straight Connector 378" descr="graph item"/>
        <xdr:cNvCxnSpPr/>
      </xdr:nvCxnSpPr>
      <xdr:spPr>
        <a:xfrm>
          <a:off x="1907065" y="5683248"/>
          <a:ext cx="182880" cy="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1462565</xdr:colOff>
      <xdr:row>172</xdr:row>
      <xdr:rowOff>105831</xdr:rowOff>
    </xdr:from>
    <xdr:to>
      <xdr:col>4</xdr:col>
      <xdr:colOff>100278</xdr:colOff>
      <xdr:row>172</xdr:row>
      <xdr:rowOff>105831</xdr:rowOff>
    </xdr:to>
    <xdr:cxnSp macro="">
      <xdr:nvCxnSpPr>
        <xdr:cNvPr id="380" name="Straight Connector 379" descr="graph item"/>
        <xdr:cNvCxnSpPr/>
      </xdr:nvCxnSpPr>
      <xdr:spPr>
        <a:xfrm>
          <a:off x="1907065" y="5683248"/>
          <a:ext cx="182880" cy="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1055099</xdr:colOff>
      <xdr:row>23</xdr:row>
      <xdr:rowOff>84664</xdr:rowOff>
    </xdr:from>
    <xdr:to>
      <xdr:col>2</xdr:col>
      <xdr:colOff>1237979</xdr:colOff>
      <xdr:row>23</xdr:row>
      <xdr:rowOff>84664</xdr:rowOff>
    </xdr:to>
    <xdr:cxnSp macro="">
      <xdr:nvCxnSpPr>
        <xdr:cNvPr id="2" name="Straight Connector 1" descr="graph item"/>
        <xdr:cNvCxnSpPr/>
      </xdr:nvCxnSpPr>
      <xdr:spPr>
        <a:xfrm>
          <a:off x="1531349" y="4961464"/>
          <a:ext cx="182880" cy="0"/>
        </a:xfrm>
        <a:prstGeom prst="line">
          <a:avLst/>
        </a:prstGeom>
        <a:ln w="28575"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1038164</xdr:colOff>
      <xdr:row>24</xdr:row>
      <xdr:rowOff>90139</xdr:rowOff>
    </xdr:from>
    <xdr:to>
      <xdr:col>2</xdr:col>
      <xdr:colOff>1221044</xdr:colOff>
      <xdr:row>24</xdr:row>
      <xdr:rowOff>90139</xdr:rowOff>
    </xdr:to>
    <xdr:cxnSp macro="">
      <xdr:nvCxnSpPr>
        <xdr:cNvPr id="3" name="Straight Connector 2" descr="graph item"/>
        <xdr:cNvCxnSpPr/>
      </xdr:nvCxnSpPr>
      <xdr:spPr>
        <a:xfrm>
          <a:off x="1514414" y="5157439"/>
          <a:ext cx="182880" cy="0"/>
        </a:xfrm>
        <a:prstGeom prst="line">
          <a:avLst/>
        </a:prstGeom>
        <a:ln w="28575" cap="rnd">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1034999</xdr:colOff>
      <xdr:row>22</xdr:row>
      <xdr:rowOff>95247</xdr:rowOff>
    </xdr:from>
    <xdr:to>
      <xdr:col>2</xdr:col>
      <xdr:colOff>1217879</xdr:colOff>
      <xdr:row>22</xdr:row>
      <xdr:rowOff>95247</xdr:rowOff>
    </xdr:to>
    <xdr:cxnSp macro="">
      <xdr:nvCxnSpPr>
        <xdr:cNvPr id="4" name="Straight Connector 3" descr="graph item"/>
        <xdr:cNvCxnSpPr/>
      </xdr:nvCxnSpPr>
      <xdr:spPr>
        <a:xfrm>
          <a:off x="1511249" y="4781547"/>
          <a:ext cx="18288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1038175</xdr:colOff>
      <xdr:row>26</xdr:row>
      <xdr:rowOff>110064</xdr:rowOff>
    </xdr:from>
    <xdr:to>
      <xdr:col>2</xdr:col>
      <xdr:colOff>1221055</xdr:colOff>
      <xdr:row>26</xdr:row>
      <xdr:rowOff>110064</xdr:rowOff>
    </xdr:to>
    <xdr:cxnSp macro="">
      <xdr:nvCxnSpPr>
        <xdr:cNvPr id="5" name="Straight Connector 4" descr="graph item"/>
        <xdr:cNvCxnSpPr/>
      </xdr:nvCxnSpPr>
      <xdr:spPr>
        <a:xfrm>
          <a:off x="1514425" y="5567889"/>
          <a:ext cx="182880" cy="0"/>
        </a:xfrm>
        <a:prstGeom prst="line">
          <a:avLst/>
        </a:prstGeom>
        <a:ln w="28575">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1033939</xdr:colOff>
      <xdr:row>25</xdr:row>
      <xdr:rowOff>105831</xdr:rowOff>
    </xdr:from>
    <xdr:to>
      <xdr:col>2</xdr:col>
      <xdr:colOff>1216819</xdr:colOff>
      <xdr:row>25</xdr:row>
      <xdr:rowOff>105831</xdr:rowOff>
    </xdr:to>
    <xdr:cxnSp macro="">
      <xdr:nvCxnSpPr>
        <xdr:cNvPr id="6" name="Straight Connector 5" descr="graph item"/>
        <xdr:cNvCxnSpPr/>
      </xdr:nvCxnSpPr>
      <xdr:spPr>
        <a:xfrm>
          <a:off x="1510189" y="5373156"/>
          <a:ext cx="182880" cy="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1050879</xdr:colOff>
      <xdr:row>27</xdr:row>
      <xdr:rowOff>104959</xdr:rowOff>
    </xdr:from>
    <xdr:to>
      <xdr:col>2</xdr:col>
      <xdr:colOff>1233759</xdr:colOff>
      <xdr:row>27</xdr:row>
      <xdr:rowOff>104959</xdr:rowOff>
    </xdr:to>
    <xdr:cxnSp macro="">
      <xdr:nvCxnSpPr>
        <xdr:cNvPr id="7" name="Straight Connector 6" descr="graph item"/>
        <xdr:cNvCxnSpPr/>
      </xdr:nvCxnSpPr>
      <xdr:spPr>
        <a:xfrm>
          <a:off x="1527129" y="5753284"/>
          <a:ext cx="182880" cy="0"/>
        </a:xfrm>
        <a:prstGeom prst="line">
          <a:avLst/>
        </a:prstGeom>
        <a:ln w="28575" cap="rnd">
          <a:solidFill>
            <a:schemeClr val="bg1">
              <a:lumMod val="85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1055099</xdr:colOff>
      <xdr:row>23</xdr:row>
      <xdr:rowOff>84664</xdr:rowOff>
    </xdr:from>
    <xdr:to>
      <xdr:col>10</xdr:col>
      <xdr:colOff>1237979</xdr:colOff>
      <xdr:row>23</xdr:row>
      <xdr:rowOff>84664</xdr:rowOff>
    </xdr:to>
    <xdr:cxnSp macro="">
      <xdr:nvCxnSpPr>
        <xdr:cNvPr id="8" name="Straight Connector 7" descr="graph item"/>
        <xdr:cNvCxnSpPr/>
      </xdr:nvCxnSpPr>
      <xdr:spPr>
        <a:xfrm>
          <a:off x="6389099" y="4961464"/>
          <a:ext cx="182880" cy="0"/>
        </a:xfrm>
        <a:prstGeom prst="line">
          <a:avLst/>
        </a:prstGeom>
        <a:ln w="28575"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1038164</xdr:colOff>
      <xdr:row>24</xdr:row>
      <xdr:rowOff>90139</xdr:rowOff>
    </xdr:from>
    <xdr:to>
      <xdr:col>10</xdr:col>
      <xdr:colOff>1221044</xdr:colOff>
      <xdr:row>24</xdr:row>
      <xdr:rowOff>90139</xdr:rowOff>
    </xdr:to>
    <xdr:cxnSp macro="">
      <xdr:nvCxnSpPr>
        <xdr:cNvPr id="9" name="Straight Connector 8" descr="graph item"/>
        <xdr:cNvCxnSpPr/>
      </xdr:nvCxnSpPr>
      <xdr:spPr>
        <a:xfrm>
          <a:off x="6372164" y="5157439"/>
          <a:ext cx="182880" cy="0"/>
        </a:xfrm>
        <a:prstGeom prst="line">
          <a:avLst/>
        </a:prstGeom>
        <a:ln w="28575" cap="rnd">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1034999</xdr:colOff>
      <xdr:row>22</xdr:row>
      <xdr:rowOff>95247</xdr:rowOff>
    </xdr:from>
    <xdr:to>
      <xdr:col>10</xdr:col>
      <xdr:colOff>1217879</xdr:colOff>
      <xdr:row>22</xdr:row>
      <xdr:rowOff>95247</xdr:rowOff>
    </xdr:to>
    <xdr:cxnSp macro="">
      <xdr:nvCxnSpPr>
        <xdr:cNvPr id="10" name="Straight Connector 9" descr="graph item"/>
        <xdr:cNvCxnSpPr/>
      </xdr:nvCxnSpPr>
      <xdr:spPr>
        <a:xfrm>
          <a:off x="6368999" y="4781547"/>
          <a:ext cx="18288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1038175</xdr:colOff>
      <xdr:row>26</xdr:row>
      <xdr:rowOff>110064</xdr:rowOff>
    </xdr:from>
    <xdr:to>
      <xdr:col>10</xdr:col>
      <xdr:colOff>1221055</xdr:colOff>
      <xdr:row>26</xdr:row>
      <xdr:rowOff>110064</xdr:rowOff>
    </xdr:to>
    <xdr:cxnSp macro="">
      <xdr:nvCxnSpPr>
        <xdr:cNvPr id="11" name="Straight Connector 10" descr="graph item"/>
        <xdr:cNvCxnSpPr/>
      </xdr:nvCxnSpPr>
      <xdr:spPr>
        <a:xfrm>
          <a:off x="6372175" y="5567889"/>
          <a:ext cx="182880" cy="0"/>
        </a:xfrm>
        <a:prstGeom prst="line">
          <a:avLst/>
        </a:prstGeom>
        <a:ln w="28575">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1033939</xdr:colOff>
      <xdr:row>25</xdr:row>
      <xdr:rowOff>105831</xdr:rowOff>
    </xdr:from>
    <xdr:to>
      <xdr:col>10</xdr:col>
      <xdr:colOff>1216819</xdr:colOff>
      <xdr:row>25</xdr:row>
      <xdr:rowOff>105831</xdr:rowOff>
    </xdr:to>
    <xdr:cxnSp macro="">
      <xdr:nvCxnSpPr>
        <xdr:cNvPr id="12" name="Straight Connector 11" descr="graph item"/>
        <xdr:cNvCxnSpPr/>
      </xdr:nvCxnSpPr>
      <xdr:spPr>
        <a:xfrm>
          <a:off x="6367939" y="5373156"/>
          <a:ext cx="182880" cy="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1050879</xdr:colOff>
      <xdr:row>27</xdr:row>
      <xdr:rowOff>104959</xdr:rowOff>
    </xdr:from>
    <xdr:to>
      <xdr:col>10</xdr:col>
      <xdr:colOff>1233759</xdr:colOff>
      <xdr:row>27</xdr:row>
      <xdr:rowOff>104959</xdr:rowOff>
    </xdr:to>
    <xdr:cxnSp macro="">
      <xdr:nvCxnSpPr>
        <xdr:cNvPr id="13" name="Straight Connector 12" descr="graph item"/>
        <xdr:cNvCxnSpPr/>
      </xdr:nvCxnSpPr>
      <xdr:spPr>
        <a:xfrm>
          <a:off x="6384879" y="5753284"/>
          <a:ext cx="182880" cy="0"/>
        </a:xfrm>
        <a:prstGeom prst="line">
          <a:avLst/>
        </a:prstGeom>
        <a:ln w="28575" cap="rnd">
          <a:solidFill>
            <a:schemeClr val="bg1">
              <a:lumMod val="85000"/>
            </a:schemeClr>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582084</xdr:colOff>
      <xdr:row>3</xdr:row>
      <xdr:rowOff>95250</xdr:rowOff>
    </xdr:from>
    <xdr:to>
      <xdr:col>8</xdr:col>
      <xdr:colOff>137583</xdr:colOff>
      <xdr:row>17</xdr:row>
      <xdr:rowOff>169333</xdr:rowOff>
    </xdr:to>
    <xdr:graphicFrame macro="">
      <xdr:nvGraphicFramePr>
        <xdr:cNvPr id="14" name="Chart 13"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518583</xdr:colOff>
      <xdr:row>3</xdr:row>
      <xdr:rowOff>63501</xdr:rowOff>
    </xdr:from>
    <xdr:to>
      <xdr:col>16</xdr:col>
      <xdr:colOff>74082</xdr:colOff>
      <xdr:row>17</xdr:row>
      <xdr:rowOff>137584</xdr:rowOff>
    </xdr:to>
    <xdr:graphicFrame macro="">
      <xdr:nvGraphicFramePr>
        <xdr:cNvPr id="15" name="Chart 14"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7</xdr:col>
      <xdr:colOff>1055099</xdr:colOff>
      <xdr:row>23</xdr:row>
      <xdr:rowOff>84664</xdr:rowOff>
    </xdr:from>
    <xdr:to>
      <xdr:col>7</xdr:col>
      <xdr:colOff>1237979</xdr:colOff>
      <xdr:row>23</xdr:row>
      <xdr:rowOff>84664</xdr:rowOff>
    </xdr:to>
    <xdr:cxnSp macro="">
      <xdr:nvCxnSpPr>
        <xdr:cNvPr id="2" name="Straight Connector 1" descr="graph item"/>
        <xdr:cNvCxnSpPr/>
      </xdr:nvCxnSpPr>
      <xdr:spPr>
        <a:xfrm>
          <a:off x="3503024" y="4932889"/>
          <a:ext cx="182880" cy="0"/>
        </a:xfrm>
        <a:prstGeom prst="line">
          <a:avLst/>
        </a:prstGeom>
        <a:ln w="28575"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1038164</xdr:colOff>
      <xdr:row>24</xdr:row>
      <xdr:rowOff>90139</xdr:rowOff>
    </xdr:from>
    <xdr:to>
      <xdr:col>7</xdr:col>
      <xdr:colOff>1221044</xdr:colOff>
      <xdr:row>24</xdr:row>
      <xdr:rowOff>90139</xdr:rowOff>
    </xdr:to>
    <xdr:cxnSp macro="">
      <xdr:nvCxnSpPr>
        <xdr:cNvPr id="3" name="Straight Connector 2" descr="graph item"/>
        <xdr:cNvCxnSpPr/>
      </xdr:nvCxnSpPr>
      <xdr:spPr>
        <a:xfrm>
          <a:off x="3486089" y="5128864"/>
          <a:ext cx="182880" cy="0"/>
        </a:xfrm>
        <a:prstGeom prst="line">
          <a:avLst/>
        </a:prstGeom>
        <a:ln w="28575" cap="rnd">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1034999</xdr:colOff>
      <xdr:row>22</xdr:row>
      <xdr:rowOff>95247</xdr:rowOff>
    </xdr:from>
    <xdr:to>
      <xdr:col>7</xdr:col>
      <xdr:colOff>1217879</xdr:colOff>
      <xdr:row>22</xdr:row>
      <xdr:rowOff>95247</xdr:rowOff>
    </xdr:to>
    <xdr:cxnSp macro="">
      <xdr:nvCxnSpPr>
        <xdr:cNvPr id="4" name="Straight Connector 3" descr="graph item"/>
        <xdr:cNvCxnSpPr/>
      </xdr:nvCxnSpPr>
      <xdr:spPr>
        <a:xfrm>
          <a:off x="3482924" y="4752972"/>
          <a:ext cx="18288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1038175</xdr:colOff>
      <xdr:row>26</xdr:row>
      <xdr:rowOff>110064</xdr:rowOff>
    </xdr:from>
    <xdr:to>
      <xdr:col>7</xdr:col>
      <xdr:colOff>1221055</xdr:colOff>
      <xdr:row>26</xdr:row>
      <xdr:rowOff>110064</xdr:rowOff>
    </xdr:to>
    <xdr:cxnSp macro="">
      <xdr:nvCxnSpPr>
        <xdr:cNvPr id="5" name="Straight Connector 4" descr="graph item"/>
        <xdr:cNvCxnSpPr/>
      </xdr:nvCxnSpPr>
      <xdr:spPr>
        <a:xfrm>
          <a:off x="3486100" y="5529789"/>
          <a:ext cx="182880" cy="0"/>
        </a:xfrm>
        <a:prstGeom prst="line">
          <a:avLst/>
        </a:prstGeom>
        <a:ln w="28575">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1033939</xdr:colOff>
      <xdr:row>25</xdr:row>
      <xdr:rowOff>105831</xdr:rowOff>
    </xdr:from>
    <xdr:to>
      <xdr:col>7</xdr:col>
      <xdr:colOff>1216819</xdr:colOff>
      <xdr:row>25</xdr:row>
      <xdr:rowOff>105831</xdr:rowOff>
    </xdr:to>
    <xdr:cxnSp macro="">
      <xdr:nvCxnSpPr>
        <xdr:cNvPr id="6" name="Straight Connector 5" descr="graph item"/>
        <xdr:cNvCxnSpPr/>
      </xdr:nvCxnSpPr>
      <xdr:spPr>
        <a:xfrm>
          <a:off x="3481864" y="5335056"/>
          <a:ext cx="182880" cy="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582084</xdr:colOff>
      <xdr:row>3</xdr:row>
      <xdr:rowOff>95250</xdr:rowOff>
    </xdr:from>
    <xdr:to>
      <xdr:col>13</xdr:col>
      <xdr:colOff>137583</xdr:colOff>
      <xdr:row>17</xdr:row>
      <xdr:rowOff>169333</xdr:rowOff>
    </xdr:to>
    <xdr:graphicFrame macro="">
      <xdr:nvGraphicFramePr>
        <xdr:cNvPr id="7" name="Chart 6"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3</xdr:col>
      <xdr:colOff>904875</xdr:colOff>
      <xdr:row>5</xdr:row>
      <xdr:rowOff>55245</xdr:rowOff>
    </xdr:from>
    <xdr:to>
      <xdr:col>13</xdr:col>
      <xdr:colOff>358140</xdr:colOff>
      <xdr:row>6</xdr:row>
      <xdr:rowOff>191261</xdr:rowOff>
    </xdr:to>
    <xdr:sp macro="" textlink="">
      <xdr:nvSpPr>
        <xdr:cNvPr id="2" name="Rectangle 1"/>
        <xdr:cNvSpPr/>
      </xdr:nvSpPr>
      <xdr:spPr>
        <a:xfrm>
          <a:off x="1619250" y="588645"/>
          <a:ext cx="7730490" cy="193166"/>
        </a:xfrm>
        <a:prstGeom prst="rect">
          <a:avLst/>
        </a:prstGeom>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b="1">
              <a:solidFill>
                <a:srgbClr val="009900"/>
              </a:solidFill>
              <a:latin typeface="Wingdings 3" pitchFamily="18" charset="2"/>
            </a:rPr>
            <a:t> p</a:t>
          </a:r>
          <a:r>
            <a:rPr lang="en-US"/>
            <a:t> </a:t>
          </a:r>
          <a:r>
            <a:rPr lang="en-US" sz="1200" b="1">
              <a:solidFill>
                <a:schemeClr val="tx2"/>
              </a:solidFill>
              <a:latin typeface="Arial" pitchFamily="34" charset="0"/>
              <a:cs typeface="Arial" pitchFamily="34" charset="0"/>
            </a:rPr>
            <a:t>Low Risk                              </a:t>
          </a:r>
          <a:r>
            <a:rPr lang="en-US" b="1">
              <a:solidFill>
                <a:srgbClr val="FFC000"/>
              </a:solidFill>
              <a:latin typeface="Wingdings 3" pitchFamily="18" charset="2"/>
            </a:rPr>
            <a:t>t</a:t>
          </a:r>
          <a:r>
            <a:rPr lang="en-US"/>
            <a:t> </a:t>
          </a:r>
          <a:r>
            <a:rPr lang="en-US" sz="1200" b="1">
              <a:solidFill>
                <a:schemeClr val="tx2"/>
              </a:solidFill>
              <a:latin typeface="Arial" pitchFamily="34" charset="0"/>
              <a:cs typeface="Arial" pitchFamily="34" charset="0"/>
            </a:rPr>
            <a:t>Moderate Risk                           </a:t>
          </a:r>
          <a:r>
            <a:rPr lang="en-US" b="1">
              <a:solidFill>
                <a:srgbClr val="FF0000"/>
              </a:solidFill>
              <a:latin typeface="Wingdings 3" pitchFamily="18" charset="2"/>
            </a:rPr>
            <a:t>q</a:t>
          </a:r>
          <a:r>
            <a:rPr lang="en-US"/>
            <a:t> </a:t>
          </a:r>
          <a:r>
            <a:rPr lang="en-US" sz="1200" b="1">
              <a:solidFill>
                <a:schemeClr val="tx2"/>
              </a:solidFill>
              <a:latin typeface="Arial" pitchFamily="34" charset="0"/>
              <a:cs typeface="Arial" pitchFamily="34" charset="0"/>
            </a:rPr>
            <a:t>Potentially High Risk</a:t>
          </a:r>
          <a:r>
            <a:rPr lang="en-US" sz="1200">
              <a:solidFill>
                <a:schemeClr val="tx2"/>
              </a:solidFill>
              <a:latin typeface="Arial" pitchFamily="34" charset="0"/>
              <a:cs typeface="Arial" pitchFamily="34" charset="0"/>
            </a:rPr>
            <a:t>   </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3</xdr:col>
      <xdr:colOff>904875</xdr:colOff>
      <xdr:row>5</xdr:row>
      <xdr:rowOff>55245</xdr:rowOff>
    </xdr:from>
    <xdr:to>
      <xdr:col>13</xdr:col>
      <xdr:colOff>358140</xdr:colOff>
      <xdr:row>6</xdr:row>
      <xdr:rowOff>191261</xdr:rowOff>
    </xdr:to>
    <xdr:sp macro="" textlink="">
      <xdr:nvSpPr>
        <xdr:cNvPr id="2" name="Rectangle 1"/>
        <xdr:cNvSpPr/>
      </xdr:nvSpPr>
      <xdr:spPr>
        <a:xfrm>
          <a:off x="1619250" y="588645"/>
          <a:ext cx="7730490" cy="193166"/>
        </a:xfrm>
        <a:prstGeom prst="rect">
          <a:avLst/>
        </a:prstGeom>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US" b="1">
              <a:solidFill>
                <a:srgbClr val="009900"/>
              </a:solidFill>
              <a:latin typeface="Wingdings 3" pitchFamily="18" charset="2"/>
            </a:rPr>
            <a:t> p</a:t>
          </a:r>
          <a:r>
            <a:rPr lang="en-US"/>
            <a:t> </a:t>
          </a:r>
          <a:r>
            <a:rPr lang="en-US" sz="1200" b="1">
              <a:solidFill>
                <a:schemeClr val="tx2"/>
              </a:solidFill>
              <a:latin typeface="Arial" pitchFamily="34" charset="0"/>
              <a:cs typeface="Arial" pitchFamily="34" charset="0"/>
            </a:rPr>
            <a:t>Low Risk                              </a:t>
          </a:r>
          <a:r>
            <a:rPr lang="en-US" b="1">
              <a:solidFill>
                <a:srgbClr val="FFC000"/>
              </a:solidFill>
              <a:latin typeface="Wingdings 3" pitchFamily="18" charset="2"/>
            </a:rPr>
            <a:t>t</a:t>
          </a:r>
          <a:r>
            <a:rPr lang="en-US"/>
            <a:t> </a:t>
          </a:r>
          <a:r>
            <a:rPr lang="en-US" sz="1200" b="1">
              <a:solidFill>
                <a:schemeClr val="tx2"/>
              </a:solidFill>
              <a:latin typeface="Arial" pitchFamily="34" charset="0"/>
              <a:cs typeface="Arial" pitchFamily="34" charset="0"/>
            </a:rPr>
            <a:t>Moderate Risk                           </a:t>
          </a:r>
          <a:r>
            <a:rPr lang="en-US" b="1">
              <a:solidFill>
                <a:srgbClr val="FF0000"/>
              </a:solidFill>
              <a:latin typeface="Wingdings 3" pitchFamily="18" charset="2"/>
            </a:rPr>
            <a:t>q</a:t>
          </a:r>
          <a:r>
            <a:rPr lang="en-US"/>
            <a:t> </a:t>
          </a:r>
          <a:r>
            <a:rPr lang="en-US" sz="1200" b="1">
              <a:solidFill>
                <a:schemeClr val="tx2"/>
              </a:solidFill>
              <a:latin typeface="Arial" pitchFamily="34" charset="0"/>
              <a:cs typeface="Arial" pitchFamily="34" charset="0"/>
            </a:rPr>
            <a:t>Potentially High Risk</a:t>
          </a:r>
          <a:r>
            <a:rPr lang="en-US" sz="1200">
              <a:solidFill>
                <a:schemeClr val="tx2"/>
              </a:solidFill>
              <a:latin typeface="Arial" pitchFamily="34" charset="0"/>
              <a:cs typeface="Arial" pitchFamily="34" charset="0"/>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1460454</xdr:colOff>
      <xdr:row>22</xdr:row>
      <xdr:rowOff>105832</xdr:rowOff>
    </xdr:from>
    <xdr:to>
      <xdr:col>2</xdr:col>
      <xdr:colOff>1693287</xdr:colOff>
      <xdr:row>22</xdr:row>
      <xdr:rowOff>105832</xdr:rowOff>
    </xdr:to>
    <xdr:cxnSp macro="">
      <xdr:nvCxnSpPr>
        <xdr:cNvPr id="2" name="Straight Connector 1" descr="graph item"/>
        <xdr:cNvCxnSpPr/>
      </xdr:nvCxnSpPr>
      <xdr:spPr>
        <a:xfrm>
          <a:off x="1250904" y="46016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26</xdr:row>
      <xdr:rowOff>99481</xdr:rowOff>
    </xdr:from>
    <xdr:to>
      <xdr:col>2</xdr:col>
      <xdr:colOff>1693287</xdr:colOff>
      <xdr:row>26</xdr:row>
      <xdr:rowOff>99481</xdr:rowOff>
    </xdr:to>
    <xdr:cxnSp macro="">
      <xdr:nvCxnSpPr>
        <xdr:cNvPr id="3" name="Straight Connector 2" descr="graph item"/>
        <xdr:cNvCxnSpPr/>
      </xdr:nvCxnSpPr>
      <xdr:spPr>
        <a:xfrm>
          <a:off x="1250904" y="51667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27</xdr:row>
      <xdr:rowOff>103713</xdr:rowOff>
    </xdr:from>
    <xdr:to>
      <xdr:col>2</xdr:col>
      <xdr:colOff>1693287</xdr:colOff>
      <xdr:row>27</xdr:row>
      <xdr:rowOff>103713</xdr:rowOff>
    </xdr:to>
    <xdr:cxnSp macro="">
      <xdr:nvCxnSpPr>
        <xdr:cNvPr id="4" name="Straight Connector 3" descr="graph item"/>
        <xdr:cNvCxnSpPr/>
      </xdr:nvCxnSpPr>
      <xdr:spPr>
        <a:xfrm>
          <a:off x="1250904" y="53615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592667</xdr:colOff>
      <xdr:row>3</xdr:row>
      <xdr:rowOff>21163</xdr:rowOff>
    </xdr:from>
    <xdr:to>
      <xdr:col>8</xdr:col>
      <xdr:colOff>43389</xdr:colOff>
      <xdr:row>17</xdr:row>
      <xdr:rowOff>146046</xdr:rowOff>
    </xdr:to>
    <xdr:graphicFrame macro="">
      <xdr:nvGraphicFramePr>
        <xdr:cNvPr id="5" name="Chart 4"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84667</xdr:colOff>
      <xdr:row>3</xdr:row>
      <xdr:rowOff>21163</xdr:rowOff>
    </xdr:from>
    <xdr:to>
      <xdr:col>15</xdr:col>
      <xdr:colOff>11641</xdr:colOff>
      <xdr:row>17</xdr:row>
      <xdr:rowOff>146046</xdr:rowOff>
    </xdr:to>
    <xdr:graphicFrame macro="">
      <xdr:nvGraphicFramePr>
        <xdr:cNvPr id="6" name="Chart 5"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65616</xdr:colOff>
      <xdr:row>3</xdr:row>
      <xdr:rowOff>21163</xdr:rowOff>
    </xdr:from>
    <xdr:to>
      <xdr:col>22</xdr:col>
      <xdr:colOff>0</xdr:colOff>
      <xdr:row>17</xdr:row>
      <xdr:rowOff>146046</xdr:rowOff>
    </xdr:to>
    <xdr:graphicFrame macro="">
      <xdr:nvGraphicFramePr>
        <xdr:cNvPr id="7" name="Chart 6"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1460454</xdr:colOff>
      <xdr:row>22</xdr:row>
      <xdr:rowOff>105832</xdr:rowOff>
    </xdr:from>
    <xdr:to>
      <xdr:col>8</xdr:col>
      <xdr:colOff>1693287</xdr:colOff>
      <xdr:row>22</xdr:row>
      <xdr:rowOff>105832</xdr:rowOff>
    </xdr:to>
    <xdr:cxnSp macro="">
      <xdr:nvCxnSpPr>
        <xdr:cNvPr id="8" name="Straight Connector 7" descr="graph item"/>
        <xdr:cNvCxnSpPr/>
      </xdr:nvCxnSpPr>
      <xdr:spPr>
        <a:xfrm>
          <a:off x="4775154" y="46016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26</xdr:row>
      <xdr:rowOff>99481</xdr:rowOff>
    </xdr:from>
    <xdr:to>
      <xdr:col>8</xdr:col>
      <xdr:colOff>1693287</xdr:colOff>
      <xdr:row>26</xdr:row>
      <xdr:rowOff>99481</xdr:rowOff>
    </xdr:to>
    <xdr:cxnSp macro="">
      <xdr:nvCxnSpPr>
        <xdr:cNvPr id="9" name="Straight Connector 8" descr="graph item"/>
        <xdr:cNvCxnSpPr/>
      </xdr:nvCxnSpPr>
      <xdr:spPr>
        <a:xfrm>
          <a:off x="4775154" y="51667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27</xdr:row>
      <xdr:rowOff>103713</xdr:rowOff>
    </xdr:from>
    <xdr:to>
      <xdr:col>8</xdr:col>
      <xdr:colOff>1693287</xdr:colOff>
      <xdr:row>27</xdr:row>
      <xdr:rowOff>103713</xdr:rowOff>
    </xdr:to>
    <xdr:cxnSp macro="">
      <xdr:nvCxnSpPr>
        <xdr:cNvPr id="10" name="Straight Connector 9" descr="graph item"/>
        <xdr:cNvCxnSpPr/>
      </xdr:nvCxnSpPr>
      <xdr:spPr>
        <a:xfrm>
          <a:off x="4775154" y="53615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22</xdr:row>
      <xdr:rowOff>105832</xdr:rowOff>
    </xdr:from>
    <xdr:to>
      <xdr:col>15</xdr:col>
      <xdr:colOff>1693287</xdr:colOff>
      <xdr:row>22</xdr:row>
      <xdr:rowOff>105832</xdr:rowOff>
    </xdr:to>
    <xdr:cxnSp macro="">
      <xdr:nvCxnSpPr>
        <xdr:cNvPr id="11" name="Straight Connector 10" descr="graph item"/>
        <xdr:cNvCxnSpPr/>
      </xdr:nvCxnSpPr>
      <xdr:spPr>
        <a:xfrm>
          <a:off x="8870904" y="46016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26</xdr:row>
      <xdr:rowOff>99481</xdr:rowOff>
    </xdr:from>
    <xdr:to>
      <xdr:col>15</xdr:col>
      <xdr:colOff>1693287</xdr:colOff>
      <xdr:row>26</xdr:row>
      <xdr:rowOff>99481</xdr:rowOff>
    </xdr:to>
    <xdr:cxnSp macro="">
      <xdr:nvCxnSpPr>
        <xdr:cNvPr id="12" name="Straight Connector 11" descr="graph item"/>
        <xdr:cNvCxnSpPr/>
      </xdr:nvCxnSpPr>
      <xdr:spPr>
        <a:xfrm>
          <a:off x="8870904" y="51667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27</xdr:row>
      <xdr:rowOff>103713</xdr:rowOff>
    </xdr:from>
    <xdr:to>
      <xdr:col>15</xdr:col>
      <xdr:colOff>1693287</xdr:colOff>
      <xdr:row>27</xdr:row>
      <xdr:rowOff>103713</xdr:rowOff>
    </xdr:to>
    <xdr:cxnSp macro="">
      <xdr:nvCxnSpPr>
        <xdr:cNvPr id="13" name="Straight Connector 12" descr="graph item"/>
        <xdr:cNvCxnSpPr/>
      </xdr:nvCxnSpPr>
      <xdr:spPr>
        <a:xfrm>
          <a:off x="8870904" y="53615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52</xdr:row>
      <xdr:rowOff>105832</xdr:rowOff>
    </xdr:from>
    <xdr:to>
      <xdr:col>2</xdr:col>
      <xdr:colOff>1693287</xdr:colOff>
      <xdr:row>52</xdr:row>
      <xdr:rowOff>105832</xdr:rowOff>
    </xdr:to>
    <xdr:cxnSp macro="">
      <xdr:nvCxnSpPr>
        <xdr:cNvPr id="14" name="Straight Connector 13" descr="graph item"/>
        <xdr:cNvCxnSpPr/>
      </xdr:nvCxnSpPr>
      <xdr:spPr>
        <a:xfrm>
          <a:off x="1250904" y="94593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56</xdr:row>
      <xdr:rowOff>99481</xdr:rowOff>
    </xdr:from>
    <xdr:to>
      <xdr:col>2</xdr:col>
      <xdr:colOff>1693287</xdr:colOff>
      <xdr:row>56</xdr:row>
      <xdr:rowOff>99481</xdr:rowOff>
    </xdr:to>
    <xdr:cxnSp macro="">
      <xdr:nvCxnSpPr>
        <xdr:cNvPr id="15" name="Straight Connector 14" descr="graph item"/>
        <xdr:cNvCxnSpPr/>
      </xdr:nvCxnSpPr>
      <xdr:spPr>
        <a:xfrm>
          <a:off x="1250904" y="100245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57</xdr:row>
      <xdr:rowOff>103713</xdr:rowOff>
    </xdr:from>
    <xdr:to>
      <xdr:col>2</xdr:col>
      <xdr:colOff>1693287</xdr:colOff>
      <xdr:row>57</xdr:row>
      <xdr:rowOff>103713</xdr:rowOff>
    </xdr:to>
    <xdr:cxnSp macro="">
      <xdr:nvCxnSpPr>
        <xdr:cNvPr id="16" name="Straight Connector 15" descr="graph item"/>
        <xdr:cNvCxnSpPr/>
      </xdr:nvCxnSpPr>
      <xdr:spPr>
        <a:xfrm>
          <a:off x="1250904" y="102192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603251</xdr:colOff>
      <xdr:row>33</xdr:row>
      <xdr:rowOff>31746</xdr:rowOff>
    </xdr:from>
    <xdr:to>
      <xdr:col>8</xdr:col>
      <xdr:colOff>56981</xdr:colOff>
      <xdr:row>47</xdr:row>
      <xdr:rowOff>163191</xdr:rowOff>
    </xdr:to>
    <xdr:graphicFrame macro="">
      <xdr:nvGraphicFramePr>
        <xdr:cNvPr id="17" name="Chart 16"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84667</xdr:colOff>
      <xdr:row>33</xdr:row>
      <xdr:rowOff>21163</xdr:rowOff>
    </xdr:from>
    <xdr:to>
      <xdr:col>15</xdr:col>
      <xdr:colOff>11641</xdr:colOff>
      <xdr:row>47</xdr:row>
      <xdr:rowOff>146046</xdr:rowOff>
    </xdr:to>
    <xdr:graphicFrame macro="">
      <xdr:nvGraphicFramePr>
        <xdr:cNvPr id="18" name="Chart 17"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95249</xdr:colOff>
      <xdr:row>33</xdr:row>
      <xdr:rowOff>21163</xdr:rowOff>
    </xdr:from>
    <xdr:to>
      <xdr:col>22</xdr:col>
      <xdr:colOff>0</xdr:colOff>
      <xdr:row>47</xdr:row>
      <xdr:rowOff>146046</xdr:rowOff>
    </xdr:to>
    <xdr:graphicFrame macro="">
      <xdr:nvGraphicFramePr>
        <xdr:cNvPr id="19" name="Chart 18"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1460454</xdr:colOff>
      <xdr:row>52</xdr:row>
      <xdr:rowOff>105832</xdr:rowOff>
    </xdr:from>
    <xdr:to>
      <xdr:col>8</xdr:col>
      <xdr:colOff>1693287</xdr:colOff>
      <xdr:row>52</xdr:row>
      <xdr:rowOff>105832</xdr:rowOff>
    </xdr:to>
    <xdr:cxnSp macro="">
      <xdr:nvCxnSpPr>
        <xdr:cNvPr id="20" name="Straight Connector 19" descr="graph item"/>
        <xdr:cNvCxnSpPr/>
      </xdr:nvCxnSpPr>
      <xdr:spPr>
        <a:xfrm>
          <a:off x="4775154" y="94593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56</xdr:row>
      <xdr:rowOff>99481</xdr:rowOff>
    </xdr:from>
    <xdr:to>
      <xdr:col>8</xdr:col>
      <xdr:colOff>1693287</xdr:colOff>
      <xdr:row>56</xdr:row>
      <xdr:rowOff>99481</xdr:rowOff>
    </xdr:to>
    <xdr:cxnSp macro="">
      <xdr:nvCxnSpPr>
        <xdr:cNvPr id="21" name="Straight Connector 20" descr="graph item"/>
        <xdr:cNvCxnSpPr/>
      </xdr:nvCxnSpPr>
      <xdr:spPr>
        <a:xfrm>
          <a:off x="4775154" y="100245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57</xdr:row>
      <xdr:rowOff>103713</xdr:rowOff>
    </xdr:from>
    <xdr:to>
      <xdr:col>8</xdr:col>
      <xdr:colOff>1693287</xdr:colOff>
      <xdr:row>57</xdr:row>
      <xdr:rowOff>103713</xdr:rowOff>
    </xdr:to>
    <xdr:cxnSp macro="">
      <xdr:nvCxnSpPr>
        <xdr:cNvPr id="22" name="Straight Connector 21" descr="graph item"/>
        <xdr:cNvCxnSpPr/>
      </xdr:nvCxnSpPr>
      <xdr:spPr>
        <a:xfrm>
          <a:off x="4775154" y="102192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52</xdr:row>
      <xdr:rowOff>105832</xdr:rowOff>
    </xdr:from>
    <xdr:to>
      <xdr:col>15</xdr:col>
      <xdr:colOff>1693287</xdr:colOff>
      <xdr:row>52</xdr:row>
      <xdr:rowOff>105832</xdr:rowOff>
    </xdr:to>
    <xdr:cxnSp macro="">
      <xdr:nvCxnSpPr>
        <xdr:cNvPr id="23" name="Straight Connector 22" descr="graph item"/>
        <xdr:cNvCxnSpPr/>
      </xdr:nvCxnSpPr>
      <xdr:spPr>
        <a:xfrm>
          <a:off x="8870904" y="94593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56</xdr:row>
      <xdr:rowOff>99481</xdr:rowOff>
    </xdr:from>
    <xdr:to>
      <xdr:col>15</xdr:col>
      <xdr:colOff>1693287</xdr:colOff>
      <xdr:row>56</xdr:row>
      <xdr:rowOff>99481</xdr:rowOff>
    </xdr:to>
    <xdr:cxnSp macro="">
      <xdr:nvCxnSpPr>
        <xdr:cNvPr id="24" name="Straight Connector 23" descr="graph item"/>
        <xdr:cNvCxnSpPr/>
      </xdr:nvCxnSpPr>
      <xdr:spPr>
        <a:xfrm>
          <a:off x="8870904" y="100245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57</xdr:row>
      <xdr:rowOff>103713</xdr:rowOff>
    </xdr:from>
    <xdr:to>
      <xdr:col>15</xdr:col>
      <xdr:colOff>1693287</xdr:colOff>
      <xdr:row>57</xdr:row>
      <xdr:rowOff>103713</xdr:rowOff>
    </xdr:to>
    <xdr:cxnSp macro="">
      <xdr:nvCxnSpPr>
        <xdr:cNvPr id="25" name="Straight Connector 24" descr="graph item"/>
        <xdr:cNvCxnSpPr/>
      </xdr:nvCxnSpPr>
      <xdr:spPr>
        <a:xfrm>
          <a:off x="8870904" y="102192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89</xdr:row>
      <xdr:rowOff>105832</xdr:rowOff>
    </xdr:from>
    <xdr:to>
      <xdr:col>2</xdr:col>
      <xdr:colOff>1693287</xdr:colOff>
      <xdr:row>89</xdr:row>
      <xdr:rowOff>105832</xdr:rowOff>
    </xdr:to>
    <xdr:cxnSp macro="">
      <xdr:nvCxnSpPr>
        <xdr:cNvPr id="26" name="Straight Connector 25" descr="graph item"/>
        <xdr:cNvCxnSpPr/>
      </xdr:nvCxnSpPr>
      <xdr:spPr>
        <a:xfrm>
          <a:off x="1250904" y="1737465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93</xdr:row>
      <xdr:rowOff>99481</xdr:rowOff>
    </xdr:from>
    <xdr:to>
      <xdr:col>2</xdr:col>
      <xdr:colOff>1693287</xdr:colOff>
      <xdr:row>93</xdr:row>
      <xdr:rowOff>99481</xdr:rowOff>
    </xdr:to>
    <xdr:cxnSp macro="">
      <xdr:nvCxnSpPr>
        <xdr:cNvPr id="27" name="Straight Connector 26" descr="graph item"/>
        <xdr:cNvCxnSpPr/>
      </xdr:nvCxnSpPr>
      <xdr:spPr>
        <a:xfrm>
          <a:off x="1250904" y="1793980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94</xdr:row>
      <xdr:rowOff>103713</xdr:rowOff>
    </xdr:from>
    <xdr:to>
      <xdr:col>2</xdr:col>
      <xdr:colOff>1693287</xdr:colOff>
      <xdr:row>94</xdr:row>
      <xdr:rowOff>103713</xdr:rowOff>
    </xdr:to>
    <xdr:cxnSp macro="">
      <xdr:nvCxnSpPr>
        <xdr:cNvPr id="28" name="Straight Connector 27" descr="graph item"/>
        <xdr:cNvCxnSpPr/>
      </xdr:nvCxnSpPr>
      <xdr:spPr>
        <a:xfrm>
          <a:off x="1250904" y="1813453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589659</xdr:colOff>
      <xdr:row>70</xdr:row>
      <xdr:rowOff>21163</xdr:rowOff>
    </xdr:from>
    <xdr:to>
      <xdr:col>8</xdr:col>
      <xdr:colOff>43389</xdr:colOff>
      <xdr:row>84</xdr:row>
      <xdr:rowOff>146046</xdr:rowOff>
    </xdr:to>
    <xdr:graphicFrame macro="">
      <xdr:nvGraphicFramePr>
        <xdr:cNvPr id="29" name="Chart 28"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84667</xdr:colOff>
      <xdr:row>70</xdr:row>
      <xdr:rowOff>21163</xdr:rowOff>
    </xdr:from>
    <xdr:to>
      <xdr:col>15</xdr:col>
      <xdr:colOff>11641</xdr:colOff>
      <xdr:row>84</xdr:row>
      <xdr:rowOff>146046</xdr:rowOff>
    </xdr:to>
    <xdr:graphicFrame macro="">
      <xdr:nvGraphicFramePr>
        <xdr:cNvPr id="30" name="Chart 29"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16</xdr:col>
      <xdr:colOff>84666</xdr:colOff>
      <xdr:row>70</xdr:row>
      <xdr:rowOff>21163</xdr:rowOff>
    </xdr:from>
    <xdr:to>
      <xdr:col>21</xdr:col>
      <xdr:colOff>666749</xdr:colOff>
      <xdr:row>84</xdr:row>
      <xdr:rowOff>146046</xdr:rowOff>
    </xdr:to>
    <xdr:graphicFrame macro="">
      <xdr:nvGraphicFramePr>
        <xdr:cNvPr id="31" name="Chart 30"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1460454</xdr:colOff>
      <xdr:row>89</xdr:row>
      <xdr:rowOff>105832</xdr:rowOff>
    </xdr:from>
    <xdr:to>
      <xdr:col>8</xdr:col>
      <xdr:colOff>1693287</xdr:colOff>
      <xdr:row>89</xdr:row>
      <xdr:rowOff>105832</xdr:rowOff>
    </xdr:to>
    <xdr:cxnSp macro="">
      <xdr:nvCxnSpPr>
        <xdr:cNvPr id="32" name="Straight Connector 31" descr="graph item"/>
        <xdr:cNvCxnSpPr/>
      </xdr:nvCxnSpPr>
      <xdr:spPr>
        <a:xfrm>
          <a:off x="4775154" y="1737465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93</xdr:row>
      <xdr:rowOff>99481</xdr:rowOff>
    </xdr:from>
    <xdr:to>
      <xdr:col>8</xdr:col>
      <xdr:colOff>1693287</xdr:colOff>
      <xdr:row>93</xdr:row>
      <xdr:rowOff>99481</xdr:rowOff>
    </xdr:to>
    <xdr:cxnSp macro="">
      <xdr:nvCxnSpPr>
        <xdr:cNvPr id="33" name="Straight Connector 32" descr="graph item"/>
        <xdr:cNvCxnSpPr/>
      </xdr:nvCxnSpPr>
      <xdr:spPr>
        <a:xfrm>
          <a:off x="4775154" y="1793980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94</xdr:row>
      <xdr:rowOff>103713</xdr:rowOff>
    </xdr:from>
    <xdr:to>
      <xdr:col>8</xdr:col>
      <xdr:colOff>1693287</xdr:colOff>
      <xdr:row>94</xdr:row>
      <xdr:rowOff>103713</xdr:rowOff>
    </xdr:to>
    <xdr:cxnSp macro="">
      <xdr:nvCxnSpPr>
        <xdr:cNvPr id="34" name="Straight Connector 33" descr="graph item"/>
        <xdr:cNvCxnSpPr/>
      </xdr:nvCxnSpPr>
      <xdr:spPr>
        <a:xfrm>
          <a:off x="4775154" y="1813453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89</xdr:row>
      <xdr:rowOff>105832</xdr:rowOff>
    </xdr:from>
    <xdr:to>
      <xdr:col>15</xdr:col>
      <xdr:colOff>1693287</xdr:colOff>
      <xdr:row>89</xdr:row>
      <xdr:rowOff>105832</xdr:rowOff>
    </xdr:to>
    <xdr:cxnSp macro="">
      <xdr:nvCxnSpPr>
        <xdr:cNvPr id="35" name="Straight Connector 34" descr="graph item"/>
        <xdr:cNvCxnSpPr/>
      </xdr:nvCxnSpPr>
      <xdr:spPr>
        <a:xfrm>
          <a:off x="8870904" y="1737465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93</xdr:row>
      <xdr:rowOff>99481</xdr:rowOff>
    </xdr:from>
    <xdr:to>
      <xdr:col>15</xdr:col>
      <xdr:colOff>1693287</xdr:colOff>
      <xdr:row>93</xdr:row>
      <xdr:rowOff>99481</xdr:rowOff>
    </xdr:to>
    <xdr:cxnSp macro="">
      <xdr:nvCxnSpPr>
        <xdr:cNvPr id="36" name="Straight Connector 35" descr="graph item"/>
        <xdr:cNvCxnSpPr/>
      </xdr:nvCxnSpPr>
      <xdr:spPr>
        <a:xfrm>
          <a:off x="8870904" y="1793980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94</xdr:row>
      <xdr:rowOff>103713</xdr:rowOff>
    </xdr:from>
    <xdr:to>
      <xdr:col>15</xdr:col>
      <xdr:colOff>1693287</xdr:colOff>
      <xdr:row>94</xdr:row>
      <xdr:rowOff>103713</xdr:rowOff>
    </xdr:to>
    <xdr:cxnSp macro="">
      <xdr:nvCxnSpPr>
        <xdr:cNvPr id="37" name="Straight Connector 36" descr="graph item"/>
        <xdr:cNvCxnSpPr/>
      </xdr:nvCxnSpPr>
      <xdr:spPr>
        <a:xfrm>
          <a:off x="8870904" y="1813453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119</xdr:row>
      <xdr:rowOff>105832</xdr:rowOff>
    </xdr:from>
    <xdr:to>
      <xdr:col>2</xdr:col>
      <xdr:colOff>1693287</xdr:colOff>
      <xdr:row>119</xdr:row>
      <xdr:rowOff>105832</xdr:rowOff>
    </xdr:to>
    <xdr:cxnSp macro="">
      <xdr:nvCxnSpPr>
        <xdr:cNvPr id="38" name="Straight Connector 37" descr="graph item"/>
        <xdr:cNvCxnSpPr/>
      </xdr:nvCxnSpPr>
      <xdr:spPr>
        <a:xfrm>
          <a:off x="1250904" y="222324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123</xdr:row>
      <xdr:rowOff>99481</xdr:rowOff>
    </xdr:from>
    <xdr:to>
      <xdr:col>2</xdr:col>
      <xdr:colOff>1693287</xdr:colOff>
      <xdr:row>123</xdr:row>
      <xdr:rowOff>99481</xdr:rowOff>
    </xdr:to>
    <xdr:cxnSp macro="">
      <xdr:nvCxnSpPr>
        <xdr:cNvPr id="39" name="Straight Connector 38" descr="graph item"/>
        <xdr:cNvCxnSpPr/>
      </xdr:nvCxnSpPr>
      <xdr:spPr>
        <a:xfrm>
          <a:off x="1250904" y="227975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124</xdr:row>
      <xdr:rowOff>103713</xdr:rowOff>
    </xdr:from>
    <xdr:to>
      <xdr:col>2</xdr:col>
      <xdr:colOff>1693287</xdr:colOff>
      <xdr:row>124</xdr:row>
      <xdr:rowOff>103713</xdr:rowOff>
    </xdr:to>
    <xdr:cxnSp macro="">
      <xdr:nvCxnSpPr>
        <xdr:cNvPr id="40" name="Straight Connector 39" descr="graph item"/>
        <xdr:cNvCxnSpPr/>
      </xdr:nvCxnSpPr>
      <xdr:spPr>
        <a:xfrm>
          <a:off x="1250904" y="229922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589659</xdr:colOff>
      <xdr:row>100</xdr:row>
      <xdr:rowOff>21163</xdr:rowOff>
    </xdr:from>
    <xdr:to>
      <xdr:col>8</xdr:col>
      <xdr:colOff>43389</xdr:colOff>
      <xdr:row>114</xdr:row>
      <xdr:rowOff>146046</xdr:rowOff>
    </xdr:to>
    <xdr:graphicFrame macro="">
      <xdr:nvGraphicFramePr>
        <xdr:cNvPr id="41" name="Chart 40"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84667</xdr:colOff>
      <xdr:row>100</xdr:row>
      <xdr:rowOff>21163</xdr:rowOff>
    </xdr:from>
    <xdr:to>
      <xdr:col>15</xdr:col>
      <xdr:colOff>11641</xdr:colOff>
      <xdr:row>114</xdr:row>
      <xdr:rowOff>146046</xdr:rowOff>
    </xdr:to>
    <xdr:graphicFrame macro="">
      <xdr:nvGraphicFramePr>
        <xdr:cNvPr id="42" name="Chart 41"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16</xdr:col>
      <xdr:colOff>84666</xdr:colOff>
      <xdr:row>100</xdr:row>
      <xdr:rowOff>21163</xdr:rowOff>
    </xdr:from>
    <xdr:to>
      <xdr:col>22</xdr:col>
      <xdr:colOff>0</xdr:colOff>
      <xdr:row>114</xdr:row>
      <xdr:rowOff>146046</xdr:rowOff>
    </xdr:to>
    <xdr:graphicFrame macro="">
      <xdr:nvGraphicFramePr>
        <xdr:cNvPr id="43" name="Chart 42"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1460454</xdr:colOff>
      <xdr:row>119</xdr:row>
      <xdr:rowOff>105832</xdr:rowOff>
    </xdr:from>
    <xdr:to>
      <xdr:col>8</xdr:col>
      <xdr:colOff>1693287</xdr:colOff>
      <xdr:row>119</xdr:row>
      <xdr:rowOff>105832</xdr:rowOff>
    </xdr:to>
    <xdr:cxnSp macro="">
      <xdr:nvCxnSpPr>
        <xdr:cNvPr id="44" name="Straight Connector 43" descr="graph item"/>
        <xdr:cNvCxnSpPr/>
      </xdr:nvCxnSpPr>
      <xdr:spPr>
        <a:xfrm>
          <a:off x="4775154" y="222324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123</xdr:row>
      <xdr:rowOff>99481</xdr:rowOff>
    </xdr:from>
    <xdr:to>
      <xdr:col>8</xdr:col>
      <xdr:colOff>1693287</xdr:colOff>
      <xdr:row>123</xdr:row>
      <xdr:rowOff>99481</xdr:rowOff>
    </xdr:to>
    <xdr:cxnSp macro="">
      <xdr:nvCxnSpPr>
        <xdr:cNvPr id="45" name="Straight Connector 44" descr="graph item"/>
        <xdr:cNvCxnSpPr/>
      </xdr:nvCxnSpPr>
      <xdr:spPr>
        <a:xfrm>
          <a:off x="4775154" y="227975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124</xdr:row>
      <xdr:rowOff>103713</xdr:rowOff>
    </xdr:from>
    <xdr:to>
      <xdr:col>8</xdr:col>
      <xdr:colOff>1693287</xdr:colOff>
      <xdr:row>124</xdr:row>
      <xdr:rowOff>103713</xdr:rowOff>
    </xdr:to>
    <xdr:cxnSp macro="">
      <xdr:nvCxnSpPr>
        <xdr:cNvPr id="46" name="Straight Connector 45" descr="graph item"/>
        <xdr:cNvCxnSpPr/>
      </xdr:nvCxnSpPr>
      <xdr:spPr>
        <a:xfrm>
          <a:off x="4775154" y="229922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119</xdr:row>
      <xdr:rowOff>105832</xdr:rowOff>
    </xdr:from>
    <xdr:to>
      <xdr:col>15</xdr:col>
      <xdr:colOff>1693287</xdr:colOff>
      <xdr:row>119</xdr:row>
      <xdr:rowOff>105832</xdr:rowOff>
    </xdr:to>
    <xdr:cxnSp macro="">
      <xdr:nvCxnSpPr>
        <xdr:cNvPr id="47" name="Straight Connector 46" descr="graph item"/>
        <xdr:cNvCxnSpPr/>
      </xdr:nvCxnSpPr>
      <xdr:spPr>
        <a:xfrm>
          <a:off x="8870904" y="222324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123</xdr:row>
      <xdr:rowOff>99481</xdr:rowOff>
    </xdr:from>
    <xdr:to>
      <xdr:col>15</xdr:col>
      <xdr:colOff>1693287</xdr:colOff>
      <xdr:row>123</xdr:row>
      <xdr:rowOff>99481</xdr:rowOff>
    </xdr:to>
    <xdr:cxnSp macro="">
      <xdr:nvCxnSpPr>
        <xdr:cNvPr id="48" name="Straight Connector 47" descr="graph item"/>
        <xdr:cNvCxnSpPr/>
      </xdr:nvCxnSpPr>
      <xdr:spPr>
        <a:xfrm>
          <a:off x="8870904" y="227975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124</xdr:row>
      <xdr:rowOff>103713</xdr:rowOff>
    </xdr:from>
    <xdr:to>
      <xdr:col>15</xdr:col>
      <xdr:colOff>1693287</xdr:colOff>
      <xdr:row>124</xdr:row>
      <xdr:rowOff>103713</xdr:rowOff>
    </xdr:to>
    <xdr:cxnSp macro="">
      <xdr:nvCxnSpPr>
        <xdr:cNvPr id="49" name="Straight Connector 48" descr="graph item"/>
        <xdr:cNvCxnSpPr/>
      </xdr:nvCxnSpPr>
      <xdr:spPr>
        <a:xfrm>
          <a:off x="8870904" y="229922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56</xdr:row>
      <xdr:rowOff>57150</xdr:rowOff>
    </xdr:from>
    <xdr:to>
      <xdr:col>2</xdr:col>
      <xdr:colOff>3810</xdr:colOff>
      <xdr:row>56</xdr:row>
      <xdr:rowOff>148590</xdr:rowOff>
    </xdr:to>
    <xdr:grpSp>
      <xdr:nvGrpSpPr>
        <xdr:cNvPr id="50" name="Group 49" descr="graph item"/>
        <xdr:cNvGrpSpPr/>
      </xdr:nvGrpSpPr>
      <xdr:grpSpPr>
        <a:xfrm>
          <a:off x="361950" y="10496550"/>
          <a:ext cx="3810" cy="91440"/>
          <a:chOff x="400050" y="15230475"/>
          <a:chExt cx="137160" cy="91440"/>
        </a:xfrm>
      </xdr:grpSpPr>
      <xdr:cxnSp macro="">
        <xdr:nvCxnSpPr>
          <xdr:cNvPr id="51" name="Straight Connector 50"/>
          <xdr:cNvCxnSpPr/>
        </xdr:nvCxnSpPr>
        <xdr:spPr>
          <a:xfrm>
            <a:off x="400050" y="15278100"/>
            <a:ext cx="137160" cy="0"/>
          </a:xfrm>
          <a:prstGeom prst="line">
            <a:avLst/>
          </a:prstGeom>
          <a:ln w="28575">
            <a:solidFill>
              <a:srgbClr val="00B0F0"/>
            </a:solidFill>
          </a:ln>
        </xdr:spPr>
        <xdr:style>
          <a:lnRef idx="1">
            <a:schemeClr val="accent1"/>
          </a:lnRef>
          <a:fillRef idx="0">
            <a:schemeClr val="accent1"/>
          </a:fillRef>
          <a:effectRef idx="0">
            <a:schemeClr val="accent1"/>
          </a:effectRef>
          <a:fontRef idx="minor">
            <a:schemeClr val="tx1"/>
          </a:fontRef>
        </xdr:style>
      </xdr:cxnSp>
      <xdr:sp macro="" textlink="">
        <xdr:nvSpPr>
          <xdr:cNvPr id="52" name="Isosceles Triangle 51"/>
          <xdr:cNvSpPr/>
        </xdr:nvSpPr>
        <xdr:spPr>
          <a:xfrm>
            <a:off x="430530" y="15230475"/>
            <a:ext cx="91440" cy="91440"/>
          </a:xfrm>
          <a:prstGeom prst="triangle">
            <a:avLst/>
          </a:prstGeom>
          <a:solidFill>
            <a:srgbClr val="00B0F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n-US" sz="1100"/>
          </a:p>
        </xdr:txBody>
      </xdr:sp>
    </xdr:grpSp>
    <xdr:clientData/>
  </xdr:twoCellAnchor>
  <xdr:twoCellAnchor>
    <xdr:from>
      <xdr:col>2</xdr:col>
      <xdr:colOff>1460454</xdr:colOff>
      <xdr:row>156</xdr:row>
      <xdr:rowOff>105832</xdr:rowOff>
    </xdr:from>
    <xdr:to>
      <xdr:col>2</xdr:col>
      <xdr:colOff>1693287</xdr:colOff>
      <xdr:row>156</xdr:row>
      <xdr:rowOff>105832</xdr:rowOff>
    </xdr:to>
    <xdr:cxnSp macro="">
      <xdr:nvCxnSpPr>
        <xdr:cNvPr id="53" name="Straight Connector 52" descr="graph item"/>
        <xdr:cNvCxnSpPr/>
      </xdr:nvCxnSpPr>
      <xdr:spPr>
        <a:xfrm>
          <a:off x="1250904" y="3025245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160</xdr:row>
      <xdr:rowOff>99481</xdr:rowOff>
    </xdr:from>
    <xdr:to>
      <xdr:col>2</xdr:col>
      <xdr:colOff>1693287</xdr:colOff>
      <xdr:row>160</xdr:row>
      <xdr:rowOff>99481</xdr:rowOff>
    </xdr:to>
    <xdr:cxnSp macro="">
      <xdr:nvCxnSpPr>
        <xdr:cNvPr id="54" name="Straight Connector 53" descr="graph item"/>
        <xdr:cNvCxnSpPr/>
      </xdr:nvCxnSpPr>
      <xdr:spPr>
        <a:xfrm>
          <a:off x="1250904" y="3081760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161</xdr:row>
      <xdr:rowOff>103713</xdr:rowOff>
    </xdr:from>
    <xdr:to>
      <xdr:col>2</xdr:col>
      <xdr:colOff>1693287</xdr:colOff>
      <xdr:row>161</xdr:row>
      <xdr:rowOff>103713</xdr:rowOff>
    </xdr:to>
    <xdr:cxnSp macro="">
      <xdr:nvCxnSpPr>
        <xdr:cNvPr id="55" name="Straight Connector 54" descr="graph item"/>
        <xdr:cNvCxnSpPr/>
      </xdr:nvCxnSpPr>
      <xdr:spPr>
        <a:xfrm>
          <a:off x="1250904" y="3101233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589659</xdr:colOff>
      <xdr:row>137</xdr:row>
      <xdr:rowOff>21163</xdr:rowOff>
    </xdr:from>
    <xdr:to>
      <xdr:col>8</xdr:col>
      <xdr:colOff>43389</xdr:colOff>
      <xdr:row>151</xdr:row>
      <xdr:rowOff>146046</xdr:rowOff>
    </xdr:to>
    <xdr:graphicFrame macro="">
      <xdr:nvGraphicFramePr>
        <xdr:cNvPr id="56" name="Chart 55"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9</xdr:col>
      <xdr:colOff>84667</xdr:colOff>
      <xdr:row>137</xdr:row>
      <xdr:rowOff>21163</xdr:rowOff>
    </xdr:from>
    <xdr:to>
      <xdr:col>15</xdr:col>
      <xdr:colOff>11641</xdr:colOff>
      <xdr:row>151</xdr:row>
      <xdr:rowOff>146046</xdr:rowOff>
    </xdr:to>
    <xdr:graphicFrame macro="">
      <xdr:nvGraphicFramePr>
        <xdr:cNvPr id="57" name="Chart 56"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16</xdr:col>
      <xdr:colOff>84666</xdr:colOff>
      <xdr:row>137</xdr:row>
      <xdr:rowOff>11638</xdr:rowOff>
    </xdr:from>
    <xdr:to>
      <xdr:col>21</xdr:col>
      <xdr:colOff>666749</xdr:colOff>
      <xdr:row>151</xdr:row>
      <xdr:rowOff>146046</xdr:rowOff>
    </xdr:to>
    <xdr:graphicFrame macro="">
      <xdr:nvGraphicFramePr>
        <xdr:cNvPr id="58" name="Chart 57"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xdr:col>
      <xdr:colOff>589659</xdr:colOff>
      <xdr:row>203</xdr:row>
      <xdr:rowOff>64554</xdr:rowOff>
    </xdr:from>
    <xdr:to>
      <xdr:col>8</xdr:col>
      <xdr:colOff>43389</xdr:colOff>
      <xdr:row>218</xdr:row>
      <xdr:rowOff>146046</xdr:rowOff>
    </xdr:to>
    <xdr:graphicFrame macro="">
      <xdr:nvGraphicFramePr>
        <xdr:cNvPr id="59" name="Chart 58"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8</xdr:col>
      <xdr:colOff>1460454</xdr:colOff>
      <xdr:row>156</xdr:row>
      <xdr:rowOff>105832</xdr:rowOff>
    </xdr:from>
    <xdr:to>
      <xdr:col>8</xdr:col>
      <xdr:colOff>1693287</xdr:colOff>
      <xdr:row>156</xdr:row>
      <xdr:rowOff>105832</xdr:rowOff>
    </xdr:to>
    <xdr:cxnSp macro="">
      <xdr:nvCxnSpPr>
        <xdr:cNvPr id="60" name="Straight Connector 59" descr="graph item"/>
        <xdr:cNvCxnSpPr/>
      </xdr:nvCxnSpPr>
      <xdr:spPr>
        <a:xfrm>
          <a:off x="4775154" y="3025245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160</xdr:row>
      <xdr:rowOff>99481</xdr:rowOff>
    </xdr:from>
    <xdr:to>
      <xdr:col>8</xdr:col>
      <xdr:colOff>1693287</xdr:colOff>
      <xdr:row>160</xdr:row>
      <xdr:rowOff>99481</xdr:rowOff>
    </xdr:to>
    <xdr:cxnSp macro="">
      <xdr:nvCxnSpPr>
        <xdr:cNvPr id="61" name="Straight Connector 60" descr="graph item"/>
        <xdr:cNvCxnSpPr/>
      </xdr:nvCxnSpPr>
      <xdr:spPr>
        <a:xfrm>
          <a:off x="4775154" y="3081760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161</xdr:row>
      <xdr:rowOff>103713</xdr:rowOff>
    </xdr:from>
    <xdr:to>
      <xdr:col>8</xdr:col>
      <xdr:colOff>1693287</xdr:colOff>
      <xdr:row>161</xdr:row>
      <xdr:rowOff>103713</xdr:rowOff>
    </xdr:to>
    <xdr:cxnSp macro="">
      <xdr:nvCxnSpPr>
        <xdr:cNvPr id="62" name="Straight Connector 61" descr="graph item"/>
        <xdr:cNvCxnSpPr/>
      </xdr:nvCxnSpPr>
      <xdr:spPr>
        <a:xfrm>
          <a:off x="4775154" y="3101233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156</xdr:row>
      <xdr:rowOff>105832</xdr:rowOff>
    </xdr:from>
    <xdr:to>
      <xdr:col>15</xdr:col>
      <xdr:colOff>1693287</xdr:colOff>
      <xdr:row>156</xdr:row>
      <xdr:rowOff>105832</xdr:rowOff>
    </xdr:to>
    <xdr:cxnSp macro="">
      <xdr:nvCxnSpPr>
        <xdr:cNvPr id="63" name="Straight Connector 62" descr="graph item"/>
        <xdr:cNvCxnSpPr/>
      </xdr:nvCxnSpPr>
      <xdr:spPr>
        <a:xfrm>
          <a:off x="8870904" y="3025245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160</xdr:row>
      <xdr:rowOff>99481</xdr:rowOff>
    </xdr:from>
    <xdr:to>
      <xdr:col>15</xdr:col>
      <xdr:colOff>1693287</xdr:colOff>
      <xdr:row>160</xdr:row>
      <xdr:rowOff>99481</xdr:rowOff>
    </xdr:to>
    <xdr:cxnSp macro="">
      <xdr:nvCxnSpPr>
        <xdr:cNvPr id="64" name="Straight Connector 63" descr="graph item"/>
        <xdr:cNvCxnSpPr/>
      </xdr:nvCxnSpPr>
      <xdr:spPr>
        <a:xfrm>
          <a:off x="8870904" y="3081760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161</xdr:row>
      <xdr:rowOff>103713</xdr:rowOff>
    </xdr:from>
    <xdr:to>
      <xdr:col>15</xdr:col>
      <xdr:colOff>1693287</xdr:colOff>
      <xdr:row>161</xdr:row>
      <xdr:rowOff>103713</xdr:rowOff>
    </xdr:to>
    <xdr:cxnSp macro="">
      <xdr:nvCxnSpPr>
        <xdr:cNvPr id="65" name="Straight Connector 64" descr="graph item"/>
        <xdr:cNvCxnSpPr/>
      </xdr:nvCxnSpPr>
      <xdr:spPr>
        <a:xfrm>
          <a:off x="8870904" y="3101233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186</xdr:row>
      <xdr:rowOff>105832</xdr:rowOff>
    </xdr:from>
    <xdr:to>
      <xdr:col>2</xdr:col>
      <xdr:colOff>1693287</xdr:colOff>
      <xdr:row>186</xdr:row>
      <xdr:rowOff>105832</xdr:rowOff>
    </xdr:to>
    <xdr:cxnSp macro="">
      <xdr:nvCxnSpPr>
        <xdr:cNvPr id="66" name="Straight Connector 65" descr="graph item"/>
        <xdr:cNvCxnSpPr/>
      </xdr:nvCxnSpPr>
      <xdr:spPr>
        <a:xfrm>
          <a:off x="1250904" y="3516735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190</xdr:row>
      <xdr:rowOff>99481</xdr:rowOff>
    </xdr:from>
    <xdr:to>
      <xdr:col>2</xdr:col>
      <xdr:colOff>1693287</xdr:colOff>
      <xdr:row>190</xdr:row>
      <xdr:rowOff>99481</xdr:rowOff>
    </xdr:to>
    <xdr:cxnSp macro="">
      <xdr:nvCxnSpPr>
        <xdr:cNvPr id="67" name="Straight Connector 66" descr="graph item"/>
        <xdr:cNvCxnSpPr/>
      </xdr:nvCxnSpPr>
      <xdr:spPr>
        <a:xfrm>
          <a:off x="1250904" y="3573250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191</xdr:row>
      <xdr:rowOff>103713</xdr:rowOff>
    </xdr:from>
    <xdr:to>
      <xdr:col>2</xdr:col>
      <xdr:colOff>1693287</xdr:colOff>
      <xdr:row>191</xdr:row>
      <xdr:rowOff>103713</xdr:rowOff>
    </xdr:to>
    <xdr:cxnSp macro="">
      <xdr:nvCxnSpPr>
        <xdr:cNvPr id="68" name="Straight Connector 67" descr="graph item"/>
        <xdr:cNvCxnSpPr/>
      </xdr:nvCxnSpPr>
      <xdr:spPr>
        <a:xfrm>
          <a:off x="1250904" y="3592723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589659</xdr:colOff>
      <xdr:row>167</xdr:row>
      <xdr:rowOff>21163</xdr:rowOff>
    </xdr:from>
    <xdr:to>
      <xdr:col>8</xdr:col>
      <xdr:colOff>43389</xdr:colOff>
      <xdr:row>181</xdr:row>
      <xdr:rowOff>146046</xdr:rowOff>
    </xdr:to>
    <xdr:graphicFrame macro="">
      <xdr:nvGraphicFramePr>
        <xdr:cNvPr id="69" name="Chart 68"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9</xdr:col>
      <xdr:colOff>84667</xdr:colOff>
      <xdr:row>167</xdr:row>
      <xdr:rowOff>21163</xdr:rowOff>
    </xdr:from>
    <xdr:to>
      <xdr:col>15</xdr:col>
      <xdr:colOff>11641</xdr:colOff>
      <xdr:row>181</xdr:row>
      <xdr:rowOff>146046</xdr:rowOff>
    </xdr:to>
    <xdr:graphicFrame macro="">
      <xdr:nvGraphicFramePr>
        <xdr:cNvPr id="70" name="Chart 69"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16</xdr:col>
      <xdr:colOff>84666</xdr:colOff>
      <xdr:row>167</xdr:row>
      <xdr:rowOff>21163</xdr:rowOff>
    </xdr:from>
    <xdr:to>
      <xdr:col>22</xdr:col>
      <xdr:colOff>0</xdr:colOff>
      <xdr:row>181</xdr:row>
      <xdr:rowOff>146046</xdr:rowOff>
    </xdr:to>
    <xdr:graphicFrame macro="">
      <xdr:nvGraphicFramePr>
        <xdr:cNvPr id="71" name="Chart 70"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2</xdr:col>
      <xdr:colOff>589659</xdr:colOff>
      <xdr:row>233</xdr:row>
      <xdr:rowOff>233889</xdr:rowOff>
    </xdr:from>
    <xdr:to>
      <xdr:col>8</xdr:col>
      <xdr:colOff>43389</xdr:colOff>
      <xdr:row>248</xdr:row>
      <xdr:rowOff>124880</xdr:rowOff>
    </xdr:to>
    <xdr:graphicFrame macro="">
      <xdr:nvGraphicFramePr>
        <xdr:cNvPr id="72" name="Chart 71"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8</xdr:col>
      <xdr:colOff>1460454</xdr:colOff>
      <xdr:row>186</xdr:row>
      <xdr:rowOff>105832</xdr:rowOff>
    </xdr:from>
    <xdr:to>
      <xdr:col>8</xdr:col>
      <xdr:colOff>1693287</xdr:colOff>
      <xdr:row>186</xdr:row>
      <xdr:rowOff>105832</xdr:rowOff>
    </xdr:to>
    <xdr:cxnSp macro="">
      <xdr:nvCxnSpPr>
        <xdr:cNvPr id="73" name="Straight Connector 72" descr="graph item"/>
        <xdr:cNvCxnSpPr/>
      </xdr:nvCxnSpPr>
      <xdr:spPr>
        <a:xfrm>
          <a:off x="4775154" y="3516735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190</xdr:row>
      <xdr:rowOff>99481</xdr:rowOff>
    </xdr:from>
    <xdr:to>
      <xdr:col>8</xdr:col>
      <xdr:colOff>1693287</xdr:colOff>
      <xdr:row>190</xdr:row>
      <xdr:rowOff>99481</xdr:rowOff>
    </xdr:to>
    <xdr:cxnSp macro="">
      <xdr:nvCxnSpPr>
        <xdr:cNvPr id="74" name="Straight Connector 73" descr="graph item"/>
        <xdr:cNvCxnSpPr/>
      </xdr:nvCxnSpPr>
      <xdr:spPr>
        <a:xfrm>
          <a:off x="4775154" y="3573250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191</xdr:row>
      <xdr:rowOff>103713</xdr:rowOff>
    </xdr:from>
    <xdr:to>
      <xdr:col>8</xdr:col>
      <xdr:colOff>1693287</xdr:colOff>
      <xdr:row>191</xdr:row>
      <xdr:rowOff>103713</xdr:rowOff>
    </xdr:to>
    <xdr:cxnSp macro="">
      <xdr:nvCxnSpPr>
        <xdr:cNvPr id="75" name="Straight Connector 74" descr="graph item"/>
        <xdr:cNvCxnSpPr/>
      </xdr:nvCxnSpPr>
      <xdr:spPr>
        <a:xfrm>
          <a:off x="4775154" y="3592723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186</xdr:row>
      <xdr:rowOff>105832</xdr:rowOff>
    </xdr:from>
    <xdr:to>
      <xdr:col>15</xdr:col>
      <xdr:colOff>1693287</xdr:colOff>
      <xdr:row>186</xdr:row>
      <xdr:rowOff>105832</xdr:rowOff>
    </xdr:to>
    <xdr:cxnSp macro="">
      <xdr:nvCxnSpPr>
        <xdr:cNvPr id="76" name="Straight Connector 75" descr="graph item"/>
        <xdr:cNvCxnSpPr/>
      </xdr:nvCxnSpPr>
      <xdr:spPr>
        <a:xfrm>
          <a:off x="8870904" y="3516735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190</xdr:row>
      <xdr:rowOff>99481</xdr:rowOff>
    </xdr:from>
    <xdr:to>
      <xdr:col>15</xdr:col>
      <xdr:colOff>1693287</xdr:colOff>
      <xdr:row>190</xdr:row>
      <xdr:rowOff>99481</xdr:rowOff>
    </xdr:to>
    <xdr:cxnSp macro="">
      <xdr:nvCxnSpPr>
        <xdr:cNvPr id="77" name="Straight Connector 76" descr="graph item"/>
        <xdr:cNvCxnSpPr/>
      </xdr:nvCxnSpPr>
      <xdr:spPr>
        <a:xfrm>
          <a:off x="8870904" y="3573250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191</xdr:row>
      <xdr:rowOff>103713</xdr:rowOff>
    </xdr:from>
    <xdr:to>
      <xdr:col>15</xdr:col>
      <xdr:colOff>1693287</xdr:colOff>
      <xdr:row>191</xdr:row>
      <xdr:rowOff>103713</xdr:rowOff>
    </xdr:to>
    <xdr:cxnSp macro="">
      <xdr:nvCxnSpPr>
        <xdr:cNvPr id="78" name="Straight Connector 77" descr="graph item"/>
        <xdr:cNvCxnSpPr/>
      </xdr:nvCxnSpPr>
      <xdr:spPr>
        <a:xfrm>
          <a:off x="8870904" y="3592723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223</xdr:row>
      <xdr:rowOff>105832</xdr:rowOff>
    </xdr:from>
    <xdr:to>
      <xdr:col>2</xdr:col>
      <xdr:colOff>1693287</xdr:colOff>
      <xdr:row>223</xdr:row>
      <xdr:rowOff>105832</xdr:rowOff>
    </xdr:to>
    <xdr:cxnSp macro="">
      <xdr:nvCxnSpPr>
        <xdr:cNvPr id="109" name="Straight Connector 108" descr="graph item"/>
        <xdr:cNvCxnSpPr/>
      </xdr:nvCxnSpPr>
      <xdr:spPr>
        <a:xfrm>
          <a:off x="1250904" y="4301595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227</xdr:row>
      <xdr:rowOff>99481</xdr:rowOff>
    </xdr:from>
    <xdr:to>
      <xdr:col>2</xdr:col>
      <xdr:colOff>1693287</xdr:colOff>
      <xdr:row>227</xdr:row>
      <xdr:rowOff>99481</xdr:rowOff>
    </xdr:to>
    <xdr:cxnSp macro="">
      <xdr:nvCxnSpPr>
        <xdr:cNvPr id="110" name="Straight Connector 109" descr="graph item"/>
        <xdr:cNvCxnSpPr/>
      </xdr:nvCxnSpPr>
      <xdr:spPr>
        <a:xfrm>
          <a:off x="1250904" y="4358110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228</xdr:row>
      <xdr:rowOff>103713</xdr:rowOff>
    </xdr:from>
    <xdr:to>
      <xdr:col>2</xdr:col>
      <xdr:colOff>1693287</xdr:colOff>
      <xdr:row>228</xdr:row>
      <xdr:rowOff>103713</xdr:rowOff>
    </xdr:to>
    <xdr:cxnSp macro="">
      <xdr:nvCxnSpPr>
        <xdr:cNvPr id="111" name="Straight Connector 110" descr="graph item"/>
        <xdr:cNvCxnSpPr/>
      </xdr:nvCxnSpPr>
      <xdr:spPr>
        <a:xfrm>
          <a:off x="1250904" y="4377583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223</xdr:row>
      <xdr:rowOff>105832</xdr:rowOff>
    </xdr:from>
    <xdr:to>
      <xdr:col>8</xdr:col>
      <xdr:colOff>1693287</xdr:colOff>
      <xdr:row>223</xdr:row>
      <xdr:rowOff>105832</xdr:rowOff>
    </xdr:to>
    <xdr:cxnSp macro="">
      <xdr:nvCxnSpPr>
        <xdr:cNvPr id="112" name="Straight Connector 111" descr="graph item"/>
        <xdr:cNvCxnSpPr/>
      </xdr:nvCxnSpPr>
      <xdr:spPr>
        <a:xfrm>
          <a:off x="4775154" y="4301595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227</xdr:row>
      <xdr:rowOff>99481</xdr:rowOff>
    </xdr:from>
    <xdr:to>
      <xdr:col>8</xdr:col>
      <xdr:colOff>1693287</xdr:colOff>
      <xdr:row>227</xdr:row>
      <xdr:rowOff>99481</xdr:rowOff>
    </xdr:to>
    <xdr:cxnSp macro="">
      <xdr:nvCxnSpPr>
        <xdr:cNvPr id="113" name="Straight Connector 112" descr="graph item"/>
        <xdr:cNvCxnSpPr/>
      </xdr:nvCxnSpPr>
      <xdr:spPr>
        <a:xfrm>
          <a:off x="4775154" y="4358110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228</xdr:row>
      <xdr:rowOff>103713</xdr:rowOff>
    </xdr:from>
    <xdr:to>
      <xdr:col>8</xdr:col>
      <xdr:colOff>1693287</xdr:colOff>
      <xdr:row>228</xdr:row>
      <xdr:rowOff>103713</xdr:rowOff>
    </xdr:to>
    <xdr:cxnSp macro="">
      <xdr:nvCxnSpPr>
        <xdr:cNvPr id="114" name="Straight Connector 113" descr="graph item"/>
        <xdr:cNvCxnSpPr/>
      </xdr:nvCxnSpPr>
      <xdr:spPr>
        <a:xfrm>
          <a:off x="4775154" y="4377583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223</xdr:row>
      <xdr:rowOff>105832</xdr:rowOff>
    </xdr:from>
    <xdr:to>
      <xdr:col>15</xdr:col>
      <xdr:colOff>1693287</xdr:colOff>
      <xdr:row>223</xdr:row>
      <xdr:rowOff>105832</xdr:rowOff>
    </xdr:to>
    <xdr:cxnSp macro="">
      <xdr:nvCxnSpPr>
        <xdr:cNvPr id="115" name="Straight Connector 114" descr="graph item"/>
        <xdr:cNvCxnSpPr/>
      </xdr:nvCxnSpPr>
      <xdr:spPr>
        <a:xfrm>
          <a:off x="8870904" y="4301595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227</xdr:row>
      <xdr:rowOff>99481</xdr:rowOff>
    </xdr:from>
    <xdr:to>
      <xdr:col>15</xdr:col>
      <xdr:colOff>1693287</xdr:colOff>
      <xdr:row>227</xdr:row>
      <xdr:rowOff>99481</xdr:rowOff>
    </xdr:to>
    <xdr:cxnSp macro="">
      <xdr:nvCxnSpPr>
        <xdr:cNvPr id="116" name="Straight Connector 115" descr="graph item"/>
        <xdr:cNvCxnSpPr/>
      </xdr:nvCxnSpPr>
      <xdr:spPr>
        <a:xfrm>
          <a:off x="8870904" y="4358110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228</xdr:row>
      <xdr:rowOff>103713</xdr:rowOff>
    </xdr:from>
    <xdr:to>
      <xdr:col>15</xdr:col>
      <xdr:colOff>1693287</xdr:colOff>
      <xdr:row>228</xdr:row>
      <xdr:rowOff>103713</xdr:rowOff>
    </xdr:to>
    <xdr:cxnSp macro="">
      <xdr:nvCxnSpPr>
        <xdr:cNvPr id="117" name="Straight Connector 116" descr="graph item"/>
        <xdr:cNvCxnSpPr/>
      </xdr:nvCxnSpPr>
      <xdr:spPr>
        <a:xfrm>
          <a:off x="8870904" y="4377583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253</xdr:row>
      <xdr:rowOff>105832</xdr:rowOff>
    </xdr:from>
    <xdr:to>
      <xdr:col>2</xdr:col>
      <xdr:colOff>1693287</xdr:colOff>
      <xdr:row>253</xdr:row>
      <xdr:rowOff>105832</xdr:rowOff>
    </xdr:to>
    <xdr:cxnSp macro="">
      <xdr:nvCxnSpPr>
        <xdr:cNvPr id="118" name="Straight Connector 117" descr="graph item"/>
        <xdr:cNvCxnSpPr/>
      </xdr:nvCxnSpPr>
      <xdr:spPr>
        <a:xfrm>
          <a:off x="1250904" y="480642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257</xdr:row>
      <xdr:rowOff>99481</xdr:rowOff>
    </xdr:from>
    <xdr:to>
      <xdr:col>2</xdr:col>
      <xdr:colOff>1693287</xdr:colOff>
      <xdr:row>257</xdr:row>
      <xdr:rowOff>99481</xdr:rowOff>
    </xdr:to>
    <xdr:cxnSp macro="">
      <xdr:nvCxnSpPr>
        <xdr:cNvPr id="119" name="Straight Connector 118" descr="graph item"/>
        <xdr:cNvCxnSpPr/>
      </xdr:nvCxnSpPr>
      <xdr:spPr>
        <a:xfrm>
          <a:off x="1250904" y="486293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258</xdr:row>
      <xdr:rowOff>103713</xdr:rowOff>
    </xdr:from>
    <xdr:to>
      <xdr:col>2</xdr:col>
      <xdr:colOff>1693287</xdr:colOff>
      <xdr:row>258</xdr:row>
      <xdr:rowOff>103713</xdr:rowOff>
    </xdr:to>
    <xdr:cxnSp macro="">
      <xdr:nvCxnSpPr>
        <xdr:cNvPr id="120" name="Straight Connector 119" descr="graph item"/>
        <xdr:cNvCxnSpPr/>
      </xdr:nvCxnSpPr>
      <xdr:spPr>
        <a:xfrm>
          <a:off x="1250904" y="488240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253</xdr:row>
      <xdr:rowOff>105832</xdr:rowOff>
    </xdr:from>
    <xdr:to>
      <xdr:col>8</xdr:col>
      <xdr:colOff>1693287</xdr:colOff>
      <xdr:row>253</xdr:row>
      <xdr:rowOff>105832</xdr:rowOff>
    </xdr:to>
    <xdr:cxnSp macro="">
      <xdr:nvCxnSpPr>
        <xdr:cNvPr id="121" name="Straight Connector 120" descr="graph item"/>
        <xdr:cNvCxnSpPr/>
      </xdr:nvCxnSpPr>
      <xdr:spPr>
        <a:xfrm>
          <a:off x="4775154" y="480642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257</xdr:row>
      <xdr:rowOff>99481</xdr:rowOff>
    </xdr:from>
    <xdr:to>
      <xdr:col>8</xdr:col>
      <xdr:colOff>1693287</xdr:colOff>
      <xdr:row>257</xdr:row>
      <xdr:rowOff>99481</xdr:rowOff>
    </xdr:to>
    <xdr:cxnSp macro="">
      <xdr:nvCxnSpPr>
        <xdr:cNvPr id="122" name="Straight Connector 121" descr="graph item"/>
        <xdr:cNvCxnSpPr/>
      </xdr:nvCxnSpPr>
      <xdr:spPr>
        <a:xfrm>
          <a:off x="4775154" y="486293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258</xdr:row>
      <xdr:rowOff>103713</xdr:rowOff>
    </xdr:from>
    <xdr:to>
      <xdr:col>8</xdr:col>
      <xdr:colOff>1693287</xdr:colOff>
      <xdr:row>258</xdr:row>
      <xdr:rowOff>103713</xdr:rowOff>
    </xdr:to>
    <xdr:cxnSp macro="">
      <xdr:nvCxnSpPr>
        <xdr:cNvPr id="123" name="Straight Connector 122" descr="graph item"/>
        <xdr:cNvCxnSpPr/>
      </xdr:nvCxnSpPr>
      <xdr:spPr>
        <a:xfrm>
          <a:off x="4775154" y="488240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253</xdr:row>
      <xdr:rowOff>105832</xdr:rowOff>
    </xdr:from>
    <xdr:to>
      <xdr:col>15</xdr:col>
      <xdr:colOff>1693287</xdr:colOff>
      <xdr:row>253</xdr:row>
      <xdr:rowOff>105832</xdr:rowOff>
    </xdr:to>
    <xdr:cxnSp macro="">
      <xdr:nvCxnSpPr>
        <xdr:cNvPr id="124" name="Straight Connector 123" descr="graph item"/>
        <xdr:cNvCxnSpPr/>
      </xdr:nvCxnSpPr>
      <xdr:spPr>
        <a:xfrm>
          <a:off x="8870904" y="480642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257</xdr:row>
      <xdr:rowOff>99481</xdr:rowOff>
    </xdr:from>
    <xdr:to>
      <xdr:col>15</xdr:col>
      <xdr:colOff>1693287</xdr:colOff>
      <xdr:row>257</xdr:row>
      <xdr:rowOff>99481</xdr:rowOff>
    </xdr:to>
    <xdr:cxnSp macro="">
      <xdr:nvCxnSpPr>
        <xdr:cNvPr id="125" name="Straight Connector 124" descr="graph item"/>
        <xdr:cNvCxnSpPr/>
      </xdr:nvCxnSpPr>
      <xdr:spPr>
        <a:xfrm>
          <a:off x="8870904" y="486293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258</xdr:row>
      <xdr:rowOff>103713</xdr:rowOff>
    </xdr:from>
    <xdr:to>
      <xdr:col>15</xdr:col>
      <xdr:colOff>1693287</xdr:colOff>
      <xdr:row>258</xdr:row>
      <xdr:rowOff>103713</xdr:rowOff>
    </xdr:to>
    <xdr:cxnSp macro="">
      <xdr:nvCxnSpPr>
        <xdr:cNvPr id="126" name="Straight Connector 125" descr="graph item"/>
        <xdr:cNvCxnSpPr/>
      </xdr:nvCxnSpPr>
      <xdr:spPr>
        <a:xfrm>
          <a:off x="8870904" y="488240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31750</xdr:colOff>
      <xdr:row>203</xdr:row>
      <xdr:rowOff>64554</xdr:rowOff>
    </xdr:from>
    <xdr:to>
      <xdr:col>15</xdr:col>
      <xdr:colOff>52917</xdr:colOff>
      <xdr:row>218</xdr:row>
      <xdr:rowOff>146046</xdr:rowOff>
    </xdr:to>
    <xdr:graphicFrame macro="">
      <xdr:nvGraphicFramePr>
        <xdr:cNvPr id="147" name="Chart 146"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16</xdr:col>
      <xdr:colOff>10584</xdr:colOff>
      <xdr:row>203</xdr:row>
      <xdr:rowOff>64554</xdr:rowOff>
    </xdr:from>
    <xdr:to>
      <xdr:col>22</xdr:col>
      <xdr:colOff>74084</xdr:colOff>
      <xdr:row>218</xdr:row>
      <xdr:rowOff>146046</xdr:rowOff>
    </xdr:to>
    <xdr:graphicFrame macro="">
      <xdr:nvGraphicFramePr>
        <xdr:cNvPr id="148" name="Chart 147"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9</xdr:col>
      <xdr:colOff>31750</xdr:colOff>
      <xdr:row>234</xdr:row>
      <xdr:rowOff>0</xdr:rowOff>
    </xdr:from>
    <xdr:to>
      <xdr:col>15</xdr:col>
      <xdr:colOff>72390</xdr:colOff>
      <xdr:row>248</xdr:row>
      <xdr:rowOff>134408</xdr:rowOff>
    </xdr:to>
    <xdr:graphicFrame macro="">
      <xdr:nvGraphicFramePr>
        <xdr:cNvPr id="149" name="Chart 148"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16</xdr:col>
      <xdr:colOff>42334</xdr:colOff>
      <xdr:row>234</xdr:row>
      <xdr:rowOff>0</xdr:rowOff>
    </xdr:from>
    <xdr:to>
      <xdr:col>22</xdr:col>
      <xdr:colOff>40640</xdr:colOff>
      <xdr:row>248</xdr:row>
      <xdr:rowOff>134408</xdr:rowOff>
    </xdr:to>
    <xdr:graphicFrame macro="">
      <xdr:nvGraphicFramePr>
        <xdr:cNvPr id="150" name="Chart 149" descr="graph item"/>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8</xdr:col>
      <xdr:colOff>1460454</xdr:colOff>
      <xdr:row>223</xdr:row>
      <xdr:rowOff>105832</xdr:rowOff>
    </xdr:from>
    <xdr:to>
      <xdr:col>8</xdr:col>
      <xdr:colOff>1693287</xdr:colOff>
      <xdr:row>223</xdr:row>
      <xdr:rowOff>105832</xdr:rowOff>
    </xdr:to>
    <xdr:cxnSp macro="">
      <xdr:nvCxnSpPr>
        <xdr:cNvPr id="151" name="Straight Connector 150" descr="graph item"/>
        <xdr:cNvCxnSpPr/>
      </xdr:nvCxnSpPr>
      <xdr:spPr>
        <a:xfrm>
          <a:off x="4775154" y="4301595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227</xdr:row>
      <xdr:rowOff>99481</xdr:rowOff>
    </xdr:from>
    <xdr:to>
      <xdr:col>8</xdr:col>
      <xdr:colOff>1693287</xdr:colOff>
      <xdr:row>227</xdr:row>
      <xdr:rowOff>99481</xdr:rowOff>
    </xdr:to>
    <xdr:cxnSp macro="">
      <xdr:nvCxnSpPr>
        <xdr:cNvPr id="152" name="Straight Connector 151" descr="graph item"/>
        <xdr:cNvCxnSpPr/>
      </xdr:nvCxnSpPr>
      <xdr:spPr>
        <a:xfrm>
          <a:off x="4775154" y="4358110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228</xdr:row>
      <xdr:rowOff>103713</xdr:rowOff>
    </xdr:from>
    <xdr:to>
      <xdr:col>8</xdr:col>
      <xdr:colOff>1693287</xdr:colOff>
      <xdr:row>228</xdr:row>
      <xdr:rowOff>103713</xdr:rowOff>
    </xdr:to>
    <xdr:cxnSp macro="">
      <xdr:nvCxnSpPr>
        <xdr:cNvPr id="153" name="Straight Connector 152" descr="graph item"/>
        <xdr:cNvCxnSpPr/>
      </xdr:nvCxnSpPr>
      <xdr:spPr>
        <a:xfrm>
          <a:off x="4775154" y="4377583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186</xdr:row>
      <xdr:rowOff>105832</xdr:rowOff>
    </xdr:from>
    <xdr:to>
      <xdr:col>8</xdr:col>
      <xdr:colOff>1693287</xdr:colOff>
      <xdr:row>186</xdr:row>
      <xdr:rowOff>105832</xdr:rowOff>
    </xdr:to>
    <xdr:cxnSp macro="">
      <xdr:nvCxnSpPr>
        <xdr:cNvPr id="159" name="Straight Connector 158" descr="graph item"/>
        <xdr:cNvCxnSpPr/>
      </xdr:nvCxnSpPr>
      <xdr:spPr>
        <a:xfrm>
          <a:off x="4775154" y="3516735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190</xdr:row>
      <xdr:rowOff>99481</xdr:rowOff>
    </xdr:from>
    <xdr:to>
      <xdr:col>8</xdr:col>
      <xdr:colOff>1693287</xdr:colOff>
      <xdr:row>190</xdr:row>
      <xdr:rowOff>99481</xdr:rowOff>
    </xdr:to>
    <xdr:cxnSp macro="">
      <xdr:nvCxnSpPr>
        <xdr:cNvPr id="160" name="Straight Connector 159" descr="graph item"/>
        <xdr:cNvCxnSpPr/>
      </xdr:nvCxnSpPr>
      <xdr:spPr>
        <a:xfrm>
          <a:off x="4775154" y="3573250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191</xdr:row>
      <xdr:rowOff>103713</xdr:rowOff>
    </xdr:from>
    <xdr:to>
      <xdr:col>8</xdr:col>
      <xdr:colOff>1693287</xdr:colOff>
      <xdr:row>191</xdr:row>
      <xdr:rowOff>103713</xdr:rowOff>
    </xdr:to>
    <xdr:cxnSp macro="">
      <xdr:nvCxnSpPr>
        <xdr:cNvPr id="161" name="Straight Connector 160" descr="graph item"/>
        <xdr:cNvCxnSpPr/>
      </xdr:nvCxnSpPr>
      <xdr:spPr>
        <a:xfrm>
          <a:off x="4775154" y="3592723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156</xdr:row>
      <xdr:rowOff>105832</xdr:rowOff>
    </xdr:from>
    <xdr:to>
      <xdr:col>8</xdr:col>
      <xdr:colOff>1693287</xdr:colOff>
      <xdr:row>156</xdr:row>
      <xdr:rowOff>105832</xdr:rowOff>
    </xdr:to>
    <xdr:cxnSp macro="">
      <xdr:nvCxnSpPr>
        <xdr:cNvPr id="167" name="Straight Connector 166" descr="graph item"/>
        <xdr:cNvCxnSpPr/>
      </xdr:nvCxnSpPr>
      <xdr:spPr>
        <a:xfrm>
          <a:off x="4775154" y="3025245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160</xdr:row>
      <xdr:rowOff>99481</xdr:rowOff>
    </xdr:from>
    <xdr:to>
      <xdr:col>8</xdr:col>
      <xdr:colOff>1693287</xdr:colOff>
      <xdr:row>160</xdr:row>
      <xdr:rowOff>99481</xdr:rowOff>
    </xdr:to>
    <xdr:cxnSp macro="">
      <xdr:nvCxnSpPr>
        <xdr:cNvPr id="168" name="Straight Connector 167" descr="graph item"/>
        <xdr:cNvCxnSpPr/>
      </xdr:nvCxnSpPr>
      <xdr:spPr>
        <a:xfrm>
          <a:off x="4775154" y="3081760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161</xdr:row>
      <xdr:rowOff>103713</xdr:rowOff>
    </xdr:from>
    <xdr:to>
      <xdr:col>8</xdr:col>
      <xdr:colOff>1693287</xdr:colOff>
      <xdr:row>161</xdr:row>
      <xdr:rowOff>103713</xdr:rowOff>
    </xdr:to>
    <xdr:cxnSp macro="">
      <xdr:nvCxnSpPr>
        <xdr:cNvPr id="169" name="Straight Connector 168" descr="graph item"/>
        <xdr:cNvCxnSpPr/>
      </xdr:nvCxnSpPr>
      <xdr:spPr>
        <a:xfrm>
          <a:off x="4775154" y="3101233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119</xdr:row>
      <xdr:rowOff>105832</xdr:rowOff>
    </xdr:from>
    <xdr:to>
      <xdr:col>8</xdr:col>
      <xdr:colOff>1693287</xdr:colOff>
      <xdr:row>119</xdr:row>
      <xdr:rowOff>105832</xdr:rowOff>
    </xdr:to>
    <xdr:cxnSp macro="">
      <xdr:nvCxnSpPr>
        <xdr:cNvPr id="175" name="Straight Connector 174" descr="graph item"/>
        <xdr:cNvCxnSpPr/>
      </xdr:nvCxnSpPr>
      <xdr:spPr>
        <a:xfrm>
          <a:off x="4775154" y="222324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123</xdr:row>
      <xdr:rowOff>99481</xdr:rowOff>
    </xdr:from>
    <xdr:to>
      <xdr:col>8</xdr:col>
      <xdr:colOff>1693287</xdr:colOff>
      <xdr:row>123</xdr:row>
      <xdr:rowOff>99481</xdr:rowOff>
    </xdr:to>
    <xdr:cxnSp macro="">
      <xdr:nvCxnSpPr>
        <xdr:cNvPr id="176" name="Straight Connector 175" descr="graph item"/>
        <xdr:cNvCxnSpPr/>
      </xdr:nvCxnSpPr>
      <xdr:spPr>
        <a:xfrm>
          <a:off x="4775154" y="227975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124</xdr:row>
      <xdr:rowOff>103713</xdr:rowOff>
    </xdr:from>
    <xdr:to>
      <xdr:col>8</xdr:col>
      <xdr:colOff>1693287</xdr:colOff>
      <xdr:row>124</xdr:row>
      <xdr:rowOff>103713</xdr:rowOff>
    </xdr:to>
    <xdr:cxnSp macro="">
      <xdr:nvCxnSpPr>
        <xdr:cNvPr id="177" name="Straight Connector 176" descr="graph item"/>
        <xdr:cNvCxnSpPr/>
      </xdr:nvCxnSpPr>
      <xdr:spPr>
        <a:xfrm>
          <a:off x="4775154" y="229922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119</xdr:row>
      <xdr:rowOff>105832</xdr:rowOff>
    </xdr:from>
    <xdr:to>
      <xdr:col>8</xdr:col>
      <xdr:colOff>1693287</xdr:colOff>
      <xdr:row>119</xdr:row>
      <xdr:rowOff>105832</xdr:rowOff>
    </xdr:to>
    <xdr:cxnSp macro="">
      <xdr:nvCxnSpPr>
        <xdr:cNvPr id="178" name="Straight Connector 177" descr="graph item"/>
        <xdr:cNvCxnSpPr/>
      </xdr:nvCxnSpPr>
      <xdr:spPr>
        <a:xfrm>
          <a:off x="4775154" y="222324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123</xdr:row>
      <xdr:rowOff>99481</xdr:rowOff>
    </xdr:from>
    <xdr:to>
      <xdr:col>8</xdr:col>
      <xdr:colOff>1693287</xdr:colOff>
      <xdr:row>123</xdr:row>
      <xdr:rowOff>99481</xdr:rowOff>
    </xdr:to>
    <xdr:cxnSp macro="">
      <xdr:nvCxnSpPr>
        <xdr:cNvPr id="179" name="Straight Connector 178" descr="graph item"/>
        <xdr:cNvCxnSpPr/>
      </xdr:nvCxnSpPr>
      <xdr:spPr>
        <a:xfrm>
          <a:off x="4775154" y="227975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124</xdr:row>
      <xdr:rowOff>103713</xdr:rowOff>
    </xdr:from>
    <xdr:to>
      <xdr:col>8</xdr:col>
      <xdr:colOff>1693287</xdr:colOff>
      <xdr:row>124</xdr:row>
      <xdr:rowOff>103713</xdr:rowOff>
    </xdr:to>
    <xdr:cxnSp macro="">
      <xdr:nvCxnSpPr>
        <xdr:cNvPr id="180" name="Straight Connector 179" descr="graph item"/>
        <xdr:cNvCxnSpPr/>
      </xdr:nvCxnSpPr>
      <xdr:spPr>
        <a:xfrm>
          <a:off x="4775154" y="229922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89</xdr:row>
      <xdr:rowOff>105832</xdr:rowOff>
    </xdr:from>
    <xdr:to>
      <xdr:col>8</xdr:col>
      <xdr:colOff>1693287</xdr:colOff>
      <xdr:row>89</xdr:row>
      <xdr:rowOff>105832</xdr:rowOff>
    </xdr:to>
    <xdr:cxnSp macro="">
      <xdr:nvCxnSpPr>
        <xdr:cNvPr id="186" name="Straight Connector 185" descr="graph item"/>
        <xdr:cNvCxnSpPr/>
      </xdr:nvCxnSpPr>
      <xdr:spPr>
        <a:xfrm>
          <a:off x="4775154" y="1737465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93</xdr:row>
      <xdr:rowOff>99481</xdr:rowOff>
    </xdr:from>
    <xdr:to>
      <xdr:col>8</xdr:col>
      <xdr:colOff>1693287</xdr:colOff>
      <xdr:row>93</xdr:row>
      <xdr:rowOff>99481</xdr:rowOff>
    </xdr:to>
    <xdr:cxnSp macro="">
      <xdr:nvCxnSpPr>
        <xdr:cNvPr id="187" name="Straight Connector 186" descr="graph item"/>
        <xdr:cNvCxnSpPr/>
      </xdr:nvCxnSpPr>
      <xdr:spPr>
        <a:xfrm>
          <a:off x="4775154" y="1793980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94</xdr:row>
      <xdr:rowOff>103713</xdr:rowOff>
    </xdr:from>
    <xdr:to>
      <xdr:col>8</xdr:col>
      <xdr:colOff>1693287</xdr:colOff>
      <xdr:row>94</xdr:row>
      <xdr:rowOff>103713</xdr:rowOff>
    </xdr:to>
    <xdr:cxnSp macro="">
      <xdr:nvCxnSpPr>
        <xdr:cNvPr id="188" name="Straight Connector 187" descr="graph item"/>
        <xdr:cNvCxnSpPr/>
      </xdr:nvCxnSpPr>
      <xdr:spPr>
        <a:xfrm>
          <a:off x="4775154" y="1813453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89</xdr:row>
      <xdr:rowOff>105832</xdr:rowOff>
    </xdr:from>
    <xdr:to>
      <xdr:col>8</xdr:col>
      <xdr:colOff>1693287</xdr:colOff>
      <xdr:row>89</xdr:row>
      <xdr:rowOff>105832</xdr:rowOff>
    </xdr:to>
    <xdr:cxnSp macro="">
      <xdr:nvCxnSpPr>
        <xdr:cNvPr id="189" name="Straight Connector 188" descr="graph item"/>
        <xdr:cNvCxnSpPr/>
      </xdr:nvCxnSpPr>
      <xdr:spPr>
        <a:xfrm>
          <a:off x="4775154" y="1737465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93</xdr:row>
      <xdr:rowOff>99481</xdr:rowOff>
    </xdr:from>
    <xdr:to>
      <xdr:col>8</xdr:col>
      <xdr:colOff>1693287</xdr:colOff>
      <xdr:row>93</xdr:row>
      <xdr:rowOff>99481</xdr:rowOff>
    </xdr:to>
    <xdr:cxnSp macro="">
      <xdr:nvCxnSpPr>
        <xdr:cNvPr id="190" name="Straight Connector 189" descr="graph item"/>
        <xdr:cNvCxnSpPr/>
      </xdr:nvCxnSpPr>
      <xdr:spPr>
        <a:xfrm>
          <a:off x="4775154" y="1793980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94</xdr:row>
      <xdr:rowOff>103713</xdr:rowOff>
    </xdr:from>
    <xdr:to>
      <xdr:col>8</xdr:col>
      <xdr:colOff>1693287</xdr:colOff>
      <xdr:row>94</xdr:row>
      <xdr:rowOff>103713</xdr:rowOff>
    </xdr:to>
    <xdr:cxnSp macro="">
      <xdr:nvCxnSpPr>
        <xdr:cNvPr id="191" name="Straight Connector 190" descr="graph item"/>
        <xdr:cNvCxnSpPr/>
      </xdr:nvCxnSpPr>
      <xdr:spPr>
        <a:xfrm>
          <a:off x="4775154" y="1813453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52</xdr:row>
      <xdr:rowOff>105832</xdr:rowOff>
    </xdr:from>
    <xdr:to>
      <xdr:col>8</xdr:col>
      <xdr:colOff>1693287</xdr:colOff>
      <xdr:row>52</xdr:row>
      <xdr:rowOff>105832</xdr:rowOff>
    </xdr:to>
    <xdr:cxnSp macro="">
      <xdr:nvCxnSpPr>
        <xdr:cNvPr id="197" name="Straight Connector 196" descr="graph item"/>
        <xdr:cNvCxnSpPr/>
      </xdr:nvCxnSpPr>
      <xdr:spPr>
        <a:xfrm>
          <a:off x="4775154" y="94593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56</xdr:row>
      <xdr:rowOff>99481</xdr:rowOff>
    </xdr:from>
    <xdr:to>
      <xdr:col>8</xdr:col>
      <xdr:colOff>1693287</xdr:colOff>
      <xdr:row>56</xdr:row>
      <xdr:rowOff>99481</xdr:rowOff>
    </xdr:to>
    <xdr:cxnSp macro="">
      <xdr:nvCxnSpPr>
        <xdr:cNvPr id="198" name="Straight Connector 197" descr="graph item"/>
        <xdr:cNvCxnSpPr/>
      </xdr:nvCxnSpPr>
      <xdr:spPr>
        <a:xfrm>
          <a:off x="4775154" y="100245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57</xdr:row>
      <xdr:rowOff>103713</xdr:rowOff>
    </xdr:from>
    <xdr:to>
      <xdr:col>8</xdr:col>
      <xdr:colOff>1693287</xdr:colOff>
      <xdr:row>57</xdr:row>
      <xdr:rowOff>103713</xdr:rowOff>
    </xdr:to>
    <xdr:cxnSp macro="">
      <xdr:nvCxnSpPr>
        <xdr:cNvPr id="199" name="Straight Connector 198" descr="graph item"/>
        <xdr:cNvCxnSpPr/>
      </xdr:nvCxnSpPr>
      <xdr:spPr>
        <a:xfrm>
          <a:off x="4775154" y="102192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52</xdr:row>
      <xdr:rowOff>105832</xdr:rowOff>
    </xdr:from>
    <xdr:to>
      <xdr:col>8</xdr:col>
      <xdr:colOff>1693287</xdr:colOff>
      <xdr:row>52</xdr:row>
      <xdr:rowOff>105832</xdr:rowOff>
    </xdr:to>
    <xdr:cxnSp macro="">
      <xdr:nvCxnSpPr>
        <xdr:cNvPr id="200" name="Straight Connector 199" descr="graph item"/>
        <xdr:cNvCxnSpPr/>
      </xdr:nvCxnSpPr>
      <xdr:spPr>
        <a:xfrm>
          <a:off x="4775154" y="94593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56</xdr:row>
      <xdr:rowOff>99481</xdr:rowOff>
    </xdr:from>
    <xdr:to>
      <xdr:col>8</xdr:col>
      <xdr:colOff>1693287</xdr:colOff>
      <xdr:row>56</xdr:row>
      <xdr:rowOff>99481</xdr:rowOff>
    </xdr:to>
    <xdr:cxnSp macro="">
      <xdr:nvCxnSpPr>
        <xdr:cNvPr id="201" name="Straight Connector 200" descr="graph item"/>
        <xdr:cNvCxnSpPr/>
      </xdr:nvCxnSpPr>
      <xdr:spPr>
        <a:xfrm>
          <a:off x="4775154" y="100245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57</xdr:row>
      <xdr:rowOff>103713</xdr:rowOff>
    </xdr:from>
    <xdr:to>
      <xdr:col>8</xdr:col>
      <xdr:colOff>1693287</xdr:colOff>
      <xdr:row>57</xdr:row>
      <xdr:rowOff>103713</xdr:rowOff>
    </xdr:to>
    <xdr:cxnSp macro="">
      <xdr:nvCxnSpPr>
        <xdr:cNvPr id="202" name="Straight Connector 201" descr="graph item"/>
        <xdr:cNvCxnSpPr/>
      </xdr:nvCxnSpPr>
      <xdr:spPr>
        <a:xfrm>
          <a:off x="4775154" y="102192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22</xdr:row>
      <xdr:rowOff>105832</xdr:rowOff>
    </xdr:from>
    <xdr:to>
      <xdr:col>8</xdr:col>
      <xdr:colOff>1693287</xdr:colOff>
      <xdr:row>22</xdr:row>
      <xdr:rowOff>105832</xdr:rowOff>
    </xdr:to>
    <xdr:cxnSp macro="">
      <xdr:nvCxnSpPr>
        <xdr:cNvPr id="208" name="Straight Connector 207" descr="graph item"/>
        <xdr:cNvCxnSpPr/>
      </xdr:nvCxnSpPr>
      <xdr:spPr>
        <a:xfrm>
          <a:off x="4775154" y="46016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26</xdr:row>
      <xdr:rowOff>99481</xdr:rowOff>
    </xdr:from>
    <xdr:to>
      <xdr:col>8</xdr:col>
      <xdr:colOff>1693287</xdr:colOff>
      <xdr:row>26</xdr:row>
      <xdr:rowOff>99481</xdr:rowOff>
    </xdr:to>
    <xdr:cxnSp macro="">
      <xdr:nvCxnSpPr>
        <xdr:cNvPr id="209" name="Straight Connector 208" descr="graph item"/>
        <xdr:cNvCxnSpPr/>
      </xdr:nvCxnSpPr>
      <xdr:spPr>
        <a:xfrm>
          <a:off x="4775154" y="51667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27</xdr:row>
      <xdr:rowOff>103713</xdr:rowOff>
    </xdr:from>
    <xdr:to>
      <xdr:col>8</xdr:col>
      <xdr:colOff>1693287</xdr:colOff>
      <xdr:row>27</xdr:row>
      <xdr:rowOff>103713</xdr:rowOff>
    </xdr:to>
    <xdr:cxnSp macro="">
      <xdr:nvCxnSpPr>
        <xdr:cNvPr id="210" name="Straight Connector 209" descr="graph item"/>
        <xdr:cNvCxnSpPr/>
      </xdr:nvCxnSpPr>
      <xdr:spPr>
        <a:xfrm>
          <a:off x="4775154" y="53615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22</xdr:row>
      <xdr:rowOff>105832</xdr:rowOff>
    </xdr:from>
    <xdr:to>
      <xdr:col>8</xdr:col>
      <xdr:colOff>1693287</xdr:colOff>
      <xdr:row>22</xdr:row>
      <xdr:rowOff>105832</xdr:rowOff>
    </xdr:to>
    <xdr:cxnSp macro="">
      <xdr:nvCxnSpPr>
        <xdr:cNvPr id="211" name="Straight Connector 210" descr="graph item"/>
        <xdr:cNvCxnSpPr/>
      </xdr:nvCxnSpPr>
      <xdr:spPr>
        <a:xfrm>
          <a:off x="4775154" y="46016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26</xdr:row>
      <xdr:rowOff>99481</xdr:rowOff>
    </xdr:from>
    <xdr:to>
      <xdr:col>8</xdr:col>
      <xdr:colOff>1693287</xdr:colOff>
      <xdr:row>26</xdr:row>
      <xdr:rowOff>99481</xdr:rowOff>
    </xdr:to>
    <xdr:cxnSp macro="">
      <xdr:nvCxnSpPr>
        <xdr:cNvPr id="212" name="Straight Connector 211" descr="graph item"/>
        <xdr:cNvCxnSpPr/>
      </xdr:nvCxnSpPr>
      <xdr:spPr>
        <a:xfrm>
          <a:off x="4775154" y="51667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27</xdr:row>
      <xdr:rowOff>103713</xdr:rowOff>
    </xdr:from>
    <xdr:to>
      <xdr:col>8</xdr:col>
      <xdr:colOff>1693287</xdr:colOff>
      <xdr:row>27</xdr:row>
      <xdr:rowOff>103713</xdr:rowOff>
    </xdr:to>
    <xdr:cxnSp macro="">
      <xdr:nvCxnSpPr>
        <xdr:cNvPr id="213" name="Straight Connector 212" descr="graph item"/>
        <xdr:cNvCxnSpPr/>
      </xdr:nvCxnSpPr>
      <xdr:spPr>
        <a:xfrm>
          <a:off x="4775154" y="53615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22</xdr:row>
      <xdr:rowOff>105832</xdr:rowOff>
    </xdr:from>
    <xdr:to>
      <xdr:col>15</xdr:col>
      <xdr:colOff>1693287</xdr:colOff>
      <xdr:row>22</xdr:row>
      <xdr:rowOff>105832</xdr:rowOff>
    </xdr:to>
    <xdr:cxnSp macro="">
      <xdr:nvCxnSpPr>
        <xdr:cNvPr id="219" name="Straight Connector 218" descr="graph item"/>
        <xdr:cNvCxnSpPr/>
      </xdr:nvCxnSpPr>
      <xdr:spPr>
        <a:xfrm>
          <a:off x="8870904" y="46016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26</xdr:row>
      <xdr:rowOff>99481</xdr:rowOff>
    </xdr:from>
    <xdr:to>
      <xdr:col>15</xdr:col>
      <xdr:colOff>1693287</xdr:colOff>
      <xdr:row>26</xdr:row>
      <xdr:rowOff>99481</xdr:rowOff>
    </xdr:to>
    <xdr:cxnSp macro="">
      <xdr:nvCxnSpPr>
        <xdr:cNvPr id="220" name="Straight Connector 219" descr="graph item"/>
        <xdr:cNvCxnSpPr/>
      </xdr:nvCxnSpPr>
      <xdr:spPr>
        <a:xfrm>
          <a:off x="8870904" y="51667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27</xdr:row>
      <xdr:rowOff>103713</xdr:rowOff>
    </xdr:from>
    <xdr:to>
      <xdr:col>15</xdr:col>
      <xdr:colOff>1693287</xdr:colOff>
      <xdr:row>27</xdr:row>
      <xdr:rowOff>103713</xdr:rowOff>
    </xdr:to>
    <xdr:cxnSp macro="">
      <xdr:nvCxnSpPr>
        <xdr:cNvPr id="221" name="Straight Connector 220" descr="graph item"/>
        <xdr:cNvCxnSpPr/>
      </xdr:nvCxnSpPr>
      <xdr:spPr>
        <a:xfrm>
          <a:off x="8870904" y="53615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22</xdr:row>
      <xdr:rowOff>105832</xdr:rowOff>
    </xdr:from>
    <xdr:to>
      <xdr:col>15</xdr:col>
      <xdr:colOff>1693287</xdr:colOff>
      <xdr:row>22</xdr:row>
      <xdr:rowOff>105832</xdr:rowOff>
    </xdr:to>
    <xdr:cxnSp macro="">
      <xdr:nvCxnSpPr>
        <xdr:cNvPr id="222" name="Straight Connector 221" descr="graph item"/>
        <xdr:cNvCxnSpPr/>
      </xdr:nvCxnSpPr>
      <xdr:spPr>
        <a:xfrm>
          <a:off x="8870904" y="46016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26</xdr:row>
      <xdr:rowOff>99481</xdr:rowOff>
    </xdr:from>
    <xdr:to>
      <xdr:col>15</xdr:col>
      <xdr:colOff>1693287</xdr:colOff>
      <xdr:row>26</xdr:row>
      <xdr:rowOff>99481</xdr:rowOff>
    </xdr:to>
    <xdr:cxnSp macro="">
      <xdr:nvCxnSpPr>
        <xdr:cNvPr id="223" name="Straight Connector 222" descr="graph item"/>
        <xdr:cNvCxnSpPr/>
      </xdr:nvCxnSpPr>
      <xdr:spPr>
        <a:xfrm>
          <a:off x="8870904" y="51667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27</xdr:row>
      <xdr:rowOff>103713</xdr:rowOff>
    </xdr:from>
    <xdr:to>
      <xdr:col>15</xdr:col>
      <xdr:colOff>1693287</xdr:colOff>
      <xdr:row>27</xdr:row>
      <xdr:rowOff>103713</xdr:rowOff>
    </xdr:to>
    <xdr:cxnSp macro="">
      <xdr:nvCxnSpPr>
        <xdr:cNvPr id="224" name="Straight Connector 223" descr="graph item"/>
        <xdr:cNvCxnSpPr/>
      </xdr:nvCxnSpPr>
      <xdr:spPr>
        <a:xfrm>
          <a:off x="8870904" y="53615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52</xdr:row>
      <xdr:rowOff>105832</xdr:rowOff>
    </xdr:from>
    <xdr:to>
      <xdr:col>15</xdr:col>
      <xdr:colOff>1693287</xdr:colOff>
      <xdr:row>52</xdr:row>
      <xdr:rowOff>105832</xdr:rowOff>
    </xdr:to>
    <xdr:cxnSp macro="">
      <xdr:nvCxnSpPr>
        <xdr:cNvPr id="230" name="Straight Connector 229" descr="graph item"/>
        <xdr:cNvCxnSpPr/>
      </xdr:nvCxnSpPr>
      <xdr:spPr>
        <a:xfrm>
          <a:off x="8870904" y="94593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56</xdr:row>
      <xdr:rowOff>99481</xdr:rowOff>
    </xdr:from>
    <xdr:to>
      <xdr:col>15</xdr:col>
      <xdr:colOff>1693287</xdr:colOff>
      <xdr:row>56</xdr:row>
      <xdr:rowOff>99481</xdr:rowOff>
    </xdr:to>
    <xdr:cxnSp macro="">
      <xdr:nvCxnSpPr>
        <xdr:cNvPr id="231" name="Straight Connector 230" descr="graph item"/>
        <xdr:cNvCxnSpPr/>
      </xdr:nvCxnSpPr>
      <xdr:spPr>
        <a:xfrm>
          <a:off x="8870904" y="100245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57</xdr:row>
      <xdr:rowOff>103713</xdr:rowOff>
    </xdr:from>
    <xdr:to>
      <xdr:col>15</xdr:col>
      <xdr:colOff>1693287</xdr:colOff>
      <xdr:row>57</xdr:row>
      <xdr:rowOff>103713</xdr:rowOff>
    </xdr:to>
    <xdr:cxnSp macro="">
      <xdr:nvCxnSpPr>
        <xdr:cNvPr id="232" name="Straight Connector 231" descr="graph item"/>
        <xdr:cNvCxnSpPr/>
      </xdr:nvCxnSpPr>
      <xdr:spPr>
        <a:xfrm>
          <a:off x="8870904" y="102192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52</xdr:row>
      <xdr:rowOff>105832</xdr:rowOff>
    </xdr:from>
    <xdr:to>
      <xdr:col>15</xdr:col>
      <xdr:colOff>1693287</xdr:colOff>
      <xdr:row>52</xdr:row>
      <xdr:rowOff>105832</xdr:rowOff>
    </xdr:to>
    <xdr:cxnSp macro="">
      <xdr:nvCxnSpPr>
        <xdr:cNvPr id="233" name="Straight Connector 232" descr="graph item"/>
        <xdr:cNvCxnSpPr/>
      </xdr:nvCxnSpPr>
      <xdr:spPr>
        <a:xfrm>
          <a:off x="8870904" y="945938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56</xdr:row>
      <xdr:rowOff>99481</xdr:rowOff>
    </xdr:from>
    <xdr:to>
      <xdr:col>15</xdr:col>
      <xdr:colOff>1693287</xdr:colOff>
      <xdr:row>56</xdr:row>
      <xdr:rowOff>99481</xdr:rowOff>
    </xdr:to>
    <xdr:cxnSp macro="">
      <xdr:nvCxnSpPr>
        <xdr:cNvPr id="234" name="Straight Connector 233" descr="graph item"/>
        <xdr:cNvCxnSpPr/>
      </xdr:nvCxnSpPr>
      <xdr:spPr>
        <a:xfrm>
          <a:off x="8870904" y="1002453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57</xdr:row>
      <xdr:rowOff>103713</xdr:rowOff>
    </xdr:from>
    <xdr:to>
      <xdr:col>15</xdr:col>
      <xdr:colOff>1693287</xdr:colOff>
      <xdr:row>57</xdr:row>
      <xdr:rowOff>103713</xdr:rowOff>
    </xdr:to>
    <xdr:cxnSp macro="">
      <xdr:nvCxnSpPr>
        <xdr:cNvPr id="235" name="Straight Connector 234" descr="graph item"/>
        <xdr:cNvCxnSpPr/>
      </xdr:nvCxnSpPr>
      <xdr:spPr>
        <a:xfrm>
          <a:off x="8870904" y="1021926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89</xdr:row>
      <xdr:rowOff>105832</xdr:rowOff>
    </xdr:from>
    <xdr:to>
      <xdr:col>15</xdr:col>
      <xdr:colOff>1693287</xdr:colOff>
      <xdr:row>89</xdr:row>
      <xdr:rowOff>105832</xdr:rowOff>
    </xdr:to>
    <xdr:cxnSp macro="">
      <xdr:nvCxnSpPr>
        <xdr:cNvPr id="241" name="Straight Connector 240" descr="graph item"/>
        <xdr:cNvCxnSpPr/>
      </xdr:nvCxnSpPr>
      <xdr:spPr>
        <a:xfrm>
          <a:off x="8870904" y="1737465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93</xdr:row>
      <xdr:rowOff>99481</xdr:rowOff>
    </xdr:from>
    <xdr:to>
      <xdr:col>15</xdr:col>
      <xdr:colOff>1693287</xdr:colOff>
      <xdr:row>93</xdr:row>
      <xdr:rowOff>99481</xdr:rowOff>
    </xdr:to>
    <xdr:cxnSp macro="">
      <xdr:nvCxnSpPr>
        <xdr:cNvPr id="242" name="Straight Connector 241" descr="graph item"/>
        <xdr:cNvCxnSpPr/>
      </xdr:nvCxnSpPr>
      <xdr:spPr>
        <a:xfrm>
          <a:off x="8870904" y="1793980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94</xdr:row>
      <xdr:rowOff>103713</xdr:rowOff>
    </xdr:from>
    <xdr:to>
      <xdr:col>15</xdr:col>
      <xdr:colOff>1693287</xdr:colOff>
      <xdr:row>94</xdr:row>
      <xdr:rowOff>103713</xdr:rowOff>
    </xdr:to>
    <xdr:cxnSp macro="">
      <xdr:nvCxnSpPr>
        <xdr:cNvPr id="243" name="Straight Connector 242" descr="graph item"/>
        <xdr:cNvCxnSpPr/>
      </xdr:nvCxnSpPr>
      <xdr:spPr>
        <a:xfrm>
          <a:off x="8870904" y="1813453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89</xdr:row>
      <xdr:rowOff>105832</xdr:rowOff>
    </xdr:from>
    <xdr:to>
      <xdr:col>15</xdr:col>
      <xdr:colOff>1693287</xdr:colOff>
      <xdr:row>89</xdr:row>
      <xdr:rowOff>105832</xdr:rowOff>
    </xdr:to>
    <xdr:cxnSp macro="">
      <xdr:nvCxnSpPr>
        <xdr:cNvPr id="244" name="Straight Connector 243" descr="graph item"/>
        <xdr:cNvCxnSpPr/>
      </xdr:nvCxnSpPr>
      <xdr:spPr>
        <a:xfrm>
          <a:off x="8870904" y="1737465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93</xdr:row>
      <xdr:rowOff>99481</xdr:rowOff>
    </xdr:from>
    <xdr:to>
      <xdr:col>15</xdr:col>
      <xdr:colOff>1693287</xdr:colOff>
      <xdr:row>93</xdr:row>
      <xdr:rowOff>99481</xdr:rowOff>
    </xdr:to>
    <xdr:cxnSp macro="">
      <xdr:nvCxnSpPr>
        <xdr:cNvPr id="245" name="Straight Connector 244" descr="graph item"/>
        <xdr:cNvCxnSpPr/>
      </xdr:nvCxnSpPr>
      <xdr:spPr>
        <a:xfrm>
          <a:off x="8870904" y="1793980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94</xdr:row>
      <xdr:rowOff>103713</xdr:rowOff>
    </xdr:from>
    <xdr:to>
      <xdr:col>15</xdr:col>
      <xdr:colOff>1693287</xdr:colOff>
      <xdr:row>94</xdr:row>
      <xdr:rowOff>103713</xdr:rowOff>
    </xdr:to>
    <xdr:cxnSp macro="">
      <xdr:nvCxnSpPr>
        <xdr:cNvPr id="246" name="Straight Connector 245" descr="graph item"/>
        <xdr:cNvCxnSpPr/>
      </xdr:nvCxnSpPr>
      <xdr:spPr>
        <a:xfrm>
          <a:off x="8870904" y="1813453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119</xdr:row>
      <xdr:rowOff>105832</xdr:rowOff>
    </xdr:from>
    <xdr:to>
      <xdr:col>15</xdr:col>
      <xdr:colOff>1693287</xdr:colOff>
      <xdr:row>119</xdr:row>
      <xdr:rowOff>105832</xdr:rowOff>
    </xdr:to>
    <xdr:cxnSp macro="">
      <xdr:nvCxnSpPr>
        <xdr:cNvPr id="252" name="Straight Connector 251" descr="graph item"/>
        <xdr:cNvCxnSpPr/>
      </xdr:nvCxnSpPr>
      <xdr:spPr>
        <a:xfrm>
          <a:off x="8870904" y="222324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123</xdr:row>
      <xdr:rowOff>99481</xdr:rowOff>
    </xdr:from>
    <xdr:to>
      <xdr:col>15</xdr:col>
      <xdr:colOff>1693287</xdr:colOff>
      <xdr:row>123</xdr:row>
      <xdr:rowOff>99481</xdr:rowOff>
    </xdr:to>
    <xdr:cxnSp macro="">
      <xdr:nvCxnSpPr>
        <xdr:cNvPr id="253" name="Straight Connector 252" descr="graph item"/>
        <xdr:cNvCxnSpPr/>
      </xdr:nvCxnSpPr>
      <xdr:spPr>
        <a:xfrm>
          <a:off x="8870904" y="227975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124</xdr:row>
      <xdr:rowOff>103713</xdr:rowOff>
    </xdr:from>
    <xdr:to>
      <xdr:col>15</xdr:col>
      <xdr:colOff>1693287</xdr:colOff>
      <xdr:row>124</xdr:row>
      <xdr:rowOff>103713</xdr:rowOff>
    </xdr:to>
    <xdr:cxnSp macro="">
      <xdr:nvCxnSpPr>
        <xdr:cNvPr id="254" name="Straight Connector 253" descr="graph item"/>
        <xdr:cNvCxnSpPr/>
      </xdr:nvCxnSpPr>
      <xdr:spPr>
        <a:xfrm>
          <a:off x="8870904" y="229922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119</xdr:row>
      <xdr:rowOff>105832</xdr:rowOff>
    </xdr:from>
    <xdr:to>
      <xdr:col>15</xdr:col>
      <xdr:colOff>1693287</xdr:colOff>
      <xdr:row>119</xdr:row>
      <xdr:rowOff>105832</xdr:rowOff>
    </xdr:to>
    <xdr:cxnSp macro="">
      <xdr:nvCxnSpPr>
        <xdr:cNvPr id="255" name="Straight Connector 254" descr="graph item"/>
        <xdr:cNvCxnSpPr/>
      </xdr:nvCxnSpPr>
      <xdr:spPr>
        <a:xfrm>
          <a:off x="8870904" y="222324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123</xdr:row>
      <xdr:rowOff>99481</xdr:rowOff>
    </xdr:from>
    <xdr:to>
      <xdr:col>15</xdr:col>
      <xdr:colOff>1693287</xdr:colOff>
      <xdr:row>123</xdr:row>
      <xdr:rowOff>99481</xdr:rowOff>
    </xdr:to>
    <xdr:cxnSp macro="">
      <xdr:nvCxnSpPr>
        <xdr:cNvPr id="256" name="Straight Connector 255" descr="graph item"/>
        <xdr:cNvCxnSpPr/>
      </xdr:nvCxnSpPr>
      <xdr:spPr>
        <a:xfrm>
          <a:off x="8870904" y="2279755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124</xdr:row>
      <xdr:rowOff>103713</xdr:rowOff>
    </xdr:from>
    <xdr:to>
      <xdr:col>15</xdr:col>
      <xdr:colOff>1693287</xdr:colOff>
      <xdr:row>124</xdr:row>
      <xdr:rowOff>103713</xdr:rowOff>
    </xdr:to>
    <xdr:cxnSp macro="">
      <xdr:nvCxnSpPr>
        <xdr:cNvPr id="257" name="Straight Connector 256" descr="graph item"/>
        <xdr:cNvCxnSpPr/>
      </xdr:nvCxnSpPr>
      <xdr:spPr>
        <a:xfrm>
          <a:off x="8870904" y="2299228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156</xdr:row>
      <xdr:rowOff>105832</xdr:rowOff>
    </xdr:from>
    <xdr:to>
      <xdr:col>15</xdr:col>
      <xdr:colOff>1693287</xdr:colOff>
      <xdr:row>156</xdr:row>
      <xdr:rowOff>105832</xdr:rowOff>
    </xdr:to>
    <xdr:cxnSp macro="">
      <xdr:nvCxnSpPr>
        <xdr:cNvPr id="263" name="Straight Connector 262" descr="graph item"/>
        <xdr:cNvCxnSpPr/>
      </xdr:nvCxnSpPr>
      <xdr:spPr>
        <a:xfrm>
          <a:off x="8870904" y="3025245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160</xdr:row>
      <xdr:rowOff>99481</xdr:rowOff>
    </xdr:from>
    <xdr:to>
      <xdr:col>15</xdr:col>
      <xdr:colOff>1693287</xdr:colOff>
      <xdr:row>160</xdr:row>
      <xdr:rowOff>99481</xdr:rowOff>
    </xdr:to>
    <xdr:cxnSp macro="">
      <xdr:nvCxnSpPr>
        <xdr:cNvPr id="264" name="Straight Connector 263" descr="graph item"/>
        <xdr:cNvCxnSpPr/>
      </xdr:nvCxnSpPr>
      <xdr:spPr>
        <a:xfrm>
          <a:off x="8870904" y="3081760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161</xdr:row>
      <xdr:rowOff>103713</xdr:rowOff>
    </xdr:from>
    <xdr:to>
      <xdr:col>15</xdr:col>
      <xdr:colOff>1693287</xdr:colOff>
      <xdr:row>161</xdr:row>
      <xdr:rowOff>103713</xdr:rowOff>
    </xdr:to>
    <xdr:cxnSp macro="">
      <xdr:nvCxnSpPr>
        <xdr:cNvPr id="265" name="Straight Connector 264" descr="graph item"/>
        <xdr:cNvCxnSpPr/>
      </xdr:nvCxnSpPr>
      <xdr:spPr>
        <a:xfrm>
          <a:off x="8870904" y="3101233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156</xdr:row>
      <xdr:rowOff>105832</xdr:rowOff>
    </xdr:from>
    <xdr:to>
      <xdr:col>15</xdr:col>
      <xdr:colOff>1693287</xdr:colOff>
      <xdr:row>156</xdr:row>
      <xdr:rowOff>105832</xdr:rowOff>
    </xdr:to>
    <xdr:cxnSp macro="">
      <xdr:nvCxnSpPr>
        <xdr:cNvPr id="266" name="Straight Connector 265" descr="graph item"/>
        <xdr:cNvCxnSpPr/>
      </xdr:nvCxnSpPr>
      <xdr:spPr>
        <a:xfrm>
          <a:off x="8870904" y="3025245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160</xdr:row>
      <xdr:rowOff>99481</xdr:rowOff>
    </xdr:from>
    <xdr:to>
      <xdr:col>15</xdr:col>
      <xdr:colOff>1693287</xdr:colOff>
      <xdr:row>160</xdr:row>
      <xdr:rowOff>99481</xdr:rowOff>
    </xdr:to>
    <xdr:cxnSp macro="">
      <xdr:nvCxnSpPr>
        <xdr:cNvPr id="267" name="Straight Connector 266" descr="graph item"/>
        <xdr:cNvCxnSpPr/>
      </xdr:nvCxnSpPr>
      <xdr:spPr>
        <a:xfrm>
          <a:off x="8870904" y="3081760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161</xdr:row>
      <xdr:rowOff>103713</xdr:rowOff>
    </xdr:from>
    <xdr:to>
      <xdr:col>15</xdr:col>
      <xdr:colOff>1693287</xdr:colOff>
      <xdr:row>161</xdr:row>
      <xdr:rowOff>103713</xdr:rowOff>
    </xdr:to>
    <xdr:cxnSp macro="">
      <xdr:nvCxnSpPr>
        <xdr:cNvPr id="268" name="Straight Connector 267" descr="graph item"/>
        <xdr:cNvCxnSpPr/>
      </xdr:nvCxnSpPr>
      <xdr:spPr>
        <a:xfrm>
          <a:off x="8870904" y="3101233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186</xdr:row>
      <xdr:rowOff>105832</xdr:rowOff>
    </xdr:from>
    <xdr:to>
      <xdr:col>15</xdr:col>
      <xdr:colOff>1693287</xdr:colOff>
      <xdr:row>186</xdr:row>
      <xdr:rowOff>105832</xdr:rowOff>
    </xdr:to>
    <xdr:cxnSp macro="">
      <xdr:nvCxnSpPr>
        <xdr:cNvPr id="274" name="Straight Connector 273" descr="graph item"/>
        <xdr:cNvCxnSpPr/>
      </xdr:nvCxnSpPr>
      <xdr:spPr>
        <a:xfrm>
          <a:off x="8870904" y="3516735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190</xdr:row>
      <xdr:rowOff>99481</xdr:rowOff>
    </xdr:from>
    <xdr:to>
      <xdr:col>15</xdr:col>
      <xdr:colOff>1693287</xdr:colOff>
      <xdr:row>190</xdr:row>
      <xdr:rowOff>99481</xdr:rowOff>
    </xdr:to>
    <xdr:cxnSp macro="">
      <xdr:nvCxnSpPr>
        <xdr:cNvPr id="275" name="Straight Connector 274" descr="graph item"/>
        <xdr:cNvCxnSpPr/>
      </xdr:nvCxnSpPr>
      <xdr:spPr>
        <a:xfrm>
          <a:off x="8870904" y="3573250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191</xdr:row>
      <xdr:rowOff>103713</xdr:rowOff>
    </xdr:from>
    <xdr:to>
      <xdr:col>15</xdr:col>
      <xdr:colOff>1693287</xdr:colOff>
      <xdr:row>191</xdr:row>
      <xdr:rowOff>103713</xdr:rowOff>
    </xdr:to>
    <xdr:cxnSp macro="">
      <xdr:nvCxnSpPr>
        <xdr:cNvPr id="276" name="Straight Connector 275" descr="graph item"/>
        <xdr:cNvCxnSpPr/>
      </xdr:nvCxnSpPr>
      <xdr:spPr>
        <a:xfrm>
          <a:off x="8870904" y="3592723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186</xdr:row>
      <xdr:rowOff>105832</xdr:rowOff>
    </xdr:from>
    <xdr:to>
      <xdr:col>15</xdr:col>
      <xdr:colOff>1693287</xdr:colOff>
      <xdr:row>186</xdr:row>
      <xdr:rowOff>105832</xdr:rowOff>
    </xdr:to>
    <xdr:cxnSp macro="">
      <xdr:nvCxnSpPr>
        <xdr:cNvPr id="277" name="Straight Connector 276" descr="graph item"/>
        <xdr:cNvCxnSpPr/>
      </xdr:nvCxnSpPr>
      <xdr:spPr>
        <a:xfrm>
          <a:off x="8870904" y="3516735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190</xdr:row>
      <xdr:rowOff>99481</xdr:rowOff>
    </xdr:from>
    <xdr:to>
      <xdr:col>15</xdr:col>
      <xdr:colOff>1693287</xdr:colOff>
      <xdr:row>190</xdr:row>
      <xdr:rowOff>99481</xdr:rowOff>
    </xdr:to>
    <xdr:cxnSp macro="">
      <xdr:nvCxnSpPr>
        <xdr:cNvPr id="278" name="Straight Connector 277" descr="graph item"/>
        <xdr:cNvCxnSpPr/>
      </xdr:nvCxnSpPr>
      <xdr:spPr>
        <a:xfrm>
          <a:off x="8870904" y="3573250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191</xdr:row>
      <xdr:rowOff>103713</xdr:rowOff>
    </xdr:from>
    <xdr:to>
      <xdr:col>15</xdr:col>
      <xdr:colOff>1693287</xdr:colOff>
      <xdr:row>191</xdr:row>
      <xdr:rowOff>103713</xdr:rowOff>
    </xdr:to>
    <xdr:cxnSp macro="">
      <xdr:nvCxnSpPr>
        <xdr:cNvPr id="279" name="Straight Connector 278" descr="graph item"/>
        <xdr:cNvCxnSpPr/>
      </xdr:nvCxnSpPr>
      <xdr:spPr>
        <a:xfrm>
          <a:off x="8870904" y="3592723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223</xdr:row>
      <xdr:rowOff>105832</xdr:rowOff>
    </xdr:from>
    <xdr:to>
      <xdr:col>15</xdr:col>
      <xdr:colOff>1693287</xdr:colOff>
      <xdr:row>223</xdr:row>
      <xdr:rowOff>105832</xdr:rowOff>
    </xdr:to>
    <xdr:cxnSp macro="">
      <xdr:nvCxnSpPr>
        <xdr:cNvPr id="285" name="Straight Connector 284" descr="graph item"/>
        <xdr:cNvCxnSpPr/>
      </xdr:nvCxnSpPr>
      <xdr:spPr>
        <a:xfrm>
          <a:off x="8870904" y="4301595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227</xdr:row>
      <xdr:rowOff>99481</xdr:rowOff>
    </xdr:from>
    <xdr:to>
      <xdr:col>15</xdr:col>
      <xdr:colOff>1693287</xdr:colOff>
      <xdr:row>227</xdr:row>
      <xdr:rowOff>99481</xdr:rowOff>
    </xdr:to>
    <xdr:cxnSp macro="">
      <xdr:nvCxnSpPr>
        <xdr:cNvPr id="286" name="Straight Connector 285" descr="graph item"/>
        <xdr:cNvCxnSpPr/>
      </xdr:nvCxnSpPr>
      <xdr:spPr>
        <a:xfrm>
          <a:off x="8870904" y="4358110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228</xdr:row>
      <xdr:rowOff>103713</xdr:rowOff>
    </xdr:from>
    <xdr:to>
      <xdr:col>15</xdr:col>
      <xdr:colOff>1693287</xdr:colOff>
      <xdr:row>228</xdr:row>
      <xdr:rowOff>103713</xdr:rowOff>
    </xdr:to>
    <xdr:cxnSp macro="">
      <xdr:nvCxnSpPr>
        <xdr:cNvPr id="287" name="Straight Connector 286" descr="graph item"/>
        <xdr:cNvCxnSpPr/>
      </xdr:nvCxnSpPr>
      <xdr:spPr>
        <a:xfrm>
          <a:off x="8870904" y="4377583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223</xdr:row>
      <xdr:rowOff>105832</xdr:rowOff>
    </xdr:from>
    <xdr:to>
      <xdr:col>15</xdr:col>
      <xdr:colOff>1693287</xdr:colOff>
      <xdr:row>223</xdr:row>
      <xdr:rowOff>105832</xdr:rowOff>
    </xdr:to>
    <xdr:cxnSp macro="">
      <xdr:nvCxnSpPr>
        <xdr:cNvPr id="288" name="Straight Connector 287" descr="graph item"/>
        <xdr:cNvCxnSpPr/>
      </xdr:nvCxnSpPr>
      <xdr:spPr>
        <a:xfrm>
          <a:off x="8870904" y="4301595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227</xdr:row>
      <xdr:rowOff>99481</xdr:rowOff>
    </xdr:from>
    <xdr:to>
      <xdr:col>15</xdr:col>
      <xdr:colOff>1693287</xdr:colOff>
      <xdr:row>227</xdr:row>
      <xdr:rowOff>99481</xdr:rowOff>
    </xdr:to>
    <xdr:cxnSp macro="">
      <xdr:nvCxnSpPr>
        <xdr:cNvPr id="289" name="Straight Connector 288" descr="graph item"/>
        <xdr:cNvCxnSpPr/>
      </xdr:nvCxnSpPr>
      <xdr:spPr>
        <a:xfrm>
          <a:off x="8870904" y="43581106"/>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228</xdr:row>
      <xdr:rowOff>103713</xdr:rowOff>
    </xdr:from>
    <xdr:to>
      <xdr:col>15</xdr:col>
      <xdr:colOff>1693287</xdr:colOff>
      <xdr:row>228</xdr:row>
      <xdr:rowOff>103713</xdr:rowOff>
    </xdr:to>
    <xdr:cxnSp macro="">
      <xdr:nvCxnSpPr>
        <xdr:cNvPr id="290" name="Straight Connector 289" descr="graph item"/>
        <xdr:cNvCxnSpPr/>
      </xdr:nvCxnSpPr>
      <xdr:spPr>
        <a:xfrm>
          <a:off x="8870904" y="43775838"/>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253</xdr:row>
      <xdr:rowOff>105832</xdr:rowOff>
    </xdr:from>
    <xdr:to>
      <xdr:col>8</xdr:col>
      <xdr:colOff>1693287</xdr:colOff>
      <xdr:row>253</xdr:row>
      <xdr:rowOff>105832</xdr:rowOff>
    </xdr:to>
    <xdr:cxnSp macro="">
      <xdr:nvCxnSpPr>
        <xdr:cNvPr id="299" name="Straight Connector 298" descr="graph item"/>
        <xdr:cNvCxnSpPr/>
      </xdr:nvCxnSpPr>
      <xdr:spPr>
        <a:xfrm>
          <a:off x="4775154" y="480642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253</xdr:row>
      <xdr:rowOff>105832</xdr:rowOff>
    </xdr:from>
    <xdr:to>
      <xdr:col>15</xdr:col>
      <xdr:colOff>1693287</xdr:colOff>
      <xdr:row>253</xdr:row>
      <xdr:rowOff>105832</xdr:rowOff>
    </xdr:to>
    <xdr:cxnSp macro="">
      <xdr:nvCxnSpPr>
        <xdr:cNvPr id="300" name="Straight Connector 299" descr="graph item"/>
        <xdr:cNvCxnSpPr/>
      </xdr:nvCxnSpPr>
      <xdr:spPr>
        <a:xfrm>
          <a:off x="8870904" y="48064207"/>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52</xdr:row>
      <xdr:rowOff>105832</xdr:rowOff>
    </xdr:from>
    <xdr:to>
      <xdr:col>2</xdr:col>
      <xdr:colOff>1693287</xdr:colOff>
      <xdr:row>52</xdr:row>
      <xdr:rowOff>105832</xdr:rowOff>
    </xdr:to>
    <xdr:cxnSp macro="">
      <xdr:nvCxnSpPr>
        <xdr:cNvPr id="316" name="Straight Connector 315" descr="graph item"/>
        <xdr:cNvCxnSpPr/>
      </xdr:nvCxnSpPr>
      <xdr:spPr>
        <a:xfrm>
          <a:off x="1248787"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89</xdr:row>
      <xdr:rowOff>105832</xdr:rowOff>
    </xdr:from>
    <xdr:to>
      <xdr:col>2</xdr:col>
      <xdr:colOff>1693287</xdr:colOff>
      <xdr:row>89</xdr:row>
      <xdr:rowOff>105832</xdr:rowOff>
    </xdr:to>
    <xdr:cxnSp macro="">
      <xdr:nvCxnSpPr>
        <xdr:cNvPr id="322" name="Straight Connector 321" descr="graph item"/>
        <xdr:cNvCxnSpPr/>
      </xdr:nvCxnSpPr>
      <xdr:spPr>
        <a:xfrm>
          <a:off x="1248787"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119</xdr:row>
      <xdr:rowOff>105832</xdr:rowOff>
    </xdr:from>
    <xdr:to>
      <xdr:col>2</xdr:col>
      <xdr:colOff>1693287</xdr:colOff>
      <xdr:row>119</xdr:row>
      <xdr:rowOff>105832</xdr:rowOff>
    </xdr:to>
    <xdr:cxnSp macro="">
      <xdr:nvCxnSpPr>
        <xdr:cNvPr id="328" name="Straight Connector 327" descr="graph item"/>
        <xdr:cNvCxnSpPr/>
      </xdr:nvCxnSpPr>
      <xdr:spPr>
        <a:xfrm>
          <a:off x="1248787"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156</xdr:row>
      <xdr:rowOff>105832</xdr:rowOff>
    </xdr:from>
    <xdr:to>
      <xdr:col>2</xdr:col>
      <xdr:colOff>1693287</xdr:colOff>
      <xdr:row>156</xdr:row>
      <xdr:rowOff>105832</xdr:rowOff>
    </xdr:to>
    <xdr:cxnSp macro="">
      <xdr:nvCxnSpPr>
        <xdr:cNvPr id="334" name="Straight Connector 333" descr="graph item"/>
        <xdr:cNvCxnSpPr/>
      </xdr:nvCxnSpPr>
      <xdr:spPr>
        <a:xfrm>
          <a:off x="1248787"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186</xdr:row>
      <xdr:rowOff>105832</xdr:rowOff>
    </xdr:from>
    <xdr:to>
      <xdr:col>2</xdr:col>
      <xdr:colOff>1693287</xdr:colOff>
      <xdr:row>186</xdr:row>
      <xdr:rowOff>105832</xdr:rowOff>
    </xdr:to>
    <xdr:cxnSp macro="">
      <xdr:nvCxnSpPr>
        <xdr:cNvPr id="340" name="Straight Connector 339" descr="graph item"/>
        <xdr:cNvCxnSpPr/>
      </xdr:nvCxnSpPr>
      <xdr:spPr>
        <a:xfrm>
          <a:off x="1248787"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223</xdr:row>
      <xdr:rowOff>105832</xdr:rowOff>
    </xdr:from>
    <xdr:to>
      <xdr:col>2</xdr:col>
      <xdr:colOff>1693287</xdr:colOff>
      <xdr:row>223</xdr:row>
      <xdr:rowOff>105832</xdr:rowOff>
    </xdr:to>
    <xdr:cxnSp macro="">
      <xdr:nvCxnSpPr>
        <xdr:cNvPr id="346" name="Straight Connector 345" descr="graph item"/>
        <xdr:cNvCxnSpPr/>
      </xdr:nvCxnSpPr>
      <xdr:spPr>
        <a:xfrm>
          <a:off x="1248787"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253</xdr:row>
      <xdr:rowOff>105832</xdr:rowOff>
    </xdr:from>
    <xdr:to>
      <xdr:col>2</xdr:col>
      <xdr:colOff>1693287</xdr:colOff>
      <xdr:row>253</xdr:row>
      <xdr:rowOff>105832</xdr:rowOff>
    </xdr:to>
    <xdr:cxnSp macro="">
      <xdr:nvCxnSpPr>
        <xdr:cNvPr id="352" name="Straight Connector 351" descr="graph item"/>
        <xdr:cNvCxnSpPr/>
      </xdr:nvCxnSpPr>
      <xdr:spPr>
        <a:xfrm>
          <a:off x="1248787"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1047717</xdr:colOff>
      <xdr:row>26</xdr:row>
      <xdr:rowOff>99480</xdr:rowOff>
    </xdr:from>
    <xdr:to>
      <xdr:col>3</xdr:col>
      <xdr:colOff>77013</xdr:colOff>
      <xdr:row>26</xdr:row>
      <xdr:rowOff>99480</xdr:rowOff>
    </xdr:to>
    <xdr:cxnSp macro="">
      <xdr:nvCxnSpPr>
        <xdr:cNvPr id="414" name="Straight Connector 413" descr="graph item"/>
        <xdr:cNvCxnSpPr/>
      </xdr:nvCxnSpPr>
      <xdr:spPr>
        <a:xfrm>
          <a:off x="1407550" y="5369980"/>
          <a:ext cx="182880" cy="0"/>
        </a:xfrm>
        <a:prstGeom prst="line">
          <a:avLst/>
        </a:prstGeom>
        <a:ln w="28575">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1047717</xdr:colOff>
      <xdr:row>27</xdr:row>
      <xdr:rowOff>103712</xdr:rowOff>
    </xdr:from>
    <xdr:to>
      <xdr:col>3</xdr:col>
      <xdr:colOff>77013</xdr:colOff>
      <xdr:row>27</xdr:row>
      <xdr:rowOff>103712</xdr:rowOff>
    </xdr:to>
    <xdr:cxnSp macro="">
      <xdr:nvCxnSpPr>
        <xdr:cNvPr id="415" name="Straight Connector 414" descr="graph item"/>
        <xdr:cNvCxnSpPr/>
      </xdr:nvCxnSpPr>
      <xdr:spPr>
        <a:xfrm>
          <a:off x="1407550" y="5374212"/>
          <a:ext cx="182880"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22</xdr:row>
      <xdr:rowOff>105832</xdr:rowOff>
    </xdr:from>
    <xdr:to>
      <xdr:col>2</xdr:col>
      <xdr:colOff>1693287</xdr:colOff>
      <xdr:row>22</xdr:row>
      <xdr:rowOff>105832</xdr:rowOff>
    </xdr:to>
    <xdr:cxnSp macro="">
      <xdr:nvCxnSpPr>
        <xdr:cNvPr id="416" name="Straight Connector 415" descr="graph item"/>
        <xdr:cNvCxnSpPr/>
      </xdr:nvCxnSpPr>
      <xdr:spPr>
        <a:xfrm>
          <a:off x="1250904" y="46016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26</xdr:row>
      <xdr:rowOff>99481</xdr:rowOff>
    </xdr:from>
    <xdr:to>
      <xdr:col>2</xdr:col>
      <xdr:colOff>1693287</xdr:colOff>
      <xdr:row>26</xdr:row>
      <xdr:rowOff>99481</xdr:rowOff>
    </xdr:to>
    <xdr:cxnSp macro="">
      <xdr:nvCxnSpPr>
        <xdr:cNvPr id="417" name="Straight Connector 416" descr="graph item"/>
        <xdr:cNvCxnSpPr/>
      </xdr:nvCxnSpPr>
      <xdr:spPr>
        <a:xfrm>
          <a:off x="1250904" y="51667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27</xdr:row>
      <xdr:rowOff>103713</xdr:rowOff>
    </xdr:from>
    <xdr:to>
      <xdr:col>2</xdr:col>
      <xdr:colOff>1693287</xdr:colOff>
      <xdr:row>27</xdr:row>
      <xdr:rowOff>103713</xdr:rowOff>
    </xdr:to>
    <xdr:cxnSp macro="">
      <xdr:nvCxnSpPr>
        <xdr:cNvPr id="418" name="Straight Connector 417" descr="graph item"/>
        <xdr:cNvCxnSpPr/>
      </xdr:nvCxnSpPr>
      <xdr:spPr>
        <a:xfrm>
          <a:off x="1250904" y="53615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429653</xdr:colOff>
      <xdr:row>23</xdr:row>
      <xdr:rowOff>88897</xdr:rowOff>
    </xdr:from>
    <xdr:to>
      <xdr:col>10</xdr:col>
      <xdr:colOff>50177</xdr:colOff>
      <xdr:row>23</xdr:row>
      <xdr:rowOff>88897</xdr:rowOff>
    </xdr:to>
    <xdr:cxnSp macro="">
      <xdr:nvCxnSpPr>
        <xdr:cNvPr id="424" name="Straight Connector 423" descr="graph item"/>
        <xdr:cNvCxnSpPr/>
      </xdr:nvCxnSpPr>
      <xdr:spPr>
        <a:xfrm>
          <a:off x="5202736" y="4787897"/>
          <a:ext cx="192024" cy="0"/>
        </a:xfrm>
        <a:prstGeom prst="line">
          <a:avLst/>
        </a:prstGeom>
        <a:ln w="28575"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433891</xdr:colOff>
      <xdr:row>24</xdr:row>
      <xdr:rowOff>73209</xdr:rowOff>
    </xdr:from>
    <xdr:to>
      <xdr:col>10</xdr:col>
      <xdr:colOff>36127</xdr:colOff>
      <xdr:row>24</xdr:row>
      <xdr:rowOff>73209</xdr:rowOff>
    </xdr:to>
    <xdr:cxnSp macro="">
      <xdr:nvCxnSpPr>
        <xdr:cNvPr id="425" name="Straight Connector 424" descr="graph item"/>
        <xdr:cNvCxnSpPr/>
      </xdr:nvCxnSpPr>
      <xdr:spPr>
        <a:xfrm>
          <a:off x="5206974" y="4962709"/>
          <a:ext cx="173736" cy="0"/>
        </a:xfrm>
        <a:prstGeom prst="line">
          <a:avLst/>
        </a:prstGeom>
        <a:ln w="28575" cap="rnd">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440236</xdr:colOff>
      <xdr:row>22</xdr:row>
      <xdr:rowOff>99480</xdr:rowOff>
    </xdr:from>
    <xdr:to>
      <xdr:col>10</xdr:col>
      <xdr:colOff>51616</xdr:colOff>
      <xdr:row>22</xdr:row>
      <xdr:rowOff>99480</xdr:rowOff>
    </xdr:to>
    <xdr:cxnSp macro="">
      <xdr:nvCxnSpPr>
        <xdr:cNvPr id="426" name="Straight Connector 425" descr="graph item"/>
        <xdr:cNvCxnSpPr/>
      </xdr:nvCxnSpPr>
      <xdr:spPr>
        <a:xfrm>
          <a:off x="5213319" y="4607980"/>
          <a:ext cx="18288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438125</xdr:colOff>
      <xdr:row>26</xdr:row>
      <xdr:rowOff>93130</xdr:rowOff>
    </xdr:from>
    <xdr:to>
      <xdr:col>10</xdr:col>
      <xdr:colOff>49505</xdr:colOff>
      <xdr:row>26</xdr:row>
      <xdr:rowOff>93130</xdr:rowOff>
    </xdr:to>
    <xdr:cxnSp macro="">
      <xdr:nvCxnSpPr>
        <xdr:cNvPr id="427" name="Straight Connector 426" descr="graph item"/>
        <xdr:cNvCxnSpPr/>
      </xdr:nvCxnSpPr>
      <xdr:spPr>
        <a:xfrm>
          <a:off x="5475792" y="5363630"/>
          <a:ext cx="182880" cy="0"/>
        </a:xfrm>
        <a:prstGeom prst="line">
          <a:avLst/>
        </a:prstGeom>
        <a:ln w="28575">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438125</xdr:colOff>
      <xdr:row>27</xdr:row>
      <xdr:rowOff>97362</xdr:rowOff>
    </xdr:from>
    <xdr:to>
      <xdr:col>10</xdr:col>
      <xdr:colOff>49505</xdr:colOff>
      <xdr:row>27</xdr:row>
      <xdr:rowOff>97362</xdr:rowOff>
    </xdr:to>
    <xdr:cxnSp macro="">
      <xdr:nvCxnSpPr>
        <xdr:cNvPr id="428" name="Straight Connector 427" descr="graph item"/>
        <xdr:cNvCxnSpPr/>
      </xdr:nvCxnSpPr>
      <xdr:spPr>
        <a:xfrm>
          <a:off x="5211208" y="5367862"/>
          <a:ext cx="182880"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22</xdr:row>
      <xdr:rowOff>105832</xdr:rowOff>
    </xdr:from>
    <xdr:to>
      <xdr:col>15</xdr:col>
      <xdr:colOff>1693287</xdr:colOff>
      <xdr:row>22</xdr:row>
      <xdr:rowOff>105832</xdr:rowOff>
    </xdr:to>
    <xdr:cxnSp macro="">
      <xdr:nvCxnSpPr>
        <xdr:cNvPr id="429" name="Straight Connector 428" descr="graph item"/>
        <xdr:cNvCxnSpPr/>
      </xdr:nvCxnSpPr>
      <xdr:spPr>
        <a:xfrm>
          <a:off x="4776212"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26</xdr:row>
      <xdr:rowOff>99481</xdr:rowOff>
    </xdr:from>
    <xdr:to>
      <xdr:col>15</xdr:col>
      <xdr:colOff>1693287</xdr:colOff>
      <xdr:row>26</xdr:row>
      <xdr:rowOff>99481</xdr:rowOff>
    </xdr:to>
    <xdr:cxnSp macro="">
      <xdr:nvCxnSpPr>
        <xdr:cNvPr id="430" name="Straight Connector 429" descr="graph item"/>
        <xdr:cNvCxnSpPr/>
      </xdr:nvCxnSpPr>
      <xdr:spPr>
        <a:xfrm>
          <a:off x="4776212"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27</xdr:row>
      <xdr:rowOff>103713</xdr:rowOff>
    </xdr:from>
    <xdr:to>
      <xdr:col>15</xdr:col>
      <xdr:colOff>1693287</xdr:colOff>
      <xdr:row>27</xdr:row>
      <xdr:rowOff>103713</xdr:rowOff>
    </xdr:to>
    <xdr:cxnSp macro="">
      <xdr:nvCxnSpPr>
        <xdr:cNvPr id="431" name="Straight Connector 430" descr="graph item"/>
        <xdr:cNvCxnSpPr/>
      </xdr:nvCxnSpPr>
      <xdr:spPr>
        <a:xfrm>
          <a:off x="4776212"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22</xdr:row>
      <xdr:rowOff>105832</xdr:rowOff>
    </xdr:from>
    <xdr:to>
      <xdr:col>15</xdr:col>
      <xdr:colOff>1693287</xdr:colOff>
      <xdr:row>22</xdr:row>
      <xdr:rowOff>105832</xdr:rowOff>
    </xdr:to>
    <xdr:cxnSp macro="">
      <xdr:nvCxnSpPr>
        <xdr:cNvPr id="432" name="Straight Connector 431" descr="graph item"/>
        <xdr:cNvCxnSpPr/>
      </xdr:nvCxnSpPr>
      <xdr:spPr>
        <a:xfrm>
          <a:off x="4776212"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26</xdr:row>
      <xdr:rowOff>99481</xdr:rowOff>
    </xdr:from>
    <xdr:to>
      <xdr:col>15</xdr:col>
      <xdr:colOff>1693287</xdr:colOff>
      <xdr:row>26</xdr:row>
      <xdr:rowOff>99481</xdr:rowOff>
    </xdr:to>
    <xdr:cxnSp macro="">
      <xdr:nvCxnSpPr>
        <xdr:cNvPr id="433" name="Straight Connector 432" descr="graph item"/>
        <xdr:cNvCxnSpPr/>
      </xdr:nvCxnSpPr>
      <xdr:spPr>
        <a:xfrm>
          <a:off x="4776212"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27</xdr:row>
      <xdr:rowOff>103713</xdr:rowOff>
    </xdr:from>
    <xdr:to>
      <xdr:col>15</xdr:col>
      <xdr:colOff>1693287</xdr:colOff>
      <xdr:row>27</xdr:row>
      <xdr:rowOff>103713</xdr:rowOff>
    </xdr:to>
    <xdr:cxnSp macro="">
      <xdr:nvCxnSpPr>
        <xdr:cNvPr id="434" name="Straight Connector 433" descr="graph item"/>
        <xdr:cNvCxnSpPr/>
      </xdr:nvCxnSpPr>
      <xdr:spPr>
        <a:xfrm>
          <a:off x="4776212"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22</xdr:row>
      <xdr:rowOff>105832</xdr:rowOff>
    </xdr:from>
    <xdr:to>
      <xdr:col>15</xdr:col>
      <xdr:colOff>1693287</xdr:colOff>
      <xdr:row>22</xdr:row>
      <xdr:rowOff>105832</xdr:rowOff>
    </xdr:to>
    <xdr:cxnSp macro="">
      <xdr:nvCxnSpPr>
        <xdr:cNvPr id="435" name="Straight Connector 434" descr="graph item"/>
        <xdr:cNvCxnSpPr/>
      </xdr:nvCxnSpPr>
      <xdr:spPr>
        <a:xfrm>
          <a:off x="4776212"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26</xdr:row>
      <xdr:rowOff>99481</xdr:rowOff>
    </xdr:from>
    <xdr:to>
      <xdr:col>15</xdr:col>
      <xdr:colOff>1693287</xdr:colOff>
      <xdr:row>26</xdr:row>
      <xdr:rowOff>99481</xdr:rowOff>
    </xdr:to>
    <xdr:cxnSp macro="">
      <xdr:nvCxnSpPr>
        <xdr:cNvPr id="436" name="Straight Connector 435" descr="graph item"/>
        <xdr:cNvCxnSpPr/>
      </xdr:nvCxnSpPr>
      <xdr:spPr>
        <a:xfrm>
          <a:off x="4776212"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27</xdr:row>
      <xdr:rowOff>103713</xdr:rowOff>
    </xdr:from>
    <xdr:to>
      <xdr:col>15</xdr:col>
      <xdr:colOff>1693287</xdr:colOff>
      <xdr:row>27</xdr:row>
      <xdr:rowOff>103713</xdr:rowOff>
    </xdr:to>
    <xdr:cxnSp macro="">
      <xdr:nvCxnSpPr>
        <xdr:cNvPr id="437" name="Straight Connector 436" descr="graph item"/>
        <xdr:cNvCxnSpPr/>
      </xdr:nvCxnSpPr>
      <xdr:spPr>
        <a:xfrm>
          <a:off x="4776212"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429653</xdr:colOff>
      <xdr:row>23</xdr:row>
      <xdr:rowOff>88897</xdr:rowOff>
    </xdr:from>
    <xdr:to>
      <xdr:col>17</xdr:col>
      <xdr:colOff>50177</xdr:colOff>
      <xdr:row>23</xdr:row>
      <xdr:rowOff>88897</xdr:rowOff>
    </xdr:to>
    <xdr:cxnSp macro="">
      <xdr:nvCxnSpPr>
        <xdr:cNvPr id="438" name="Straight Connector 437" descr="graph item"/>
        <xdr:cNvCxnSpPr/>
      </xdr:nvCxnSpPr>
      <xdr:spPr>
        <a:xfrm>
          <a:off x="5202736" y="4787897"/>
          <a:ext cx="192024" cy="0"/>
        </a:xfrm>
        <a:prstGeom prst="line">
          <a:avLst/>
        </a:prstGeom>
        <a:ln w="28575"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433891</xdr:colOff>
      <xdr:row>24</xdr:row>
      <xdr:rowOff>73209</xdr:rowOff>
    </xdr:from>
    <xdr:to>
      <xdr:col>17</xdr:col>
      <xdr:colOff>36127</xdr:colOff>
      <xdr:row>24</xdr:row>
      <xdr:rowOff>73209</xdr:rowOff>
    </xdr:to>
    <xdr:cxnSp macro="">
      <xdr:nvCxnSpPr>
        <xdr:cNvPr id="439" name="Straight Connector 438" descr="graph item"/>
        <xdr:cNvCxnSpPr/>
      </xdr:nvCxnSpPr>
      <xdr:spPr>
        <a:xfrm>
          <a:off x="5206974" y="4962709"/>
          <a:ext cx="173736" cy="0"/>
        </a:xfrm>
        <a:prstGeom prst="line">
          <a:avLst/>
        </a:prstGeom>
        <a:ln w="28575" cap="rnd">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440236</xdr:colOff>
      <xdr:row>22</xdr:row>
      <xdr:rowOff>99480</xdr:rowOff>
    </xdr:from>
    <xdr:to>
      <xdr:col>17</xdr:col>
      <xdr:colOff>51616</xdr:colOff>
      <xdr:row>22</xdr:row>
      <xdr:rowOff>99480</xdr:rowOff>
    </xdr:to>
    <xdr:cxnSp macro="">
      <xdr:nvCxnSpPr>
        <xdr:cNvPr id="440" name="Straight Connector 439" descr="graph item"/>
        <xdr:cNvCxnSpPr/>
      </xdr:nvCxnSpPr>
      <xdr:spPr>
        <a:xfrm>
          <a:off x="5213319" y="4607980"/>
          <a:ext cx="18288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438125</xdr:colOff>
      <xdr:row>26</xdr:row>
      <xdr:rowOff>93130</xdr:rowOff>
    </xdr:from>
    <xdr:to>
      <xdr:col>17</xdr:col>
      <xdr:colOff>49505</xdr:colOff>
      <xdr:row>26</xdr:row>
      <xdr:rowOff>93130</xdr:rowOff>
    </xdr:to>
    <xdr:cxnSp macro="">
      <xdr:nvCxnSpPr>
        <xdr:cNvPr id="441" name="Straight Connector 440" descr="graph item"/>
        <xdr:cNvCxnSpPr/>
      </xdr:nvCxnSpPr>
      <xdr:spPr>
        <a:xfrm>
          <a:off x="9571542" y="5363630"/>
          <a:ext cx="182880" cy="0"/>
        </a:xfrm>
        <a:prstGeom prst="line">
          <a:avLst/>
        </a:prstGeom>
        <a:ln w="28575">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438125</xdr:colOff>
      <xdr:row>27</xdr:row>
      <xdr:rowOff>97362</xdr:rowOff>
    </xdr:from>
    <xdr:to>
      <xdr:col>17</xdr:col>
      <xdr:colOff>49505</xdr:colOff>
      <xdr:row>27</xdr:row>
      <xdr:rowOff>97362</xdr:rowOff>
    </xdr:to>
    <xdr:cxnSp macro="">
      <xdr:nvCxnSpPr>
        <xdr:cNvPr id="442" name="Straight Connector 441" descr="graph item"/>
        <xdr:cNvCxnSpPr/>
      </xdr:nvCxnSpPr>
      <xdr:spPr>
        <a:xfrm>
          <a:off x="5211208" y="5367862"/>
          <a:ext cx="182880"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52</xdr:row>
      <xdr:rowOff>105832</xdr:rowOff>
    </xdr:from>
    <xdr:to>
      <xdr:col>15</xdr:col>
      <xdr:colOff>1693287</xdr:colOff>
      <xdr:row>52</xdr:row>
      <xdr:rowOff>105832</xdr:rowOff>
    </xdr:to>
    <xdr:cxnSp macro="">
      <xdr:nvCxnSpPr>
        <xdr:cNvPr id="443" name="Straight Connector 442" descr="graph item"/>
        <xdr:cNvCxnSpPr/>
      </xdr:nvCxnSpPr>
      <xdr:spPr>
        <a:xfrm>
          <a:off x="4776212"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56</xdr:row>
      <xdr:rowOff>99481</xdr:rowOff>
    </xdr:from>
    <xdr:to>
      <xdr:col>15</xdr:col>
      <xdr:colOff>1693287</xdr:colOff>
      <xdr:row>56</xdr:row>
      <xdr:rowOff>99481</xdr:rowOff>
    </xdr:to>
    <xdr:cxnSp macro="">
      <xdr:nvCxnSpPr>
        <xdr:cNvPr id="444" name="Straight Connector 443" descr="graph item"/>
        <xdr:cNvCxnSpPr/>
      </xdr:nvCxnSpPr>
      <xdr:spPr>
        <a:xfrm>
          <a:off x="4776212"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57</xdr:row>
      <xdr:rowOff>103713</xdr:rowOff>
    </xdr:from>
    <xdr:to>
      <xdr:col>15</xdr:col>
      <xdr:colOff>1693287</xdr:colOff>
      <xdr:row>57</xdr:row>
      <xdr:rowOff>103713</xdr:rowOff>
    </xdr:to>
    <xdr:cxnSp macro="">
      <xdr:nvCxnSpPr>
        <xdr:cNvPr id="445" name="Straight Connector 444" descr="graph item"/>
        <xdr:cNvCxnSpPr/>
      </xdr:nvCxnSpPr>
      <xdr:spPr>
        <a:xfrm>
          <a:off x="4776212"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52</xdr:row>
      <xdr:rowOff>105832</xdr:rowOff>
    </xdr:from>
    <xdr:to>
      <xdr:col>15</xdr:col>
      <xdr:colOff>1693287</xdr:colOff>
      <xdr:row>52</xdr:row>
      <xdr:rowOff>105832</xdr:rowOff>
    </xdr:to>
    <xdr:cxnSp macro="">
      <xdr:nvCxnSpPr>
        <xdr:cNvPr id="446" name="Straight Connector 445" descr="graph item"/>
        <xdr:cNvCxnSpPr/>
      </xdr:nvCxnSpPr>
      <xdr:spPr>
        <a:xfrm>
          <a:off x="4776212"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56</xdr:row>
      <xdr:rowOff>99481</xdr:rowOff>
    </xdr:from>
    <xdr:to>
      <xdr:col>15</xdr:col>
      <xdr:colOff>1693287</xdr:colOff>
      <xdr:row>56</xdr:row>
      <xdr:rowOff>99481</xdr:rowOff>
    </xdr:to>
    <xdr:cxnSp macro="">
      <xdr:nvCxnSpPr>
        <xdr:cNvPr id="447" name="Straight Connector 446" descr="graph item"/>
        <xdr:cNvCxnSpPr/>
      </xdr:nvCxnSpPr>
      <xdr:spPr>
        <a:xfrm>
          <a:off x="4776212"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57</xdr:row>
      <xdr:rowOff>103713</xdr:rowOff>
    </xdr:from>
    <xdr:to>
      <xdr:col>15</xdr:col>
      <xdr:colOff>1693287</xdr:colOff>
      <xdr:row>57</xdr:row>
      <xdr:rowOff>103713</xdr:rowOff>
    </xdr:to>
    <xdr:cxnSp macro="">
      <xdr:nvCxnSpPr>
        <xdr:cNvPr id="448" name="Straight Connector 447" descr="graph item"/>
        <xdr:cNvCxnSpPr/>
      </xdr:nvCxnSpPr>
      <xdr:spPr>
        <a:xfrm>
          <a:off x="4776212"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52</xdr:row>
      <xdr:rowOff>105832</xdr:rowOff>
    </xdr:from>
    <xdr:to>
      <xdr:col>15</xdr:col>
      <xdr:colOff>1693287</xdr:colOff>
      <xdr:row>52</xdr:row>
      <xdr:rowOff>105832</xdr:rowOff>
    </xdr:to>
    <xdr:cxnSp macro="">
      <xdr:nvCxnSpPr>
        <xdr:cNvPr id="449" name="Straight Connector 448" descr="graph item"/>
        <xdr:cNvCxnSpPr/>
      </xdr:nvCxnSpPr>
      <xdr:spPr>
        <a:xfrm>
          <a:off x="4776212"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56</xdr:row>
      <xdr:rowOff>99481</xdr:rowOff>
    </xdr:from>
    <xdr:to>
      <xdr:col>15</xdr:col>
      <xdr:colOff>1693287</xdr:colOff>
      <xdr:row>56</xdr:row>
      <xdr:rowOff>99481</xdr:rowOff>
    </xdr:to>
    <xdr:cxnSp macro="">
      <xdr:nvCxnSpPr>
        <xdr:cNvPr id="450" name="Straight Connector 449" descr="graph item"/>
        <xdr:cNvCxnSpPr/>
      </xdr:nvCxnSpPr>
      <xdr:spPr>
        <a:xfrm>
          <a:off x="4776212"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57</xdr:row>
      <xdr:rowOff>103713</xdr:rowOff>
    </xdr:from>
    <xdr:to>
      <xdr:col>15</xdr:col>
      <xdr:colOff>1693287</xdr:colOff>
      <xdr:row>57</xdr:row>
      <xdr:rowOff>103713</xdr:rowOff>
    </xdr:to>
    <xdr:cxnSp macro="">
      <xdr:nvCxnSpPr>
        <xdr:cNvPr id="451" name="Straight Connector 450" descr="graph item"/>
        <xdr:cNvCxnSpPr/>
      </xdr:nvCxnSpPr>
      <xdr:spPr>
        <a:xfrm>
          <a:off x="4776212"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429653</xdr:colOff>
      <xdr:row>53</xdr:row>
      <xdr:rowOff>88897</xdr:rowOff>
    </xdr:from>
    <xdr:to>
      <xdr:col>17</xdr:col>
      <xdr:colOff>50177</xdr:colOff>
      <xdr:row>53</xdr:row>
      <xdr:rowOff>88897</xdr:rowOff>
    </xdr:to>
    <xdr:cxnSp macro="">
      <xdr:nvCxnSpPr>
        <xdr:cNvPr id="452" name="Straight Connector 451" descr="graph item"/>
        <xdr:cNvCxnSpPr/>
      </xdr:nvCxnSpPr>
      <xdr:spPr>
        <a:xfrm>
          <a:off x="5202736" y="4787897"/>
          <a:ext cx="192024" cy="0"/>
        </a:xfrm>
        <a:prstGeom prst="line">
          <a:avLst/>
        </a:prstGeom>
        <a:ln w="28575"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433891</xdr:colOff>
      <xdr:row>54</xdr:row>
      <xdr:rowOff>73209</xdr:rowOff>
    </xdr:from>
    <xdr:to>
      <xdr:col>17</xdr:col>
      <xdr:colOff>36127</xdr:colOff>
      <xdr:row>54</xdr:row>
      <xdr:rowOff>73209</xdr:rowOff>
    </xdr:to>
    <xdr:cxnSp macro="">
      <xdr:nvCxnSpPr>
        <xdr:cNvPr id="453" name="Straight Connector 452" descr="graph item"/>
        <xdr:cNvCxnSpPr/>
      </xdr:nvCxnSpPr>
      <xdr:spPr>
        <a:xfrm>
          <a:off x="5206974" y="4962709"/>
          <a:ext cx="173736" cy="0"/>
        </a:xfrm>
        <a:prstGeom prst="line">
          <a:avLst/>
        </a:prstGeom>
        <a:ln w="28575" cap="rnd">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440236</xdr:colOff>
      <xdr:row>52</xdr:row>
      <xdr:rowOff>99480</xdr:rowOff>
    </xdr:from>
    <xdr:to>
      <xdr:col>17</xdr:col>
      <xdr:colOff>51616</xdr:colOff>
      <xdr:row>52</xdr:row>
      <xdr:rowOff>99480</xdr:rowOff>
    </xdr:to>
    <xdr:cxnSp macro="">
      <xdr:nvCxnSpPr>
        <xdr:cNvPr id="454" name="Straight Connector 453" descr="graph item"/>
        <xdr:cNvCxnSpPr/>
      </xdr:nvCxnSpPr>
      <xdr:spPr>
        <a:xfrm>
          <a:off x="5213319" y="4607980"/>
          <a:ext cx="18288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438125</xdr:colOff>
      <xdr:row>56</xdr:row>
      <xdr:rowOff>93130</xdr:rowOff>
    </xdr:from>
    <xdr:to>
      <xdr:col>17</xdr:col>
      <xdr:colOff>49505</xdr:colOff>
      <xdr:row>56</xdr:row>
      <xdr:rowOff>93130</xdr:rowOff>
    </xdr:to>
    <xdr:cxnSp macro="">
      <xdr:nvCxnSpPr>
        <xdr:cNvPr id="455" name="Straight Connector 454" descr="graph item"/>
        <xdr:cNvCxnSpPr/>
      </xdr:nvCxnSpPr>
      <xdr:spPr>
        <a:xfrm>
          <a:off x="9571542" y="10433047"/>
          <a:ext cx="182880" cy="0"/>
        </a:xfrm>
        <a:prstGeom prst="line">
          <a:avLst/>
        </a:prstGeom>
        <a:ln w="28575">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438125</xdr:colOff>
      <xdr:row>57</xdr:row>
      <xdr:rowOff>97362</xdr:rowOff>
    </xdr:from>
    <xdr:to>
      <xdr:col>17</xdr:col>
      <xdr:colOff>49505</xdr:colOff>
      <xdr:row>57</xdr:row>
      <xdr:rowOff>97362</xdr:rowOff>
    </xdr:to>
    <xdr:cxnSp macro="">
      <xdr:nvCxnSpPr>
        <xdr:cNvPr id="456" name="Straight Connector 455" descr="graph item"/>
        <xdr:cNvCxnSpPr/>
      </xdr:nvCxnSpPr>
      <xdr:spPr>
        <a:xfrm>
          <a:off x="5211208" y="5367862"/>
          <a:ext cx="182880"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52</xdr:row>
      <xdr:rowOff>105832</xdr:rowOff>
    </xdr:from>
    <xdr:to>
      <xdr:col>8</xdr:col>
      <xdr:colOff>1693287</xdr:colOff>
      <xdr:row>52</xdr:row>
      <xdr:rowOff>105832</xdr:rowOff>
    </xdr:to>
    <xdr:cxnSp macro="">
      <xdr:nvCxnSpPr>
        <xdr:cNvPr id="457" name="Straight Connector 456" descr="graph item"/>
        <xdr:cNvCxnSpPr/>
      </xdr:nvCxnSpPr>
      <xdr:spPr>
        <a:xfrm>
          <a:off x="4776212"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56</xdr:row>
      <xdr:rowOff>99481</xdr:rowOff>
    </xdr:from>
    <xdr:to>
      <xdr:col>8</xdr:col>
      <xdr:colOff>1693287</xdr:colOff>
      <xdr:row>56</xdr:row>
      <xdr:rowOff>99481</xdr:rowOff>
    </xdr:to>
    <xdr:cxnSp macro="">
      <xdr:nvCxnSpPr>
        <xdr:cNvPr id="458" name="Straight Connector 457" descr="graph item"/>
        <xdr:cNvCxnSpPr/>
      </xdr:nvCxnSpPr>
      <xdr:spPr>
        <a:xfrm>
          <a:off x="4776212"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57</xdr:row>
      <xdr:rowOff>103713</xdr:rowOff>
    </xdr:from>
    <xdr:to>
      <xdr:col>8</xdr:col>
      <xdr:colOff>1693287</xdr:colOff>
      <xdr:row>57</xdr:row>
      <xdr:rowOff>103713</xdr:rowOff>
    </xdr:to>
    <xdr:cxnSp macro="">
      <xdr:nvCxnSpPr>
        <xdr:cNvPr id="459" name="Straight Connector 458" descr="graph item"/>
        <xdr:cNvCxnSpPr/>
      </xdr:nvCxnSpPr>
      <xdr:spPr>
        <a:xfrm>
          <a:off x="4776212"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52</xdr:row>
      <xdr:rowOff>105832</xdr:rowOff>
    </xdr:from>
    <xdr:to>
      <xdr:col>8</xdr:col>
      <xdr:colOff>1693287</xdr:colOff>
      <xdr:row>52</xdr:row>
      <xdr:rowOff>105832</xdr:rowOff>
    </xdr:to>
    <xdr:cxnSp macro="">
      <xdr:nvCxnSpPr>
        <xdr:cNvPr id="460" name="Straight Connector 459" descr="graph item"/>
        <xdr:cNvCxnSpPr/>
      </xdr:nvCxnSpPr>
      <xdr:spPr>
        <a:xfrm>
          <a:off x="4776212"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56</xdr:row>
      <xdr:rowOff>99481</xdr:rowOff>
    </xdr:from>
    <xdr:to>
      <xdr:col>8</xdr:col>
      <xdr:colOff>1693287</xdr:colOff>
      <xdr:row>56</xdr:row>
      <xdr:rowOff>99481</xdr:rowOff>
    </xdr:to>
    <xdr:cxnSp macro="">
      <xdr:nvCxnSpPr>
        <xdr:cNvPr id="461" name="Straight Connector 460" descr="graph item"/>
        <xdr:cNvCxnSpPr/>
      </xdr:nvCxnSpPr>
      <xdr:spPr>
        <a:xfrm>
          <a:off x="4776212"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57</xdr:row>
      <xdr:rowOff>103713</xdr:rowOff>
    </xdr:from>
    <xdr:to>
      <xdr:col>8</xdr:col>
      <xdr:colOff>1693287</xdr:colOff>
      <xdr:row>57</xdr:row>
      <xdr:rowOff>103713</xdr:rowOff>
    </xdr:to>
    <xdr:cxnSp macro="">
      <xdr:nvCxnSpPr>
        <xdr:cNvPr id="462" name="Straight Connector 461" descr="graph item"/>
        <xdr:cNvCxnSpPr/>
      </xdr:nvCxnSpPr>
      <xdr:spPr>
        <a:xfrm>
          <a:off x="4776212"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52</xdr:row>
      <xdr:rowOff>105832</xdr:rowOff>
    </xdr:from>
    <xdr:to>
      <xdr:col>8</xdr:col>
      <xdr:colOff>1693287</xdr:colOff>
      <xdr:row>52</xdr:row>
      <xdr:rowOff>105832</xdr:rowOff>
    </xdr:to>
    <xdr:cxnSp macro="">
      <xdr:nvCxnSpPr>
        <xdr:cNvPr id="463" name="Straight Connector 462" descr="graph item"/>
        <xdr:cNvCxnSpPr/>
      </xdr:nvCxnSpPr>
      <xdr:spPr>
        <a:xfrm>
          <a:off x="4776212"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56</xdr:row>
      <xdr:rowOff>99481</xdr:rowOff>
    </xdr:from>
    <xdr:to>
      <xdr:col>8</xdr:col>
      <xdr:colOff>1693287</xdr:colOff>
      <xdr:row>56</xdr:row>
      <xdr:rowOff>99481</xdr:rowOff>
    </xdr:to>
    <xdr:cxnSp macro="">
      <xdr:nvCxnSpPr>
        <xdr:cNvPr id="464" name="Straight Connector 463" descr="graph item"/>
        <xdr:cNvCxnSpPr/>
      </xdr:nvCxnSpPr>
      <xdr:spPr>
        <a:xfrm>
          <a:off x="4776212"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57</xdr:row>
      <xdr:rowOff>103713</xdr:rowOff>
    </xdr:from>
    <xdr:to>
      <xdr:col>8</xdr:col>
      <xdr:colOff>1693287</xdr:colOff>
      <xdr:row>57</xdr:row>
      <xdr:rowOff>103713</xdr:rowOff>
    </xdr:to>
    <xdr:cxnSp macro="">
      <xdr:nvCxnSpPr>
        <xdr:cNvPr id="465" name="Straight Connector 464" descr="graph item"/>
        <xdr:cNvCxnSpPr/>
      </xdr:nvCxnSpPr>
      <xdr:spPr>
        <a:xfrm>
          <a:off x="4776212"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429653</xdr:colOff>
      <xdr:row>53</xdr:row>
      <xdr:rowOff>88897</xdr:rowOff>
    </xdr:from>
    <xdr:to>
      <xdr:col>10</xdr:col>
      <xdr:colOff>50177</xdr:colOff>
      <xdr:row>53</xdr:row>
      <xdr:rowOff>88897</xdr:rowOff>
    </xdr:to>
    <xdr:cxnSp macro="">
      <xdr:nvCxnSpPr>
        <xdr:cNvPr id="466" name="Straight Connector 465" descr="graph item"/>
        <xdr:cNvCxnSpPr/>
      </xdr:nvCxnSpPr>
      <xdr:spPr>
        <a:xfrm>
          <a:off x="5202736" y="4787897"/>
          <a:ext cx="192024" cy="0"/>
        </a:xfrm>
        <a:prstGeom prst="line">
          <a:avLst/>
        </a:prstGeom>
        <a:ln w="28575"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433891</xdr:colOff>
      <xdr:row>54</xdr:row>
      <xdr:rowOff>73209</xdr:rowOff>
    </xdr:from>
    <xdr:to>
      <xdr:col>10</xdr:col>
      <xdr:colOff>36127</xdr:colOff>
      <xdr:row>54</xdr:row>
      <xdr:rowOff>73209</xdr:rowOff>
    </xdr:to>
    <xdr:cxnSp macro="">
      <xdr:nvCxnSpPr>
        <xdr:cNvPr id="467" name="Straight Connector 466" descr="graph item"/>
        <xdr:cNvCxnSpPr/>
      </xdr:nvCxnSpPr>
      <xdr:spPr>
        <a:xfrm>
          <a:off x="5206974" y="4962709"/>
          <a:ext cx="173736" cy="0"/>
        </a:xfrm>
        <a:prstGeom prst="line">
          <a:avLst/>
        </a:prstGeom>
        <a:ln w="28575" cap="rnd">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440236</xdr:colOff>
      <xdr:row>52</xdr:row>
      <xdr:rowOff>99480</xdr:rowOff>
    </xdr:from>
    <xdr:to>
      <xdr:col>10</xdr:col>
      <xdr:colOff>51616</xdr:colOff>
      <xdr:row>52</xdr:row>
      <xdr:rowOff>99480</xdr:rowOff>
    </xdr:to>
    <xdr:cxnSp macro="">
      <xdr:nvCxnSpPr>
        <xdr:cNvPr id="468" name="Straight Connector 467" descr="graph item"/>
        <xdr:cNvCxnSpPr/>
      </xdr:nvCxnSpPr>
      <xdr:spPr>
        <a:xfrm>
          <a:off x="5213319" y="4607980"/>
          <a:ext cx="18288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438125</xdr:colOff>
      <xdr:row>56</xdr:row>
      <xdr:rowOff>93130</xdr:rowOff>
    </xdr:from>
    <xdr:to>
      <xdr:col>10</xdr:col>
      <xdr:colOff>49505</xdr:colOff>
      <xdr:row>56</xdr:row>
      <xdr:rowOff>93130</xdr:rowOff>
    </xdr:to>
    <xdr:cxnSp macro="">
      <xdr:nvCxnSpPr>
        <xdr:cNvPr id="469" name="Straight Connector 468" descr="graph item"/>
        <xdr:cNvCxnSpPr/>
      </xdr:nvCxnSpPr>
      <xdr:spPr>
        <a:xfrm>
          <a:off x="5475792" y="10433047"/>
          <a:ext cx="182880" cy="0"/>
        </a:xfrm>
        <a:prstGeom prst="line">
          <a:avLst/>
        </a:prstGeom>
        <a:ln w="28575">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438125</xdr:colOff>
      <xdr:row>57</xdr:row>
      <xdr:rowOff>97362</xdr:rowOff>
    </xdr:from>
    <xdr:to>
      <xdr:col>10</xdr:col>
      <xdr:colOff>49505</xdr:colOff>
      <xdr:row>57</xdr:row>
      <xdr:rowOff>97362</xdr:rowOff>
    </xdr:to>
    <xdr:cxnSp macro="">
      <xdr:nvCxnSpPr>
        <xdr:cNvPr id="470" name="Straight Connector 469" descr="graph item"/>
        <xdr:cNvCxnSpPr/>
      </xdr:nvCxnSpPr>
      <xdr:spPr>
        <a:xfrm>
          <a:off x="5211208" y="5367862"/>
          <a:ext cx="182880"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89</xdr:row>
      <xdr:rowOff>105832</xdr:rowOff>
    </xdr:from>
    <xdr:to>
      <xdr:col>15</xdr:col>
      <xdr:colOff>1693287</xdr:colOff>
      <xdr:row>89</xdr:row>
      <xdr:rowOff>105832</xdr:rowOff>
    </xdr:to>
    <xdr:cxnSp macro="">
      <xdr:nvCxnSpPr>
        <xdr:cNvPr id="471" name="Straight Connector 470" descr="graph item"/>
        <xdr:cNvCxnSpPr/>
      </xdr:nvCxnSpPr>
      <xdr:spPr>
        <a:xfrm>
          <a:off x="4776212"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93</xdr:row>
      <xdr:rowOff>99481</xdr:rowOff>
    </xdr:from>
    <xdr:to>
      <xdr:col>15</xdr:col>
      <xdr:colOff>1693287</xdr:colOff>
      <xdr:row>93</xdr:row>
      <xdr:rowOff>99481</xdr:rowOff>
    </xdr:to>
    <xdr:cxnSp macro="">
      <xdr:nvCxnSpPr>
        <xdr:cNvPr id="472" name="Straight Connector 471" descr="graph item"/>
        <xdr:cNvCxnSpPr/>
      </xdr:nvCxnSpPr>
      <xdr:spPr>
        <a:xfrm>
          <a:off x="4776212"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94</xdr:row>
      <xdr:rowOff>103713</xdr:rowOff>
    </xdr:from>
    <xdr:to>
      <xdr:col>15</xdr:col>
      <xdr:colOff>1693287</xdr:colOff>
      <xdr:row>94</xdr:row>
      <xdr:rowOff>103713</xdr:rowOff>
    </xdr:to>
    <xdr:cxnSp macro="">
      <xdr:nvCxnSpPr>
        <xdr:cNvPr id="473" name="Straight Connector 472" descr="graph item"/>
        <xdr:cNvCxnSpPr/>
      </xdr:nvCxnSpPr>
      <xdr:spPr>
        <a:xfrm>
          <a:off x="4776212"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89</xdr:row>
      <xdr:rowOff>105832</xdr:rowOff>
    </xdr:from>
    <xdr:to>
      <xdr:col>15</xdr:col>
      <xdr:colOff>1693287</xdr:colOff>
      <xdr:row>89</xdr:row>
      <xdr:rowOff>105832</xdr:rowOff>
    </xdr:to>
    <xdr:cxnSp macro="">
      <xdr:nvCxnSpPr>
        <xdr:cNvPr id="474" name="Straight Connector 473" descr="graph item"/>
        <xdr:cNvCxnSpPr/>
      </xdr:nvCxnSpPr>
      <xdr:spPr>
        <a:xfrm>
          <a:off x="4776212"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93</xdr:row>
      <xdr:rowOff>99481</xdr:rowOff>
    </xdr:from>
    <xdr:to>
      <xdr:col>15</xdr:col>
      <xdr:colOff>1693287</xdr:colOff>
      <xdr:row>93</xdr:row>
      <xdr:rowOff>99481</xdr:rowOff>
    </xdr:to>
    <xdr:cxnSp macro="">
      <xdr:nvCxnSpPr>
        <xdr:cNvPr id="475" name="Straight Connector 474" descr="graph item"/>
        <xdr:cNvCxnSpPr/>
      </xdr:nvCxnSpPr>
      <xdr:spPr>
        <a:xfrm>
          <a:off x="4776212"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94</xdr:row>
      <xdr:rowOff>103713</xdr:rowOff>
    </xdr:from>
    <xdr:to>
      <xdr:col>15</xdr:col>
      <xdr:colOff>1693287</xdr:colOff>
      <xdr:row>94</xdr:row>
      <xdr:rowOff>103713</xdr:rowOff>
    </xdr:to>
    <xdr:cxnSp macro="">
      <xdr:nvCxnSpPr>
        <xdr:cNvPr id="476" name="Straight Connector 475" descr="graph item"/>
        <xdr:cNvCxnSpPr/>
      </xdr:nvCxnSpPr>
      <xdr:spPr>
        <a:xfrm>
          <a:off x="4776212"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89</xdr:row>
      <xdr:rowOff>105832</xdr:rowOff>
    </xdr:from>
    <xdr:to>
      <xdr:col>15</xdr:col>
      <xdr:colOff>1693287</xdr:colOff>
      <xdr:row>89</xdr:row>
      <xdr:rowOff>105832</xdr:rowOff>
    </xdr:to>
    <xdr:cxnSp macro="">
      <xdr:nvCxnSpPr>
        <xdr:cNvPr id="477" name="Straight Connector 476" descr="graph item"/>
        <xdr:cNvCxnSpPr/>
      </xdr:nvCxnSpPr>
      <xdr:spPr>
        <a:xfrm>
          <a:off x="4776212"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93</xdr:row>
      <xdr:rowOff>99481</xdr:rowOff>
    </xdr:from>
    <xdr:to>
      <xdr:col>15</xdr:col>
      <xdr:colOff>1693287</xdr:colOff>
      <xdr:row>93</xdr:row>
      <xdr:rowOff>99481</xdr:rowOff>
    </xdr:to>
    <xdr:cxnSp macro="">
      <xdr:nvCxnSpPr>
        <xdr:cNvPr id="478" name="Straight Connector 477" descr="graph item"/>
        <xdr:cNvCxnSpPr/>
      </xdr:nvCxnSpPr>
      <xdr:spPr>
        <a:xfrm>
          <a:off x="4776212"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94</xdr:row>
      <xdr:rowOff>103713</xdr:rowOff>
    </xdr:from>
    <xdr:to>
      <xdr:col>15</xdr:col>
      <xdr:colOff>1693287</xdr:colOff>
      <xdr:row>94</xdr:row>
      <xdr:rowOff>103713</xdr:rowOff>
    </xdr:to>
    <xdr:cxnSp macro="">
      <xdr:nvCxnSpPr>
        <xdr:cNvPr id="479" name="Straight Connector 478" descr="graph item"/>
        <xdr:cNvCxnSpPr/>
      </xdr:nvCxnSpPr>
      <xdr:spPr>
        <a:xfrm>
          <a:off x="4776212"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429653</xdr:colOff>
      <xdr:row>90</xdr:row>
      <xdr:rowOff>88897</xdr:rowOff>
    </xdr:from>
    <xdr:to>
      <xdr:col>17</xdr:col>
      <xdr:colOff>50177</xdr:colOff>
      <xdr:row>90</xdr:row>
      <xdr:rowOff>88897</xdr:rowOff>
    </xdr:to>
    <xdr:cxnSp macro="">
      <xdr:nvCxnSpPr>
        <xdr:cNvPr id="480" name="Straight Connector 479" descr="graph item"/>
        <xdr:cNvCxnSpPr/>
      </xdr:nvCxnSpPr>
      <xdr:spPr>
        <a:xfrm>
          <a:off x="5202736" y="4787897"/>
          <a:ext cx="192024" cy="0"/>
        </a:xfrm>
        <a:prstGeom prst="line">
          <a:avLst/>
        </a:prstGeom>
        <a:ln w="28575"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433891</xdr:colOff>
      <xdr:row>91</xdr:row>
      <xdr:rowOff>73209</xdr:rowOff>
    </xdr:from>
    <xdr:to>
      <xdr:col>17</xdr:col>
      <xdr:colOff>36127</xdr:colOff>
      <xdr:row>91</xdr:row>
      <xdr:rowOff>73209</xdr:rowOff>
    </xdr:to>
    <xdr:cxnSp macro="">
      <xdr:nvCxnSpPr>
        <xdr:cNvPr id="481" name="Straight Connector 480" descr="graph item"/>
        <xdr:cNvCxnSpPr/>
      </xdr:nvCxnSpPr>
      <xdr:spPr>
        <a:xfrm>
          <a:off x="5206974" y="4962709"/>
          <a:ext cx="173736" cy="0"/>
        </a:xfrm>
        <a:prstGeom prst="line">
          <a:avLst/>
        </a:prstGeom>
        <a:ln w="28575" cap="rnd">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440236</xdr:colOff>
      <xdr:row>89</xdr:row>
      <xdr:rowOff>99480</xdr:rowOff>
    </xdr:from>
    <xdr:to>
      <xdr:col>17</xdr:col>
      <xdr:colOff>51616</xdr:colOff>
      <xdr:row>89</xdr:row>
      <xdr:rowOff>99480</xdr:rowOff>
    </xdr:to>
    <xdr:cxnSp macro="">
      <xdr:nvCxnSpPr>
        <xdr:cNvPr id="482" name="Straight Connector 481" descr="graph item"/>
        <xdr:cNvCxnSpPr/>
      </xdr:nvCxnSpPr>
      <xdr:spPr>
        <a:xfrm>
          <a:off x="5213319" y="4607980"/>
          <a:ext cx="18288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438125</xdr:colOff>
      <xdr:row>93</xdr:row>
      <xdr:rowOff>93130</xdr:rowOff>
    </xdr:from>
    <xdr:to>
      <xdr:col>17</xdr:col>
      <xdr:colOff>49505</xdr:colOff>
      <xdr:row>93</xdr:row>
      <xdr:rowOff>93130</xdr:rowOff>
    </xdr:to>
    <xdr:cxnSp macro="">
      <xdr:nvCxnSpPr>
        <xdr:cNvPr id="483" name="Straight Connector 482" descr="graph item"/>
        <xdr:cNvCxnSpPr/>
      </xdr:nvCxnSpPr>
      <xdr:spPr>
        <a:xfrm>
          <a:off x="9571542" y="17227547"/>
          <a:ext cx="182880" cy="0"/>
        </a:xfrm>
        <a:prstGeom prst="line">
          <a:avLst/>
        </a:prstGeom>
        <a:ln w="28575">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438125</xdr:colOff>
      <xdr:row>94</xdr:row>
      <xdr:rowOff>97362</xdr:rowOff>
    </xdr:from>
    <xdr:to>
      <xdr:col>17</xdr:col>
      <xdr:colOff>49505</xdr:colOff>
      <xdr:row>94</xdr:row>
      <xdr:rowOff>97362</xdr:rowOff>
    </xdr:to>
    <xdr:cxnSp macro="">
      <xdr:nvCxnSpPr>
        <xdr:cNvPr id="484" name="Straight Connector 483" descr="graph item"/>
        <xdr:cNvCxnSpPr/>
      </xdr:nvCxnSpPr>
      <xdr:spPr>
        <a:xfrm>
          <a:off x="5211208" y="5367862"/>
          <a:ext cx="182880"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89</xdr:row>
      <xdr:rowOff>105832</xdr:rowOff>
    </xdr:from>
    <xdr:to>
      <xdr:col>8</xdr:col>
      <xdr:colOff>1693287</xdr:colOff>
      <xdr:row>89</xdr:row>
      <xdr:rowOff>105832</xdr:rowOff>
    </xdr:to>
    <xdr:cxnSp macro="">
      <xdr:nvCxnSpPr>
        <xdr:cNvPr id="485" name="Straight Connector 484" descr="graph item"/>
        <xdr:cNvCxnSpPr/>
      </xdr:nvCxnSpPr>
      <xdr:spPr>
        <a:xfrm>
          <a:off x="4776212"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93</xdr:row>
      <xdr:rowOff>99481</xdr:rowOff>
    </xdr:from>
    <xdr:to>
      <xdr:col>8</xdr:col>
      <xdr:colOff>1693287</xdr:colOff>
      <xdr:row>93</xdr:row>
      <xdr:rowOff>99481</xdr:rowOff>
    </xdr:to>
    <xdr:cxnSp macro="">
      <xdr:nvCxnSpPr>
        <xdr:cNvPr id="486" name="Straight Connector 485" descr="graph item"/>
        <xdr:cNvCxnSpPr/>
      </xdr:nvCxnSpPr>
      <xdr:spPr>
        <a:xfrm>
          <a:off x="4776212"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94</xdr:row>
      <xdr:rowOff>103713</xdr:rowOff>
    </xdr:from>
    <xdr:to>
      <xdr:col>8</xdr:col>
      <xdr:colOff>1693287</xdr:colOff>
      <xdr:row>94</xdr:row>
      <xdr:rowOff>103713</xdr:rowOff>
    </xdr:to>
    <xdr:cxnSp macro="">
      <xdr:nvCxnSpPr>
        <xdr:cNvPr id="487" name="Straight Connector 486" descr="graph item"/>
        <xdr:cNvCxnSpPr/>
      </xdr:nvCxnSpPr>
      <xdr:spPr>
        <a:xfrm>
          <a:off x="4776212"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89</xdr:row>
      <xdr:rowOff>105832</xdr:rowOff>
    </xdr:from>
    <xdr:to>
      <xdr:col>8</xdr:col>
      <xdr:colOff>1693287</xdr:colOff>
      <xdr:row>89</xdr:row>
      <xdr:rowOff>105832</xdr:rowOff>
    </xdr:to>
    <xdr:cxnSp macro="">
      <xdr:nvCxnSpPr>
        <xdr:cNvPr id="488" name="Straight Connector 487" descr="graph item"/>
        <xdr:cNvCxnSpPr/>
      </xdr:nvCxnSpPr>
      <xdr:spPr>
        <a:xfrm>
          <a:off x="4776212"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93</xdr:row>
      <xdr:rowOff>99481</xdr:rowOff>
    </xdr:from>
    <xdr:to>
      <xdr:col>8</xdr:col>
      <xdr:colOff>1693287</xdr:colOff>
      <xdr:row>93</xdr:row>
      <xdr:rowOff>99481</xdr:rowOff>
    </xdr:to>
    <xdr:cxnSp macro="">
      <xdr:nvCxnSpPr>
        <xdr:cNvPr id="489" name="Straight Connector 488" descr="graph item"/>
        <xdr:cNvCxnSpPr/>
      </xdr:nvCxnSpPr>
      <xdr:spPr>
        <a:xfrm>
          <a:off x="4776212"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94</xdr:row>
      <xdr:rowOff>103713</xdr:rowOff>
    </xdr:from>
    <xdr:to>
      <xdr:col>8</xdr:col>
      <xdr:colOff>1693287</xdr:colOff>
      <xdr:row>94</xdr:row>
      <xdr:rowOff>103713</xdr:rowOff>
    </xdr:to>
    <xdr:cxnSp macro="">
      <xdr:nvCxnSpPr>
        <xdr:cNvPr id="490" name="Straight Connector 489" descr="graph item"/>
        <xdr:cNvCxnSpPr/>
      </xdr:nvCxnSpPr>
      <xdr:spPr>
        <a:xfrm>
          <a:off x="4776212"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89</xdr:row>
      <xdr:rowOff>105832</xdr:rowOff>
    </xdr:from>
    <xdr:to>
      <xdr:col>8</xdr:col>
      <xdr:colOff>1693287</xdr:colOff>
      <xdr:row>89</xdr:row>
      <xdr:rowOff>105832</xdr:rowOff>
    </xdr:to>
    <xdr:cxnSp macro="">
      <xdr:nvCxnSpPr>
        <xdr:cNvPr id="491" name="Straight Connector 490" descr="graph item"/>
        <xdr:cNvCxnSpPr/>
      </xdr:nvCxnSpPr>
      <xdr:spPr>
        <a:xfrm>
          <a:off x="4776212"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93</xdr:row>
      <xdr:rowOff>99481</xdr:rowOff>
    </xdr:from>
    <xdr:to>
      <xdr:col>8</xdr:col>
      <xdr:colOff>1693287</xdr:colOff>
      <xdr:row>93</xdr:row>
      <xdr:rowOff>99481</xdr:rowOff>
    </xdr:to>
    <xdr:cxnSp macro="">
      <xdr:nvCxnSpPr>
        <xdr:cNvPr id="492" name="Straight Connector 491" descr="graph item"/>
        <xdr:cNvCxnSpPr/>
      </xdr:nvCxnSpPr>
      <xdr:spPr>
        <a:xfrm>
          <a:off x="4776212"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94</xdr:row>
      <xdr:rowOff>103713</xdr:rowOff>
    </xdr:from>
    <xdr:to>
      <xdr:col>8</xdr:col>
      <xdr:colOff>1693287</xdr:colOff>
      <xdr:row>94</xdr:row>
      <xdr:rowOff>103713</xdr:rowOff>
    </xdr:to>
    <xdr:cxnSp macro="">
      <xdr:nvCxnSpPr>
        <xdr:cNvPr id="493" name="Straight Connector 492" descr="graph item"/>
        <xdr:cNvCxnSpPr/>
      </xdr:nvCxnSpPr>
      <xdr:spPr>
        <a:xfrm>
          <a:off x="4776212"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429653</xdr:colOff>
      <xdr:row>90</xdr:row>
      <xdr:rowOff>88897</xdr:rowOff>
    </xdr:from>
    <xdr:to>
      <xdr:col>10</xdr:col>
      <xdr:colOff>50177</xdr:colOff>
      <xdr:row>90</xdr:row>
      <xdr:rowOff>88897</xdr:rowOff>
    </xdr:to>
    <xdr:cxnSp macro="">
      <xdr:nvCxnSpPr>
        <xdr:cNvPr id="494" name="Straight Connector 493" descr="graph item"/>
        <xdr:cNvCxnSpPr/>
      </xdr:nvCxnSpPr>
      <xdr:spPr>
        <a:xfrm>
          <a:off x="5202736" y="4787897"/>
          <a:ext cx="192024" cy="0"/>
        </a:xfrm>
        <a:prstGeom prst="line">
          <a:avLst/>
        </a:prstGeom>
        <a:ln w="28575"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433891</xdr:colOff>
      <xdr:row>91</xdr:row>
      <xdr:rowOff>73209</xdr:rowOff>
    </xdr:from>
    <xdr:to>
      <xdr:col>10</xdr:col>
      <xdr:colOff>36127</xdr:colOff>
      <xdr:row>91</xdr:row>
      <xdr:rowOff>73209</xdr:rowOff>
    </xdr:to>
    <xdr:cxnSp macro="">
      <xdr:nvCxnSpPr>
        <xdr:cNvPr id="495" name="Straight Connector 494" descr="graph item"/>
        <xdr:cNvCxnSpPr/>
      </xdr:nvCxnSpPr>
      <xdr:spPr>
        <a:xfrm>
          <a:off x="5206974" y="4962709"/>
          <a:ext cx="173736" cy="0"/>
        </a:xfrm>
        <a:prstGeom prst="line">
          <a:avLst/>
        </a:prstGeom>
        <a:ln w="28575" cap="rnd">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440236</xdr:colOff>
      <xdr:row>89</xdr:row>
      <xdr:rowOff>99480</xdr:rowOff>
    </xdr:from>
    <xdr:to>
      <xdr:col>10</xdr:col>
      <xdr:colOff>51616</xdr:colOff>
      <xdr:row>89</xdr:row>
      <xdr:rowOff>99480</xdr:rowOff>
    </xdr:to>
    <xdr:cxnSp macro="">
      <xdr:nvCxnSpPr>
        <xdr:cNvPr id="496" name="Straight Connector 495" descr="graph item"/>
        <xdr:cNvCxnSpPr/>
      </xdr:nvCxnSpPr>
      <xdr:spPr>
        <a:xfrm>
          <a:off x="5213319" y="4607980"/>
          <a:ext cx="18288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438125</xdr:colOff>
      <xdr:row>93</xdr:row>
      <xdr:rowOff>93130</xdr:rowOff>
    </xdr:from>
    <xdr:to>
      <xdr:col>10</xdr:col>
      <xdr:colOff>49505</xdr:colOff>
      <xdr:row>93</xdr:row>
      <xdr:rowOff>93130</xdr:rowOff>
    </xdr:to>
    <xdr:cxnSp macro="">
      <xdr:nvCxnSpPr>
        <xdr:cNvPr id="497" name="Straight Connector 496" descr="graph item"/>
        <xdr:cNvCxnSpPr/>
      </xdr:nvCxnSpPr>
      <xdr:spPr>
        <a:xfrm>
          <a:off x="5475792" y="17227547"/>
          <a:ext cx="182880" cy="0"/>
        </a:xfrm>
        <a:prstGeom prst="line">
          <a:avLst/>
        </a:prstGeom>
        <a:ln w="28575">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438125</xdr:colOff>
      <xdr:row>94</xdr:row>
      <xdr:rowOff>97362</xdr:rowOff>
    </xdr:from>
    <xdr:to>
      <xdr:col>10</xdr:col>
      <xdr:colOff>49505</xdr:colOff>
      <xdr:row>94</xdr:row>
      <xdr:rowOff>97362</xdr:rowOff>
    </xdr:to>
    <xdr:cxnSp macro="">
      <xdr:nvCxnSpPr>
        <xdr:cNvPr id="498" name="Straight Connector 497" descr="graph item"/>
        <xdr:cNvCxnSpPr/>
      </xdr:nvCxnSpPr>
      <xdr:spPr>
        <a:xfrm>
          <a:off x="5211208" y="5367862"/>
          <a:ext cx="182880"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119</xdr:row>
      <xdr:rowOff>105832</xdr:rowOff>
    </xdr:from>
    <xdr:to>
      <xdr:col>15</xdr:col>
      <xdr:colOff>1693287</xdr:colOff>
      <xdr:row>119</xdr:row>
      <xdr:rowOff>105832</xdr:rowOff>
    </xdr:to>
    <xdr:cxnSp macro="">
      <xdr:nvCxnSpPr>
        <xdr:cNvPr id="499" name="Straight Connector 498" descr="graph item"/>
        <xdr:cNvCxnSpPr/>
      </xdr:nvCxnSpPr>
      <xdr:spPr>
        <a:xfrm>
          <a:off x="4776212"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123</xdr:row>
      <xdr:rowOff>99481</xdr:rowOff>
    </xdr:from>
    <xdr:to>
      <xdr:col>15</xdr:col>
      <xdr:colOff>1693287</xdr:colOff>
      <xdr:row>123</xdr:row>
      <xdr:rowOff>99481</xdr:rowOff>
    </xdr:to>
    <xdr:cxnSp macro="">
      <xdr:nvCxnSpPr>
        <xdr:cNvPr id="500" name="Straight Connector 499" descr="graph item"/>
        <xdr:cNvCxnSpPr/>
      </xdr:nvCxnSpPr>
      <xdr:spPr>
        <a:xfrm>
          <a:off x="4776212"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124</xdr:row>
      <xdr:rowOff>103713</xdr:rowOff>
    </xdr:from>
    <xdr:to>
      <xdr:col>15</xdr:col>
      <xdr:colOff>1693287</xdr:colOff>
      <xdr:row>124</xdr:row>
      <xdr:rowOff>103713</xdr:rowOff>
    </xdr:to>
    <xdr:cxnSp macro="">
      <xdr:nvCxnSpPr>
        <xdr:cNvPr id="501" name="Straight Connector 500" descr="graph item"/>
        <xdr:cNvCxnSpPr/>
      </xdr:nvCxnSpPr>
      <xdr:spPr>
        <a:xfrm>
          <a:off x="4776212"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119</xdr:row>
      <xdr:rowOff>105832</xdr:rowOff>
    </xdr:from>
    <xdr:to>
      <xdr:col>15</xdr:col>
      <xdr:colOff>1693287</xdr:colOff>
      <xdr:row>119</xdr:row>
      <xdr:rowOff>105832</xdr:rowOff>
    </xdr:to>
    <xdr:cxnSp macro="">
      <xdr:nvCxnSpPr>
        <xdr:cNvPr id="502" name="Straight Connector 501" descr="graph item"/>
        <xdr:cNvCxnSpPr/>
      </xdr:nvCxnSpPr>
      <xdr:spPr>
        <a:xfrm>
          <a:off x="4776212"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123</xdr:row>
      <xdr:rowOff>99481</xdr:rowOff>
    </xdr:from>
    <xdr:to>
      <xdr:col>15</xdr:col>
      <xdr:colOff>1693287</xdr:colOff>
      <xdr:row>123</xdr:row>
      <xdr:rowOff>99481</xdr:rowOff>
    </xdr:to>
    <xdr:cxnSp macro="">
      <xdr:nvCxnSpPr>
        <xdr:cNvPr id="503" name="Straight Connector 502" descr="graph item"/>
        <xdr:cNvCxnSpPr/>
      </xdr:nvCxnSpPr>
      <xdr:spPr>
        <a:xfrm>
          <a:off x="4776212"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124</xdr:row>
      <xdr:rowOff>103713</xdr:rowOff>
    </xdr:from>
    <xdr:to>
      <xdr:col>15</xdr:col>
      <xdr:colOff>1693287</xdr:colOff>
      <xdr:row>124</xdr:row>
      <xdr:rowOff>103713</xdr:rowOff>
    </xdr:to>
    <xdr:cxnSp macro="">
      <xdr:nvCxnSpPr>
        <xdr:cNvPr id="504" name="Straight Connector 503" descr="graph item"/>
        <xdr:cNvCxnSpPr/>
      </xdr:nvCxnSpPr>
      <xdr:spPr>
        <a:xfrm>
          <a:off x="4776212"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119</xdr:row>
      <xdr:rowOff>105832</xdr:rowOff>
    </xdr:from>
    <xdr:to>
      <xdr:col>15</xdr:col>
      <xdr:colOff>1693287</xdr:colOff>
      <xdr:row>119</xdr:row>
      <xdr:rowOff>105832</xdr:rowOff>
    </xdr:to>
    <xdr:cxnSp macro="">
      <xdr:nvCxnSpPr>
        <xdr:cNvPr id="505" name="Straight Connector 504" descr="graph item"/>
        <xdr:cNvCxnSpPr/>
      </xdr:nvCxnSpPr>
      <xdr:spPr>
        <a:xfrm>
          <a:off x="4776212"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123</xdr:row>
      <xdr:rowOff>99481</xdr:rowOff>
    </xdr:from>
    <xdr:to>
      <xdr:col>15</xdr:col>
      <xdr:colOff>1693287</xdr:colOff>
      <xdr:row>123</xdr:row>
      <xdr:rowOff>99481</xdr:rowOff>
    </xdr:to>
    <xdr:cxnSp macro="">
      <xdr:nvCxnSpPr>
        <xdr:cNvPr id="506" name="Straight Connector 505" descr="graph item"/>
        <xdr:cNvCxnSpPr/>
      </xdr:nvCxnSpPr>
      <xdr:spPr>
        <a:xfrm>
          <a:off x="4776212"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124</xdr:row>
      <xdr:rowOff>103713</xdr:rowOff>
    </xdr:from>
    <xdr:to>
      <xdr:col>15</xdr:col>
      <xdr:colOff>1693287</xdr:colOff>
      <xdr:row>124</xdr:row>
      <xdr:rowOff>103713</xdr:rowOff>
    </xdr:to>
    <xdr:cxnSp macro="">
      <xdr:nvCxnSpPr>
        <xdr:cNvPr id="507" name="Straight Connector 506" descr="graph item"/>
        <xdr:cNvCxnSpPr/>
      </xdr:nvCxnSpPr>
      <xdr:spPr>
        <a:xfrm>
          <a:off x="4776212"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429653</xdr:colOff>
      <xdr:row>120</xdr:row>
      <xdr:rowOff>88897</xdr:rowOff>
    </xdr:from>
    <xdr:to>
      <xdr:col>17</xdr:col>
      <xdr:colOff>50177</xdr:colOff>
      <xdr:row>120</xdr:row>
      <xdr:rowOff>88897</xdr:rowOff>
    </xdr:to>
    <xdr:cxnSp macro="">
      <xdr:nvCxnSpPr>
        <xdr:cNvPr id="508" name="Straight Connector 507" descr="graph item"/>
        <xdr:cNvCxnSpPr/>
      </xdr:nvCxnSpPr>
      <xdr:spPr>
        <a:xfrm>
          <a:off x="5202736" y="4787897"/>
          <a:ext cx="192024" cy="0"/>
        </a:xfrm>
        <a:prstGeom prst="line">
          <a:avLst/>
        </a:prstGeom>
        <a:ln w="28575"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433891</xdr:colOff>
      <xdr:row>121</xdr:row>
      <xdr:rowOff>73209</xdr:rowOff>
    </xdr:from>
    <xdr:to>
      <xdr:col>17</xdr:col>
      <xdr:colOff>36127</xdr:colOff>
      <xdr:row>121</xdr:row>
      <xdr:rowOff>73209</xdr:rowOff>
    </xdr:to>
    <xdr:cxnSp macro="">
      <xdr:nvCxnSpPr>
        <xdr:cNvPr id="509" name="Straight Connector 508" descr="graph item"/>
        <xdr:cNvCxnSpPr/>
      </xdr:nvCxnSpPr>
      <xdr:spPr>
        <a:xfrm>
          <a:off x="5206974" y="4962709"/>
          <a:ext cx="173736" cy="0"/>
        </a:xfrm>
        <a:prstGeom prst="line">
          <a:avLst/>
        </a:prstGeom>
        <a:ln w="28575" cap="rnd">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440236</xdr:colOff>
      <xdr:row>119</xdr:row>
      <xdr:rowOff>99480</xdr:rowOff>
    </xdr:from>
    <xdr:to>
      <xdr:col>17</xdr:col>
      <xdr:colOff>51616</xdr:colOff>
      <xdr:row>119</xdr:row>
      <xdr:rowOff>99480</xdr:rowOff>
    </xdr:to>
    <xdr:cxnSp macro="">
      <xdr:nvCxnSpPr>
        <xdr:cNvPr id="510" name="Straight Connector 509" descr="graph item"/>
        <xdr:cNvCxnSpPr/>
      </xdr:nvCxnSpPr>
      <xdr:spPr>
        <a:xfrm>
          <a:off x="5213319" y="4607980"/>
          <a:ext cx="18288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438125</xdr:colOff>
      <xdr:row>123</xdr:row>
      <xdr:rowOff>93130</xdr:rowOff>
    </xdr:from>
    <xdr:to>
      <xdr:col>17</xdr:col>
      <xdr:colOff>49505</xdr:colOff>
      <xdr:row>123</xdr:row>
      <xdr:rowOff>93130</xdr:rowOff>
    </xdr:to>
    <xdr:cxnSp macro="">
      <xdr:nvCxnSpPr>
        <xdr:cNvPr id="511" name="Straight Connector 510" descr="graph item"/>
        <xdr:cNvCxnSpPr/>
      </xdr:nvCxnSpPr>
      <xdr:spPr>
        <a:xfrm>
          <a:off x="9571542" y="22296963"/>
          <a:ext cx="182880" cy="0"/>
        </a:xfrm>
        <a:prstGeom prst="line">
          <a:avLst/>
        </a:prstGeom>
        <a:ln w="28575">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438125</xdr:colOff>
      <xdr:row>124</xdr:row>
      <xdr:rowOff>97362</xdr:rowOff>
    </xdr:from>
    <xdr:to>
      <xdr:col>17</xdr:col>
      <xdr:colOff>49505</xdr:colOff>
      <xdr:row>124</xdr:row>
      <xdr:rowOff>97362</xdr:rowOff>
    </xdr:to>
    <xdr:cxnSp macro="">
      <xdr:nvCxnSpPr>
        <xdr:cNvPr id="512" name="Straight Connector 511" descr="graph item"/>
        <xdr:cNvCxnSpPr/>
      </xdr:nvCxnSpPr>
      <xdr:spPr>
        <a:xfrm>
          <a:off x="5211208" y="5367862"/>
          <a:ext cx="182880"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119</xdr:row>
      <xdr:rowOff>105832</xdr:rowOff>
    </xdr:from>
    <xdr:to>
      <xdr:col>8</xdr:col>
      <xdr:colOff>1693287</xdr:colOff>
      <xdr:row>119</xdr:row>
      <xdr:rowOff>105832</xdr:rowOff>
    </xdr:to>
    <xdr:cxnSp macro="">
      <xdr:nvCxnSpPr>
        <xdr:cNvPr id="513" name="Straight Connector 512" descr="graph item"/>
        <xdr:cNvCxnSpPr/>
      </xdr:nvCxnSpPr>
      <xdr:spPr>
        <a:xfrm>
          <a:off x="4776212"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123</xdr:row>
      <xdr:rowOff>99481</xdr:rowOff>
    </xdr:from>
    <xdr:to>
      <xdr:col>8</xdr:col>
      <xdr:colOff>1693287</xdr:colOff>
      <xdr:row>123</xdr:row>
      <xdr:rowOff>99481</xdr:rowOff>
    </xdr:to>
    <xdr:cxnSp macro="">
      <xdr:nvCxnSpPr>
        <xdr:cNvPr id="514" name="Straight Connector 513" descr="graph item"/>
        <xdr:cNvCxnSpPr/>
      </xdr:nvCxnSpPr>
      <xdr:spPr>
        <a:xfrm>
          <a:off x="4776212"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124</xdr:row>
      <xdr:rowOff>103713</xdr:rowOff>
    </xdr:from>
    <xdr:to>
      <xdr:col>8</xdr:col>
      <xdr:colOff>1693287</xdr:colOff>
      <xdr:row>124</xdr:row>
      <xdr:rowOff>103713</xdr:rowOff>
    </xdr:to>
    <xdr:cxnSp macro="">
      <xdr:nvCxnSpPr>
        <xdr:cNvPr id="515" name="Straight Connector 514" descr="graph item"/>
        <xdr:cNvCxnSpPr/>
      </xdr:nvCxnSpPr>
      <xdr:spPr>
        <a:xfrm>
          <a:off x="4776212"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119</xdr:row>
      <xdr:rowOff>105832</xdr:rowOff>
    </xdr:from>
    <xdr:to>
      <xdr:col>8</xdr:col>
      <xdr:colOff>1693287</xdr:colOff>
      <xdr:row>119</xdr:row>
      <xdr:rowOff>105832</xdr:rowOff>
    </xdr:to>
    <xdr:cxnSp macro="">
      <xdr:nvCxnSpPr>
        <xdr:cNvPr id="516" name="Straight Connector 515" descr="graph item"/>
        <xdr:cNvCxnSpPr/>
      </xdr:nvCxnSpPr>
      <xdr:spPr>
        <a:xfrm>
          <a:off x="4776212"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123</xdr:row>
      <xdr:rowOff>99481</xdr:rowOff>
    </xdr:from>
    <xdr:to>
      <xdr:col>8</xdr:col>
      <xdr:colOff>1693287</xdr:colOff>
      <xdr:row>123</xdr:row>
      <xdr:rowOff>99481</xdr:rowOff>
    </xdr:to>
    <xdr:cxnSp macro="">
      <xdr:nvCxnSpPr>
        <xdr:cNvPr id="517" name="Straight Connector 516" descr="graph item"/>
        <xdr:cNvCxnSpPr/>
      </xdr:nvCxnSpPr>
      <xdr:spPr>
        <a:xfrm>
          <a:off x="4776212"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124</xdr:row>
      <xdr:rowOff>103713</xdr:rowOff>
    </xdr:from>
    <xdr:to>
      <xdr:col>8</xdr:col>
      <xdr:colOff>1693287</xdr:colOff>
      <xdr:row>124</xdr:row>
      <xdr:rowOff>103713</xdr:rowOff>
    </xdr:to>
    <xdr:cxnSp macro="">
      <xdr:nvCxnSpPr>
        <xdr:cNvPr id="518" name="Straight Connector 517" descr="graph item"/>
        <xdr:cNvCxnSpPr/>
      </xdr:nvCxnSpPr>
      <xdr:spPr>
        <a:xfrm>
          <a:off x="4776212"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119</xdr:row>
      <xdr:rowOff>105832</xdr:rowOff>
    </xdr:from>
    <xdr:to>
      <xdr:col>8</xdr:col>
      <xdr:colOff>1693287</xdr:colOff>
      <xdr:row>119</xdr:row>
      <xdr:rowOff>105832</xdr:rowOff>
    </xdr:to>
    <xdr:cxnSp macro="">
      <xdr:nvCxnSpPr>
        <xdr:cNvPr id="519" name="Straight Connector 518" descr="graph item"/>
        <xdr:cNvCxnSpPr/>
      </xdr:nvCxnSpPr>
      <xdr:spPr>
        <a:xfrm>
          <a:off x="4776212"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123</xdr:row>
      <xdr:rowOff>99481</xdr:rowOff>
    </xdr:from>
    <xdr:to>
      <xdr:col>8</xdr:col>
      <xdr:colOff>1693287</xdr:colOff>
      <xdr:row>123</xdr:row>
      <xdr:rowOff>99481</xdr:rowOff>
    </xdr:to>
    <xdr:cxnSp macro="">
      <xdr:nvCxnSpPr>
        <xdr:cNvPr id="520" name="Straight Connector 519" descr="graph item"/>
        <xdr:cNvCxnSpPr/>
      </xdr:nvCxnSpPr>
      <xdr:spPr>
        <a:xfrm>
          <a:off x="4776212"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124</xdr:row>
      <xdr:rowOff>103713</xdr:rowOff>
    </xdr:from>
    <xdr:to>
      <xdr:col>8</xdr:col>
      <xdr:colOff>1693287</xdr:colOff>
      <xdr:row>124</xdr:row>
      <xdr:rowOff>103713</xdr:rowOff>
    </xdr:to>
    <xdr:cxnSp macro="">
      <xdr:nvCxnSpPr>
        <xdr:cNvPr id="521" name="Straight Connector 520" descr="graph item"/>
        <xdr:cNvCxnSpPr/>
      </xdr:nvCxnSpPr>
      <xdr:spPr>
        <a:xfrm>
          <a:off x="4776212"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429653</xdr:colOff>
      <xdr:row>120</xdr:row>
      <xdr:rowOff>88897</xdr:rowOff>
    </xdr:from>
    <xdr:to>
      <xdr:col>10</xdr:col>
      <xdr:colOff>50177</xdr:colOff>
      <xdr:row>120</xdr:row>
      <xdr:rowOff>88897</xdr:rowOff>
    </xdr:to>
    <xdr:cxnSp macro="">
      <xdr:nvCxnSpPr>
        <xdr:cNvPr id="522" name="Straight Connector 521" descr="graph item"/>
        <xdr:cNvCxnSpPr/>
      </xdr:nvCxnSpPr>
      <xdr:spPr>
        <a:xfrm>
          <a:off x="5202736" y="4787897"/>
          <a:ext cx="192024" cy="0"/>
        </a:xfrm>
        <a:prstGeom prst="line">
          <a:avLst/>
        </a:prstGeom>
        <a:ln w="28575"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433891</xdr:colOff>
      <xdr:row>121</xdr:row>
      <xdr:rowOff>73209</xdr:rowOff>
    </xdr:from>
    <xdr:to>
      <xdr:col>10</xdr:col>
      <xdr:colOff>36127</xdr:colOff>
      <xdr:row>121</xdr:row>
      <xdr:rowOff>73209</xdr:rowOff>
    </xdr:to>
    <xdr:cxnSp macro="">
      <xdr:nvCxnSpPr>
        <xdr:cNvPr id="523" name="Straight Connector 522" descr="graph item"/>
        <xdr:cNvCxnSpPr/>
      </xdr:nvCxnSpPr>
      <xdr:spPr>
        <a:xfrm>
          <a:off x="5206974" y="4962709"/>
          <a:ext cx="173736" cy="0"/>
        </a:xfrm>
        <a:prstGeom prst="line">
          <a:avLst/>
        </a:prstGeom>
        <a:ln w="28575" cap="rnd">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440236</xdr:colOff>
      <xdr:row>119</xdr:row>
      <xdr:rowOff>99480</xdr:rowOff>
    </xdr:from>
    <xdr:to>
      <xdr:col>10</xdr:col>
      <xdr:colOff>51616</xdr:colOff>
      <xdr:row>119</xdr:row>
      <xdr:rowOff>99480</xdr:rowOff>
    </xdr:to>
    <xdr:cxnSp macro="">
      <xdr:nvCxnSpPr>
        <xdr:cNvPr id="524" name="Straight Connector 523" descr="graph item"/>
        <xdr:cNvCxnSpPr/>
      </xdr:nvCxnSpPr>
      <xdr:spPr>
        <a:xfrm>
          <a:off x="5213319" y="4607980"/>
          <a:ext cx="18288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438125</xdr:colOff>
      <xdr:row>123</xdr:row>
      <xdr:rowOff>93130</xdr:rowOff>
    </xdr:from>
    <xdr:to>
      <xdr:col>10</xdr:col>
      <xdr:colOff>49505</xdr:colOff>
      <xdr:row>123</xdr:row>
      <xdr:rowOff>93130</xdr:rowOff>
    </xdr:to>
    <xdr:cxnSp macro="">
      <xdr:nvCxnSpPr>
        <xdr:cNvPr id="525" name="Straight Connector 524" descr="graph item"/>
        <xdr:cNvCxnSpPr/>
      </xdr:nvCxnSpPr>
      <xdr:spPr>
        <a:xfrm>
          <a:off x="5475792" y="22296963"/>
          <a:ext cx="182880" cy="0"/>
        </a:xfrm>
        <a:prstGeom prst="line">
          <a:avLst/>
        </a:prstGeom>
        <a:ln w="28575">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438125</xdr:colOff>
      <xdr:row>124</xdr:row>
      <xdr:rowOff>97362</xdr:rowOff>
    </xdr:from>
    <xdr:to>
      <xdr:col>10</xdr:col>
      <xdr:colOff>49505</xdr:colOff>
      <xdr:row>124</xdr:row>
      <xdr:rowOff>97362</xdr:rowOff>
    </xdr:to>
    <xdr:cxnSp macro="">
      <xdr:nvCxnSpPr>
        <xdr:cNvPr id="526" name="Straight Connector 525" descr="graph item"/>
        <xdr:cNvCxnSpPr/>
      </xdr:nvCxnSpPr>
      <xdr:spPr>
        <a:xfrm>
          <a:off x="5211208" y="5367862"/>
          <a:ext cx="182880"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156</xdr:row>
      <xdr:rowOff>105832</xdr:rowOff>
    </xdr:from>
    <xdr:to>
      <xdr:col>15</xdr:col>
      <xdr:colOff>1693287</xdr:colOff>
      <xdr:row>156</xdr:row>
      <xdr:rowOff>105832</xdr:rowOff>
    </xdr:to>
    <xdr:cxnSp macro="">
      <xdr:nvCxnSpPr>
        <xdr:cNvPr id="527" name="Straight Connector 526" descr="graph item"/>
        <xdr:cNvCxnSpPr/>
      </xdr:nvCxnSpPr>
      <xdr:spPr>
        <a:xfrm>
          <a:off x="4776212"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160</xdr:row>
      <xdr:rowOff>99481</xdr:rowOff>
    </xdr:from>
    <xdr:to>
      <xdr:col>15</xdr:col>
      <xdr:colOff>1693287</xdr:colOff>
      <xdr:row>160</xdr:row>
      <xdr:rowOff>99481</xdr:rowOff>
    </xdr:to>
    <xdr:cxnSp macro="">
      <xdr:nvCxnSpPr>
        <xdr:cNvPr id="528" name="Straight Connector 527" descr="graph item"/>
        <xdr:cNvCxnSpPr/>
      </xdr:nvCxnSpPr>
      <xdr:spPr>
        <a:xfrm>
          <a:off x="4776212"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161</xdr:row>
      <xdr:rowOff>103713</xdr:rowOff>
    </xdr:from>
    <xdr:to>
      <xdr:col>15</xdr:col>
      <xdr:colOff>1693287</xdr:colOff>
      <xdr:row>161</xdr:row>
      <xdr:rowOff>103713</xdr:rowOff>
    </xdr:to>
    <xdr:cxnSp macro="">
      <xdr:nvCxnSpPr>
        <xdr:cNvPr id="529" name="Straight Connector 528" descr="graph item"/>
        <xdr:cNvCxnSpPr/>
      </xdr:nvCxnSpPr>
      <xdr:spPr>
        <a:xfrm>
          <a:off x="4776212"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156</xdr:row>
      <xdr:rowOff>105832</xdr:rowOff>
    </xdr:from>
    <xdr:to>
      <xdr:col>15</xdr:col>
      <xdr:colOff>1693287</xdr:colOff>
      <xdr:row>156</xdr:row>
      <xdr:rowOff>105832</xdr:rowOff>
    </xdr:to>
    <xdr:cxnSp macro="">
      <xdr:nvCxnSpPr>
        <xdr:cNvPr id="530" name="Straight Connector 529" descr="graph item"/>
        <xdr:cNvCxnSpPr/>
      </xdr:nvCxnSpPr>
      <xdr:spPr>
        <a:xfrm>
          <a:off x="4776212"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160</xdr:row>
      <xdr:rowOff>99481</xdr:rowOff>
    </xdr:from>
    <xdr:to>
      <xdr:col>15</xdr:col>
      <xdr:colOff>1693287</xdr:colOff>
      <xdr:row>160</xdr:row>
      <xdr:rowOff>99481</xdr:rowOff>
    </xdr:to>
    <xdr:cxnSp macro="">
      <xdr:nvCxnSpPr>
        <xdr:cNvPr id="531" name="Straight Connector 530" descr="graph item"/>
        <xdr:cNvCxnSpPr/>
      </xdr:nvCxnSpPr>
      <xdr:spPr>
        <a:xfrm>
          <a:off x="4776212"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161</xdr:row>
      <xdr:rowOff>103713</xdr:rowOff>
    </xdr:from>
    <xdr:to>
      <xdr:col>15</xdr:col>
      <xdr:colOff>1693287</xdr:colOff>
      <xdr:row>161</xdr:row>
      <xdr:rowOff>103713</xdr:rowOff>
    </xdr:to>
    <xdr:cxnSp macro="">
      <xdr:nvCxnSpPr>
        <xdr:cNvPr id="532" name="Straight Connector 531" descr="graph item"/>
        <xdr:cNvCxnSpPr/>
      </xdr:nvCxnSpPr>
      <xdr:spPr>
        <a:xfrm>
          <a:off x="4776212"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156</xdr:row>
      <xdr:rowOff>105832</xdr:rowOff>
    </xdr:from>
    <xdr:to>
      <xdr:col>15</xdr:col>
      <xdr:colOff>1693287</xdr:colOff>
      <xdr:row>156</xdr:row>
      <xdr:rowOff>105832</xdr:rowOff>
    </xdr:to>
    <xdr:cxnSp macro="">
      <xdr:nvCxnSpPr>
        <xdr:cNvPr id="533" name="Straight Connector 532" descr="graph item"/>
        <xdr:cNvCxnSpPr/>
      </xdr:nvCxnSpPr>
      <xdr:spPr>
        <a:xfrm>
          <a:off x="4776212"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160</xdr:row>
      <xdr:rowOff>99481</xdr:rowOff>
    </xdr:from>
    <xdr:to>
      <xdr:col>15</xdr:col>
      <xdr:colOff>1693287</xdr:colOff>
      <xdr:row>160</xdr:row>
      <xdr:rowOff>99481</xdr:rowOff>
    </xdr:to>
    <xdr:cxnSp macro="">
      <xdr:nvCxnSpPr>
        <xdr:cNvPr id="534" name="Straight Connector 533" descr="graph item"/>
        <xdr:cNvCxnSpPr/>
      </xdr:nvCxnSpPr>
      <xdr:spPr>
        <a:xfrm>
          <a:off x="4776212"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161</xdr:row>
      <xdr:rowOff>103713</xdr:rowOff>
    </xdr:from>
    <xdr:to>
      <xdr:col>15</xdr:col>
      <xdr:colOff>1693287</xdr:colOff>
      <xdr:row>161</xdr:row>
      <xdr:rowOff>103713</xdr:rowOff>
    </xdr:to>
    <xdr:cxnSp macro="">
      <xdr:nvCxnSpPr>
        <xdr:cNvPr id="535" name="Straight Connector 534" descr="graph item"/>
        <xdr:cNvCxnSpPr/>
      </xdr:nvCxnSpPr>
      <xdr:spPr>
        <a:xfrm>
          <a:off x="4776212"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429653</xdr:colOff>
      <xdr:row>157</xdr:row>
      <xdr:rowOff>88897</xdr:rowOff>
    </xdr:from>
    <xdr:to>
      <xdr:col>17</xdr:col>
      <xdr:colOff>50177</xdr:colOff>
      <xdr:row>157</xdr:row>
      <xdr:rowOff>88897</xdr:rowOff>
    </xdr:to>
    <xdr:cxnSp macro="">
      <xdr:nvCxnSpPr>
        <xdr:cNvPr id="536" name="Straight Connector 535" descr="graph item"/>
        <xdr:cNvCxnSpPr/>
      </xdr:nvCxnSpPr>
      <xdr:spPr>
        <a:xfrm>
          <a:off x="5202736" y="4787897"/>
          <a:ext cx="192024" cy="0"/>
        </a:xfrm>
        <a:prstGeom prst="line">
          <a:avLst/>
        </a:prstGeom>
        <a:ln w="28575"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433891</xdr:colOff>
      <xdr:row>158</xdr:row>
      <xdr:rowOff>73209</xdr:rowOff>
    </xdr:from>
    <xdr:to>
      <xdr:col>17</xdr:col>
      <xdr:colOff>36127</xdr:colOff>
      <xdr:row>158</xdr:row>
      <xdr:rowOff>73209</xdr:rowOff>
    </xdr:to>
    <xdr:cxnSp macro="">
      <xdr:nvCxnSpPr>
        <xdr:cNvPr id="537" name="Straight Connector 536" descr="graph item"/>
        <xdr:cNvCxnSpPr/>
      </xdr:nvCxnSpPr>
      <xdr:spPr>
        <a:xfrm>
          <a:off x="5206974" y="4962709"/>
          <a:ext cx="173736" cy="0"/>
        </a:xfrm>
        <a:prstGeom prst="line">
          <a:avLst/>
        </a:prstGeom>
        <a:ln w="28575" cap="rnd">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440236</xdr:colOff>
      <xdr:row>156</xdr:row>
      <xdr:rowOff>99480</xdr:rowOff>
    </xdr:from>
    <xdr:to>
      <xdr:col>17</xdr:col>
      <xdr:colOff>51616</xdr:colOff>
      <xdr:row>156</xdr:row>
      <xdr:rowOff>99480</xdr:rowOff>
    </xdr:to>
    <xdr:cxnSp macro="">
      <xdr:nvCxnSpPr>
        <xdr:cNvPr id="538" name="Straight Connector 537" descr="graph item"/>
        <xdr:cNvCxnSpPr/>
      </xdr:nvCxnSpPr>
      <xdr:spPr>
        <a:xfrm>
          <a:off x="5213319" y="4607980"/>
          <a:ext cx="18288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438125</xdr:colOff>
      <xdr:row>160</xdr:row>
      <xdr:rowOff>93130</xdr:rowOff>
    </xdr:from>
    <xdr:to>
      <xdr:col>17</xdr:col>
      <xdr:colOff>49505</xdr:colOff>
      <xdr:row>160</xdr:row>
      <xdr:rowOff>93130</xdr:rowOff>
    </xdr:to>
    <xdr:cxnSp macro="">
      <xdr:nvCxnSpPr>
        <xdr:cNvPr id="539" name="Straight Connector 538" descr="graph item"/>
        <xdr:cNvCxnSpPr/>
      </xdr:nvCxnSpPr>
      <xdr:spPr>
        <a:xfrm>
          <a:off x="9571542" y="29207880"/>
          <a:ext cx="182880" cy="0"/>
        </a:xfrm>
        <a:prstGeom prst="line">
          <a:avLst/>
        </a:prstGeom>
        <a:ln w="28575">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438125</xdr:colOff>
      <xdr:row>161</xdr:row>
      <xdr:rowOff>97362</xdr:rowOff>
    </xdr:from>
    <xdr:to>
      <xdr:col>17</xdr:col>
      <xdr:colOff>49505</xdr:colOff>
      <xdr:row>161</xdr:row>
      <xdr:rowOff>97362</xdr:rowOff>
    </xdr:to>
    <xdr:cxnSp macro="">
      <xdr:nvCxnSpPr>
        <xdr:cNvPr id="540" name="Straight Connector 539" descr="graph item"/>
        <xdr:cNvCxnSpPr/>
      </xdr:nvCxnSpPr>
      <xdr:spPr>
        <a:xfrm>
          <a:off x="5211208" y="5367862"/>
          <a:ext cx="182880"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156</xdr:row>
      <xdr:rowOff>105832</xdr:rowOff>
    </xdr:from>
    <xdr:to>
      <xdr:col>8</xdr:col>
      <xdr:colOff>1693287</xdr:colOff>
      <xdr:row>156</xdr:row>
      <xdr:rowOff>105832</xdr:rowOff>
    </xdr:to>
    <xdr:cxnSp macro="">
      <xdr:nvCxnSpPr>
        <xdr:cNvPr id="541" name="Straight Connector 540" descr="graph item"/>
        <xdr:cNvCxnSpPr/>
      </xdr:nvCxnSpPr>
      <xdr:spPr>
        <a:xfrm>
          <a:off x="4776212"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160</xdr:row>
      <xdr:rowOff>99481</xdr:rowOff>
    </xdr:from>
    <xdr:to>
      <xdr:col>8</xdr:col>
      <xdr:colOff>1693287</xdr:colOff>
      <xdr:row>160</xdr:row>
      <xdr:rowOff>99481</xdr:rowOff>
    </xdr:to>
    <xdr:cxnSp macro="">
      <xdr:nvCxnSpPr>
        <xdr:cNvPr id="542" name="Straight Connector 541" descr="graph item"/>
        <xdr:cNvCxnSpPr/>
      </xdr:nvCxnSpPr>
      <xdr:spPr>
        <a:xfrm>
          <a:off x="4776212"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161</xdr:row>
      <xdr:rowOff>103713</xdr:rowOff>
    </xdr:from>
    <xdr:to>
      <xdr:col>8</xdr:col>
      <xdr:colOff>1693287</xdr:colOff>
      <xdr:row>161</xdr:row>
      <xdr:rowOff>103713</xdr:rowOff>
    </xdr:to>
    <xdr:cxnSp macro="">
      <xdr:nvCxnSpPr>
        <xdr:cNvPr id="543" name="Straight Connector 542" descr="graph item"/>
        <xdr:cNvCxnSpPr/>
      </xdr:nvCxnSpPr>
      <xdr:spPr>
        <a:xfrm>
          <a:off x="4776212"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156</xdr:row>
      <xdr:rowOff>105832</xdr:rowOff>
    </xdr:from>
    <xdr:to>
      <xdr:col>8</xdr:col>
      <xdr:colOff>1693287</xdr:colOff>
      <xdr:row>156</xdr:row>
      <xdr:rowOff>105832</xdr:rowOff>
    </xdr:to>
    <xdr:cxnSp macro="">
      <xdr:nvCxnSpPr>
        <xdr:cNvPr id="544" name="Straight Connector 543" descr="graph item"/>
        <xdr:cNvCxnSpPr/>
      </xdr:nvCxnSpPr>
      <xdr:spPr>
        <a:xfrm>
          <a:off x="4776212"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160</xdr:row>
      <xdr:rowOff>99481</xdr:rowOff>
    </xdr:from>
    <xdr:to>
      <xdr:col>8</xdr:col>
      <xdr:colOff>1693287</xdr:colOff>
      <xdr:row>160</xdr:row>
      <xdr:rowOff>99481</xdr:rowOff>
    </xdr:to>
    <xdr:cxnSp macro="">
      <xdr:nvCxnSpPr>
        <xdr:cNvPr id="545" name="Straight Connector 544" descr="graph item"/>
        <xdr:cNvCxnSpPr/>
      </xdr:nvCxnSpPr>
      <xdr:spPr>
        <a:xfrm>
          <a:off x="4776212"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161</xdr:row>
      <xdr:rowOff>103713</xdr:rowOff>
    </xdr:from>
    <xdr:to>
      <xdr:col>8</xdr:col>
      <xdr:colOff>1693287</xdr:colOff>
      <xdr:row>161</xdr:row>
      <xdr:rowOff>103713</xdr:rowOff>
    </xdr:to>
    <xdr:cxnSp macro="">
      <xdr:nvCxnSpPr>
        <xdr:cNvPr id="546" name="Straight Connector 545" descr="graph item"/>
        <xdr:cNvCxnSpPr/>
      </xdr:nvCxnSpPr>
      <xdr:spPr>
        <a:xfrm>
          <a:off x="4776212"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156</xdr:row>
      <xdr:rowOff>105832</xdr:rowOff>
    </xdr:from>
    <xdr:to>
      <xdr:col>8</xdr:col>
      <xdr:colOff>1693287</xdr:colOff>
      <xdr:row>156</xdr:row>
      <xdr:rowOff>105832</xdr:rowOff>
    </xdr:to>
    <xdr:cxnSp macro="">
      <xdr:nvCxnSpPr>
        <xdr:cNvPr id="547" name="Straight Connector 546" descr="graph item"/>
        <xdr:cNvCxnSpPr/>
      </xdr:nvCxnSpPr>
      <xdr:spPr>
        <a:xfrm>
          <a:off x="4776212"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160</xdr:row>
      <xdr:rowOff>99481</xdr:rowOff>
    </xdr:from>
    <xdr:to>
      <xdr:col>8</xdr:col>
      <xdr:colOff>1693287</xdr:colOff>
      <xdr:row>160</xdr:row>
      <xdr:rowOff>99481</xdr:rowOff>
    </xdr:to>
    <xdr:cxnSp macro="">
      <xdr:nvCxnSpPr>
        <xdr:cNvPr id="548" name="Straight Connector 547" descr="graph item"/>
        <xdr:cNvCxnSpPr/>
      </xdr:nvCxnSpPr>
      <xdr:spPr>
        <a:xfrm>
          <a:off x="4776212"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161</xdr:row>
      <xdr:rowOff>103713</xdr:rowOff>
    </xdr:from>
    <xdr:to>
      <xdr:col>8</xdr:col>
      <xdr:colOff>1693287</xdr:colOff>
      <xdr:row>161</xdr:row>
      <xdr:rowOff>103713</xdr:rowOff>
    </xdr:to>
    <xdr:cxnSp macro="">
      <xdr:nvCxnSpPr>
        <xdr:cNvPr id="549" name="Straight Connector 548" descr="graph item"/>
        <xdr:cNvCxnSpPr/>
      </xdr:nvCxnSpPr>
      <xdr:spPr>
        <a:xfrm>
          <a:off x="4776212"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429653</xdr:colOff>
      <xdr:row>157</xdr:row>
      <xdr:rowOff>88897</xdr:rowOff>
    </xdr:from>
    <xdr:to>
      <xdr:col>10</xdr:col>
      <xdr:colOff>50177</xdr:colOff>
      <xdr:row>157</xdr:row>
      <xdr:rowOff>88897</xdr:rowOff>
    </xdr:to>
    <xdr:cxnSp macro="">
      <xdr:nvCxnSpPr>
        <xdr:cNvPr id="550" name="Straight Connector 549" descr="graph item"/>
        <xdr:cNvCxnSpPr/>
      </xdr:nvCxnSpPr>
      <xdr:spPr>
        <a:xfrm>
          <a:off x="5202736" y="4787897"/>
          <a:ext cx="192024" cy="0"/>
        </a:xfrm>
        <a:prstGeom prst="line">
          <a:avLst/>
        </a:prstGeom>
        <a:ln w="28575"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433891</xdr:colOff>
      <xdr:row>158</xdr:row>
      <xdr:rowOff>73209</xdr:rowOff>
    </xdr:from>
    <xdr:to>
      <xdr:col>10</xdr:col>
      <xdr:colOff>36127</xdr:colOff>
      <xdr:row>158</xdr:row>
      <xdr:rowOff>73209</xdr:rowOff>
    </xdr:to>
    <xdr:cxnSp macro="">
      <xdr:nvCxnSpPr>
        <xdr:cNvPr id="551" name="Straight Connector 550" descr="graph item"/>
        <xdr:cNvCxnSpPr/>
      </xdr:nvCxnSpPr>
      <xdr:spPr>
        <a:xfrm>
          <a:off x="5206974" y="4962709"/>
          <a:ext cx="173736" cy="0"/>
        </a:xfrm>
        <a:prstGeom prst="line">
          <a:avLst/>
        </a:prstGeom>
        <a:ln w="28575" cap="rnd">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440236</xdr:colOff>
      <xdr:row>156</xdr:row>
      <xdr:rowOff>99480</xdr:rowOff>
    </xdr:from>
    <xdr:to>
      <xdr:col>10</xdr:col>
      <xdr:colOff>51616</xdr:colOff>
      <xdr:row>156</xdr:row>
      <xdr:rowOff>99480</xdr:rowOff>
    </xdr:to>
    <xdr:cxnSp macro="">
      <xdr:nvCxnSpPr>
        <xdr:cNvPr id="552" name="Straight Connector 551" descr="graph item"/>
        <xdr:cNvCxnSpPr/>
      </xdr:nvCxnSpPr>
      <xdr:spPr>
        <a:xfrm>
          <a:off x="5213319" y="4607980"/>
          <a:ext cx="18288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438125</xdr:colOff>
      <xdr:row>160</xdr:row>
      <xdr:rowOff>93130</xdr:rowOff>
    </xdr:from>
    <xdr:to>
      <xdr:col>10</xdr:col>
      <xdr:colOff>49505</xdr:colOff>
      <xdr:row>160</xdr:row>
      <xdr:rowOff>93130</xdr:rowOff>
    </xdr:to>
    <xdr:cxnSp macro="">
      <xdr:nvCxnSpPr>
        <xdr:cNvPr id="553" name="Straight Connector 552" descr="graph item"/>
        <xdr:cNvCxnSpPr/>
      </xdr:nvCxnSpPr>
      <xdr:spPr>
        <a:xfrm>
          <a:off x="5475792" y="29207880"/>
          <a:ext cx="182880" cy="0"/>
        </a:xfrm>
        <a:prstGeom prst="line">
          <a:avLst/>
        </a:prstGeom>
        <a:ln w="28575">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438125</xdr:colOff>
      <xdr:row>161</xdr:row>
      <xdr:rowOff>97362</xdr:rowOff>
    </xdr:from>
    <xdr:to>
      <xdr:col>10</xdr:col>
      <xdr:colOff>49505</xdr:colOff>
      <xdr:row>161</xdr:row>
      <xdr:rowOff>97362</xdr:rowOff>
    </xdr:to>
    <xdr:cxnSp macro="">
      <xdr:nvCxnSpPr>
        <xdr:cNvPr id="554" name="Straight Connector 553" descr="graph item"/>
        <xdr:cNvCxnSpPr/>
      </xdr:nvCxnSpPr>
      <xdr:spPr>
        <a:xfrm>
          <a:off x="5211208" y="5367862"/>
          <a:ext cx="182880"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186</xdr:row>
      <xdr:rowOff>105832</xdr:rowOff>
    </xdr:from>
    <xdr:to>
      <xdr:col>15</xdr:col>
      <xdr:colOff>1693287</xdr:colOff>
      <xdr:row>186</xdr:row>
      <xdr:rowOff>105832</xdr:rowOff>
    </xdr:to>
    <xdr:cxnSp macro="">
      <xdr:nvCxnSpPr>
        <xdr:cNvPr id="555" name="Straight Connector 554" descr="graph item"/>
        <xdr:cNvCxnSpPr/>
      </xdr:nvCxnSpPr>
      <xdr:spPr>
        <a:xfrm>
          <a:off x="4776212"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190</xdr:row>
      <xdr:rowOff>99481</xdr:rowOff>
    </xdr:from>
    <xdr:to>
      <xdr:col>15</xdr:col>
      <xdr:colOff>1693287</xdr:colOff>
      <xdr:row>190</xdr:row>
      <xdr:rowOff>99481</xdr:rowOff>
    </xdr:to>
    <xdr:cxnSp macro="">
      <xdr:nvCxnSpPr>
        <xdr:cNvPr id="556" name="Straight Connector 555" descr="graph item"/>
        <xdr:cNvCxnSpPr/>
      </xdr:nvCxnSpPr>
      <xdr:spPr>
        <a:xfrm>
          <a:off x="4776212"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191</xdr:row>
      <xdr:rowOff>103713</xdr:rowOff>
    </xdr:from>
    <xdr:to>
      <xdr:col>15</xdr:col>
      <xdr:colOff>1693287</xdr:colOff>
      <xdr:row>191</xdr:row>
      <xdr:rowOff>103713</xdr:rowOff>
    </xdr:to>
    <xdr:cxnSp macro="">
      <xdr:nvCxnSpPr>
        <xdr:cNvPr id="557" name="Straight Connector 556" descr="graph item"/>
        <xdr:cNvCxnSpPr/>
      </xdr:nvCxnSpPr>
      <xdr:spPr>
        <a:xfrm>
          <a:off x="4776212"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186</xdr:row>
      <xdr:rowOff>105832</xdr:rowOff>
    </xdr:from>
    <xdr:to>
      <xdr:col>15</xdr:col>
      <xdr:colOff>1693287</xdr:colOff>
      <xdr:row>186</xdr:row>
      <xdr:rowOff>105832</xdr:rowOff>
    </xdr:to>
    <xdr:cxnSp macro="">
      <xdr:nvCxnSpPr>
        <xdr:cNvPr id="558" name="Straight Connector 557" descr="graph item"/>
        <xdr:cNvCxnSpPr/>
      </xdr:nvCxnSpPr>
      <xdr:spPr>
        <a:xfrm>
          <a:off x="4776212"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190</xdr:row>
      <xdr:rowOff>99481</xdr:rowOff>
    </xdr:from>
    <xdr:to>
      <xdr:col>15</xdr:col>
      <xdr:colOff>1693287</xdr:colOff>
      <xdr:row>190</xdr:row>
      <xdr:rowOff>99481</xdr:rowOff>
    </xdr:to>
    <xdr:cxnSp macro="">
      <xdr:nvCxnSpPr>
        <xdr:cNvPr id="559" name="Straight Connector 558" descr="graph item"/>
        <xdr:cNvCxnSpPr/>
      </xdr:nvCxnSpPr>
      <xdr:spPr>
        <a:xfrm>
          <a:off x="4776212"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191</xdr:row>
      <xdr:rowOff>103713</xdr:rowOff>
    </xdr:from>
    <xdr:to>
      <xdr:col>15</xdr:col>
      <xdr:colOff>1693287</xdr:colOff>
      <xdr:row>191</xdr:row>
      <xdr:rowOff>103713</xdr:rowOff>
    </xdr:to>
    <xdr:cxnSp macro="">
      <xdr:nvCxnSpPr>
        <xdr:cNvPr id="560" name="Straight Connector 559" descr="graph item"/>
        <xdr:cNvCxnSpPr/>
      </xdr:nvCxnSpPr>
      <xdr:spPr>
        <a:xfrm>
          <a:off x="4776212"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186</xdr:row>
      <xdr:rowOff>105832</xdr:rowOff>
    </xdr:from>
    <xdr:to>
      <xdr:col>15</xdr:col>
      <xdr:colOff>1693287</xdr:colOff>
      <xdr:row>186</xdr:row>
      <xdr:rowOff>105832</xdr:rowOff>
    </xdr:to>
    <xdr:cxnSp macro="">
      <xdr:nvCxnSpPr>
        <xdr:cNvPr id="561" name="Straight Connector 560" descr="graph item"/>
        <xdr:cNvCxnSpPr/>
      </xdr:nvCxnSpPr>
      <xdr:spPr>
        <a:xfrm>
          <a:off x="4776212"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190</xdr:row>
      <xdr:rowOff>99481</xdr:rowOff>
    </xdr:from>
    <xdr:to>
      <xdr:col>15</xdr:col>
      <xdr:colOff>1693287</xdr:colOff>
      <xdr:row>190</xdr:row>
      <xdr:rowOff>99481</xdr:rowOff>
    </xdr:to>
    <xdr:cxnSp macro="">
      <xdr:nvCxnSpPr>
        <xdr:cNvPr id="562" name="Straight Connector 561" descr="graph item"/>
        <xdr:cNvCxnSpPr/>
      </xdr:nvCxnSpPr>
      <xdr:spPr>
        <a:xfrm>
          <a:off x="4776212"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191</xdr:row>
      <xdr:rowOff>103713</xdr:rowOff>
    </xdr:from>
    <xdr:to>
      <xdr:col>15</xdr:col>
      <xdr:colOff>1693287</xdr:colOff>
      <xdr:row>191</xdr:row>
      <xdr:rowOff>103713</xdr:rowOff>
    </xdr:to>
    <xdr:cxnSp macro="">
      <xdr:nvCxnSpPr>
        <xdr:cNvPr id="563" name="Straight Connector 562" descr="graph item"/>
        <xdr:cNvCxnSpPr/>
      </xdr:nvCxnSpPr>
      <xdr:spPr>
        <a:xfrm>
          <a:off x="4776212"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429653</xdr:colOff>
      <xdr:row>187</xdr:row>
      <xdr:rowOff>88897</xdr:rowOff>
    </xdr:from>
    <xdr:to>
      <xdr:col>17</xdr:col>
      <xdr:colOff>50177</xdr:colOff>
      <xdr:row>187</xdr:row>
      <xdr:rowOff>88897</xdr:rowOff>
    </xdr:to>
    <xdr:cxnSp macro="">
      <xdr:nvCxnSpPr>
        <xdr:cNvPr id="564" name="Straight Connector 563" descr="graph item"/>
        <xdr:cNvCxnSpPr/>
      </xdr:nvCxnSpPr>
      <xdr:spPr>
        <a:xfrm>
          <a:off x="5202736" y="4787897"/>
          <a:ext cx="192024" cy="0"/>
        </a:xfrm>
        <a:prstGeom prst="line">
          <a:avLst/>
        </a:prstGeom>
        <a:ln w="28575"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433891</xdr:colOff>
      <xdr:row>188</xdr:row>
      <xdr:rowOff>73209</xdr:rowOff>
    </xdr:from>
    <xdr:to>
      <xdr:col>17</xdr:col>
      <xdr:colOff>36127</xdr:colOff>
      <xdr:row>188</xdr:row>
      <xdr:rowOff>73209</xdr:rowOff>
    </xdr:to>
    <xdr:cxnSp macro="">
      <xdr:nvCxnSpPr>
        <xdr:cNvPr id="565" name="Straight Connector 564" descr="graph item"/>
        <xdr:cNvCxnSpPr/>
      </xdr:nvCxnSpPr>
      <xdr:spPr>
        <a:xfrm>
          <a:off x="5206974" y="4962709"/>
          <a:ext cx="173736" cy="0"/>
        </a:xfrm>
        <a:prstGeom prst="line">
          <a:avLst/>
        </a:prstGeom>
        <a:ln w="28575" cap="rnd">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440236</xdr:colOff>
      <xdr:row>186</xdr:row>
      <xdr:rowOff>99480</xdr:rowOff>
    </xdr:from>
    <xdr:to>
      <xdr:col>17</xdr:col>
      <xdr:colOff>51616</xdr:colOff>
      <xdr:row>186</xdr:row>
      <xdr:rowOff>99480</xdr:rowOff>
    </xdr:to>
    <xdr:cxnSp macro="">
      <xdr:nvCxnSpPr>
        <xdr:cNvPr id="566" name="Straight Connector 565" descr="graph item"/>
        <xdr:cNvCxnSpPr/>
      </xdr:nvCxnSpPr>
      <xdr:spPr>
        <a:xfrm>
          <a:off x="5213319" y="4607980"/>
          <a:ext cx="18288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438125</xdr:colOff>
      <xdr:row>190</xdr:row>
      <xdr:rowOff>93130</xdr:rowOff>
    </xdr:from>
    <xdr:to>
      <xdr:col>17</xdr:col>
      <xdr:colOff>49505</xdr:colOff>
      <xdr:row>190</xdr:row>
      <xdr:rowOff>93130</xdr:rowOff>
    </xdr:to>
    <xdr:cxnSp macro="">
      <xdr:nvCxnSpPr>
        <xdr:cNvPr id="567" name="Straight Connector 566" descr="graph item"/>
        <xdr:cNvCxnSpPr/>
      </xdr:nvCxnSpPr>
      <xdr:spPr>
        <a:xfrm>
          <a:off x="9571542" y="34340797"/>
          <a:ext cx="182880" cy="0"/>
        </a:xfrm>
        <a:prstGeom prst="line">
          <a:avLst/>
        </a:prstGeom>
        <a:ln w="28575">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438125</xdr:colOff>
      <xdr:row>191</xdr:row>
      <xdr:rowOff>97362</xdr:rowOff>
    </xdr:from>
    <xdr:to>
      <xdr:col>17</xdr:col>
      <xdr:colOff>49505</xdr:colOff>
      <xdr:row>191</xdr:row>
      <xdr:rowOff>97362</xdr:rowOff>
    </xdr:to>
    <xdr:cxnSp macro="">
      <xdr:nvCxnSpPr>
        <xdr:cNvPr id="568" name="Straight Connector 567" descr="graph item"/>
        <xdr:cNvCxnSpPr/>
      </xdr:nvCxnSpPr>
      <xdr:spPr>
        <a:xfrm>
          <a:off x="5211208" y="5367862"/>
          <a:ext cx="182880"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186</xdr:row>
      <xdr:rowOff>105832</xdr:rowOff>
    </xdr:from>
    <xdr:to>
      <xdr:col>8</xdr:col>
      <xdr:colOff>1693287</xdr:colOff>
      <xdr:row>186</xdr:row>
      <xdr:rowOff>105832</xdr:rowOff>
    </xdr:to>
    <xdr:cxnSp macro="">
      <xdr:nvCxnSpPr>
        <xdr:cNvPr id="569" name="Straight Connector 568" descr="graph item"/>
        <xdr:cNvCxnSpPr/>
      </xdr:nvCxnSpPr>
      <xdr:spPr>
        <a:xfrm>
          <a:off x="4776212"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190</xdr:row>
      <xdr:rowOff>99481</xdr:rowOff>
    </xdr:from>
    <xdr:to>
      <xdr:col>8</xdr:col>
      <xdr:colOff>1693287</xdr:colOff>
      <xdr:row>190</xdr:row>
      <xdr:rowOff>99481</xdr:rowOff>
    </xdr:to>
    <xdr:cxnSp macro="">
      <xdr:nvCxnSpPr>
        <xdr:cNvPr id="570" name="Straight Connector 569" descr="graph item"/>
        <xdr:cNvCxnSpPr/>
      </xdr:nvCxnSpPr>
      <xdr:spPr>
        <a:xfrm>
          <a:off x="4776212"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191</xdr:row>
      <xdr:rowOff>103713</xdr:rowOff>
    </xdr:from>
    <xdr:to>
      <xdr:col>8</xdr:col>
      <xdr:colOff>1693287</xdr:colOff>
      <xdr:row>191</xdr:row>
      <xdr:rowOff>103713</xdr:rowOff>
    </xdr:to>
    <xdr:cxnSp macro="">
      <xdr:nvCxnSpPr>
        <xdr:cNvPr id="571" name="Straight Connector 570" descr="graph item"/>
        <xdr:cNvCxnSpPr/>
      </xdr:nvCxnSpPr>
      <xdr:spPr>
        <a:xfrm>
          <a:off x="4776212"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186</xdr:row>
      <xdr:rowOff>105832</xdr:rowOff>
    </xdr:from>
    <xdr:to>
      <xdr:col>8</xdr:col>
      <xdr:colOff>1693287</xdr:colOff>
      <xdr:row>186</xdr:row>
      <xdr:rowOff>105832</xdr:rowOff>
    </xdr:to>
    <xdr:cxnSp macro="">
      <xdr:nvCxnSpPr>
        <xdr:cNvPr id="572" name="Straight Connector 571" descr="graph item"/>
        <xdr:cNvCxnSpPr/>
      </xdr:nvCxnSpPr>
      <xdr:spPr>
        <a:xfrm>
          <a:off x="4776212"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190</xdr:row>
      <xdr:rowOff>99481</xdr:rowOff>
    </xdr:from>
    <xdr:to>
      <xdr:col>8</xdr:col>
      <xdr:colOff>1693287</xdr:colOff>
      <xdr:row>190</xdr:row>
      <xdr:rowOff>99481</xdr:rowOff>
    </xdr:to>
    <xdr:cxnSp macro="">
      <xdr:nvCxnSpPr>
        <xdr:cNvPr id="573" name="Straight Connector 572" descr="graph item"/>
        <xdr:cNvCxnSpPr/>
      </xdr:nvCxnSpPr>
      <xdr:spPr>
        <a:xfrm>
          <a:off x="4776212"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191</xdr:row>
      <xdr:rowOff>103713</xdr:rowOff>
    </xdr:from>
    <xdr:to>
      <xdr:col>8</xdr:col>
      <xdr:colOff>1693287</xdr:colOff>
      <xdr:row>191</xdr:row>
      <xdr:rowOff>103713</xdr:rowOff>
    </xdr:to>
    <xdr:cxnSp macro="">
      <xdr:nvCxnSpPr>
        <xdr:cNvPr id="574" name="Straight Connector 573" descr="graph item"/>
        <xdr:cNvCxnSpPr/>
      </xdr:nvCxnSpPr>
      <xdr:spPr>
        <a:xfrm>
          <a:off x="4776212"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186</xdr:row>
      <xdr:rowOff>105832</xdr:rowOff>
    </xdr:from>
    <xdr:to>
      <xdr:col>8</xdr:col>
      <xdr:colOff>1693287</xdr:colOff>
      <xdr:row>186</xdr:row>
      <xdr:rowOff>105832</xdr:rowOff>
    </xdr:to>
    <xdr:cxnSp macro="">
      <xdr:nvCxnSpPr>
        <xdr:cNvPr id="575" name="Straight Connector 574" descr="graph item"/>
        <xdr:cNvCxnSpPr/>
      </xdr:nvCxnSpPr>
      <xdr:spPr>
        <a:xfrm>
          <a:off x="4776212"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190</xdr:row>
      <xdr:rowOff>99481</xdr:rowOff>
    </xdr:from>
    <xdr:to>
      <xdr:col>8</xdr:col>
      <xdr:colOff>1693287</xdr:colOff>
      <xdr:row>190</xdr:row>
      <xdr:rowOff>99481</xdr:rowOff>
    </xdr:to>
    <xdr:cxnSp macro="">
      <xdr:nvCxnSpPr>
        <xdr:cNvPr id="576" name="Straight Connector 575" descr="graph item"/>
        <xdr:cNvCxnSpPr/>
      </xdr:nvCxnSpPr>
      <xdr:spPr>
        <a:xfrm>
          <a:off x="4776212"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191</xdr:row>
      <xdr:rowOff>103713</xdr:rowOff>
    </xdr:from>
    <xdr:to>
      <xdr:col>8</xdr:col>
      <xdr:colOff>1693287</xdr:colOff>
      <xdr:row>191</xdr:row>
      <xdr:rowOff>103713</xdr:rowOff>
    </xdr:to>
    <xdr:cxnSp macro="">
      <xdr:nvCxnSpPr>
        <xdr:cNvPr id="577" name="Straight Connector 576" descr="graph item"/>
        <xdr:cNvCxnSpPr/>
      </xdr:nvCxnSpPr>
      <xdr:spPr>
        <a:xfrm>
          <a:off x="4776212"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429653</xdr:colOff>
      <xdr:row>187</xdr:row>
      <xdr:rowOff>88897</xdr:rowOff>
    </xdr:from>
    <xdr:to>
      <xdr:col>10</xdr:col>
      <xdr:colOff>50177</xdr:colOff>
      <xdr:row>187</xdr:row>
      <xdr:rowOff>88897</xdr:rowOff>
    </xdr:to>
    <xdr:cxnSp macro="">
      <xdr:nvCxnSpPr>
        <xdr:cNvPr id="578" name="Straight Connector 577" descr="graph item"/>
        <xdr:cNvCxnSpPr/>
      </xdr:nvCxnSpPr>
      <xdr:spPr>
        <a:xfrm>
          <a:off x="5202736" y="4787897"/>
          <a:ext cx="192024" cy="0"/>
        </a:xfrm>
        <a:prstGeom prst="line">
          <a:avLst/>
        </a:prstGeom>
        <a:ln w="28575"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433891</xdr:colOff>
      <xdr:row>188</xdr:row>
      <xdr:rowOff>73209</xdr:rowOff>
    </xdr:from>
    <xdr:to>
      <xdr:col>10</xdr:col>
      <xdr:colOff>36127</xdr:colOff>
      <xdr:row>188</xdr:row>
      <xdr:rowOff>73209</xdr:rowOff>
    </xdr:to>
    <xdr:cxnSp macro="">
      <xdr:nvCxnSpPr>
        <xdr:cNvPr id="579" name="Straight Connector 578" descr="graph item"/>
        <xdr:cNvCxnSpPr/>
      </xdr:nvCxnSpPr>
      <xdr:spPr>
        <a:xfrm>
          <a:off x="5206974" y="4962709"/>
          <a:ext cx="173736" cy="0"/>
        </a:xfrm>
        <a:prstGeom prst="line">
          <a:avLst/>
        </a:prstGeom>
        <a:ln w="28575" cap="rnd">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440236</xdr:colOff>
      <xdr:row>186</xdr:row>
      <xdr:rowOff>99480</xdr:rowOff>
    </xdr:from>
    <xdr:to>
      <xdr:col>10</xdr:col>
      <xdr:colOff>51616</xdr:colOff>
      <xdr:row>186</xdr:row>
      <xdr:rowOff>99480</xdr:rowOff>
    </xdr:to>
    <xdr:cxnSp macro="">
      <xdr:nvCxnSpPr>
        <xdr:cNvPr id="580" name="Straight Connector 579" descr="graph item"/>
        <xdr:cNvCxnSpPr/>
      </xdr:nvCxnSpPr>
      <xdr:spPr>
        <a:xfrm>
          <a:off x="5213319" y="4607980"/>
          <a:ext cx="18288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438125</xdr:colOff>
      <xdr:row>190</xdr:row>
      <xdr:rowOff>93130</xdr:rowOff>
    </xdr:from>
    <xdr:to>
      <xdr:col>10</xdr:col>
      <xdr:colOff>49505</xdr:colOff>
      <xdr:row>190</xdr:row>
      <xdr:rowOff>93130</xdr:rowOff>
    </xdr:to>
    <xdr:cxnSp macro="">
      <xdr:nvCxnSpPr>
        <xdr:cNvPr id="581" name="Straight Connector 580" descr="graph item"/>
        <xdr:cNvCxnSpPr/>
      </xdr:nvCxnSpPr>
      <xdr:spPr>
        <a:xfrm>
          <a:off x="5475792" y="34340797"/>
          <a:ext cx="182880" cy="0"/>
        </a:xfrm>
        <a:prstGeom prst="line">
          <a:avLst/>
        </a:prstGeom>
        <a:ln w="28575">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438125</xdr:colOff>
      <xdr:row>191</xdr:row>
      <xdr:rowOff>97362</xdr:rowOff>
    </xdr:from>
    <xdr:to>
      <xdr:col>10</xdr:col>
      <xdr:colOff>49505</xdr:colOff>
      <xdr:row>191</xdr:row>
      <xdr:rowOff>97362</xdr:rowOff>
    </xdr:to>
    <xdr:cxnSp macro="">
      <xdr:nvCxnSpPr>
        <xdr:cNvPr id="582" name="Straight Connector 581" descr="graph item"/>
        <xdr:cNvCxnSpPr/>
      </xdr:nvCxnSpPr>
      <xdr:spPr>
        <a:xfrm>
          <a:off x="5211208" y="5367862"/>
          <a:ext cx="182880"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223</xdr:row>
      <xdr:rowOff>105832</xdr:rowOff>
    </xdr:from>
    <xdr:to>
      <xdr:col>15</xdr:col>
      <xdr:colOff>1693287</xdr:colOff>
      <xdr:row>223</xdr:row>
      <xdr:rowOff>105832</xdr:rowOff>
    </xdr:to>
    <xdr:cxnSp macro="">
      <xdr:nvCxnSpPr>
        <xdr:cNvPr id="583" name="Straight Connector 582" descr="graph item"/>
        <xdr:cNvCxnSpPr/>
      </xdr:nvCxnSpPr>
      <xdr:spPr>
        <a:xfrm>
          <a:off x="4776212"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227</xdr:row>
      <xdr:rowOff>99481</xdr:rowOff>
    </xdr:from>
    <xdr:to>
      <xdr:col>15</xdr:col>
      <xdr:colOff>1693287</xdr:colOff>
      <xdr:row>227</xdr:row>
      <xdr:rowOff>99481</xdr:rowOff>
    </xdr:to>
    <xdr:cxnSp macro="">
      <xdr:nvCxnSpPr>
        <xdr:cNvPr id="584" name="Straight Connector 583" descr="graph item"/>
        <xdr:cNvCxnSpPr/>
      </xdr:nvCxnSpPr>
      <xdr:spPr>
        <a:xfrm>
          <a:off x="4776212"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228</xdr:row>
      <xdr:rowOff>103713</xdr:rowOff>
    </xdr:from>
    <xdr:to>
      <xdr:col>15</xdr:col>
      <xdr:colOff>1693287</xdr:colOff>
      <xdr:row>228</xdr:row>
      <xdr:rowOff>103713</xdr:rowOff>
    </xdr:to>
    <xdr:cxnSp macro="">
      <xdr:nvCxnSpPr>
        <xdr:cNvPr id="585" name="Straight Connector 584" descr="graph item"/>
        <xdr:cNvCxnSpPr/>
      </xdr:nvCxnSpPr>
      <xdr:spPr>
        <a:xfrm>
          <a:off x="4776212"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223</xdr:row>
      <xdr:rowOff>105832</xdr:rowOff>
    </xdr:from>
    <xdr:to>
      <xdr:col>15</xdr:col>
      <xdr:colOff>1693287</xdr:colOff>
      <xdr:row>223</xdr:row>
      <xdr:rowOff>105832</xdr:rowOff>
    </xdr:to>
    <xdr:cxnSp macro="">
      <xdr:nvCxnSpPr>
        <xdr:cNvPr id="586" name="Straight Connector 585" descr="graph item"/>
        <xdr:cNvCxnSpPr/>
      </xdr:nvCxnSpPr>
      <xdr:spPr>
        <a:xfrm>
          <a:off x="4776212"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227</xdr:row>
      <xdr:rowOff>99481</xdr:rowOff>
    </xdr:from>
    <xdr:to>
      <xdr:col>15</xdr:col>
      <xdr:colOff>1693287</xdr:colOff>
      <xdr:row>227</xdr:row>
      <xdr:rowOff>99481</xdr:rowOff>
    </xdr:to>
    <xdr:cxnSp macro="">
      <xdr:nvCxnSpPr>
        <xdr:cNvPr id="587" name="Straight Connector 586" descr="graph item"/>
        <xdr:cNvCxnSpPr/>
      </xdr:nvCxnSpPr>
      <xdr:spPr>
        <a:xfrm>
          <a:off x="4776212"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228</xdr:row>
      <xdr:rowOff>103713</xdr:rowOff>
    </xdr:from>
    <xdr:to>
      <xdr:col>15</xdr:col>
      <xdr:colOff>1693287</xdr:colOff>
      <xdr:row>228</xdr:row>
      <xdr:rowOff>103713</xdr:rowOff>
    </xdr:to>
    <xdr:cxnSp macro="">
      <xdr:nvCxnSpPr>
        <xdr:cNvPr id="588" name="Straight Connector 587" descr="graph item"/>
        <xdr:cNvCxnSpPr/>
      </xdr:nvCxnSpPr>
      <xdr:spPr>
        <a:xfrm>
          <a:off x="4776212"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223</xdr:row>
      <xdr:rowOff>105832</xdr:rowOff>
    </xdr:from>
    <xdr:to>
      <xdr:col>15</xdr:col>
      <xdr:colOff>1693287</xdr:colOff>
      <xdr:row>223</xdr:row>
      <xdr:rowOff>105832</xdr:rowOff>
    </xdr:to>
    <xdr:cxnSp macro="">
      <xdr:nvCxnSpPr>
        <xdr:cNvPr id="589" name="Straight Connector 588" descr="graph item"/>
        <xdr:cNvCxnSpPr/>
      </xdr:nvCxnSpPr>
      <xdr:spPr>
        <a:xfrm>
          <a:off x="4776212"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227</xdr:row>
      <xdr:rowOff>99481</xdr:rowOff>
    </xdr:from>
    <xdr:to>
      <xdr:col>15</xdr:col>
      <xdr:colOff>1693287</xdr:colOff>
      <xdr:row>227</xdr:row>
      <xdr:rowOff>99481</xdr:rowOff>
    </xdr:to>
    <xdr:cxnSp macro="">
      <xdr:nvCxnSpPr>
        <xdr:cNvPr id="590" name="Straight Connector 589" descr="graph item"/>
        <xdr:cNvCxnSpPr/>
      </xdr:nvCxnSpPr>
      <xdr:spPr>
        <a:xfrm>
          <a:off x="4776212"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228</xdr:row>
      <xdr:rowOff>103713</xdr:rowOff>
    </xdr:from>
    <xdr:to>
      <xdr:col>15</xdr:col>
      <xdr:colOff>1693287</xdr:colOff>
      <xdr:row>228</xdr:row>
      <xdr:rowOff>103713</xdr:rowOff>
    </xdr:to>
    <xdr:cxnSp macro="">
      <xdr:nvCxnSpPr>
        <xdr:cNvPr id="591" name="Straight Connector 590" descr="graph item"/>
        <xdr:cNvCxnSpPr/>
      </xdr:nvCxnSpPr>
      <xdr:spPr>
        <a:xfrm>
          <a:off x="4776212"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429653</xdr:colOff>
      <xdr:row>224</xdr:row>
      <xdr:rowOff>88897</xdr:rowOff>
    </xdr:from>
    <xdr:to>
      <xdr:col>17</xdr:col>
      <xdr:colOff>50177</xdr:colOff>
      <xdr:row>224</xdr:row>
      <xdr:rowOff>88897</xdr:rowOff>
    </xdr:to>
    <xdr:cxnSp macro="">
      <xdr:nvCxnSpPr>
        <xdr:cNvPr id="592" name="Straight Connector 591" descr="graph item"/>
        <xdr:cNvCxnSpPr/>
      </xdr:nvCxnSpPr>
      <xdr:spPr>
        <a:xfrm>
          <a:off x="5202736" y="4787897"/>
          <a:ext cx="192024" cy="0"/>
        </a:xfrm>
        <a:prstGeom prst="line">
          <a:avLst/>
        </a:prstGeom>
        <a:ln w="28575"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433891</xdr:colOff>
      <xdr:row>225</xdr:row>
      <xdr:rowOff>73209</xdr:rowOff>
    </xdr:from>
    <xdr:to>
      <xdr:col>17</xdr:col>
      <xdr:colOff>36127</xdr:colOff>
      <xdr:row>225</xdr:row>
      <xdr:rowOff>73209</xdr:rowOff>
    </xdr:to>
    <xdr:cxnSp macro="">
      <xdr:nvCxnSpPr>
        <xdr:cNvPr id="593" name="Straight Connector 592" descr="graph item"/>
        <xdr:cNvCxnSpPr/>
      </xdr:nvCxnSpPr>
      <xdr:spPr>
        <a:xfrm>
          <a:off x="5206974" y="4962709"/>
          <a:ext cx="173736" cy="0"/>
        </a:xfrm>
        <a:prstGeom prst="line">
          <a:avLst/>
        </a:prstGeom>
        <a:ln w="28575" cap="rnd">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440236</xdr:colOff>
      <xdr:row>223</xdr:row>
      <xdr:rowOff>99480</xdr:rowOff>
    </xdr:from>
    <xdr:to>
      <xdr:col>17</xdr:col>
      <xdr:colOff>51616</xdr:colOff>
      <xdr:row>223</xdr:row>
      <xdr:rowOff>99480</xdr:rowOff>
    </xdr:to>
    <xdr:cxnSp macro="">
      <xdr:nvCxnSpPr>
        <xdr:cNvPr id="594" name="Straight Connector 593" descr="graph item"/>
        <xdr:cNvCxnSpPr/>
      </xdr:nvCxnSpPr>
      <xdr:spPr>
        <a:xfrm>
          <a:off x="5213319" y="4607980"/>
          <a:ext cx="18288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438125</xdr:colOff>
      <xdr:row>227</xdr:row>
      <xdr:rowOff>93130</xdr:rowOff>
    </xdr:from>
    <xdr:to>
      <xdr:col>17</xdr:col>
      <xdr:colOff>49505</xdr:colOff>
      <xdr:row>227</xdr:row>
      <xdr:rowOff>93130</xdr:rowOff>
    </xdr:to>
    <xdr:cxnSp macro="">
      <xdr:nvCxnSpPr>
        <xdr:cNvPr id="595" name="Straight Connector 594" descr="graph item"/>
        <xdr:cNvCxnSpPr/>
      </xdr:nvCxnSpPr>
      <xdr:spPr>
        <a:xfrm>
          <a:off x="9571542" y="41050630"/>
          <a:ext cx="182880" cy="0"/>
        </a:xfrm>
        <a:prstGeom prst="line">
          <a:avLst/>
        </a:prstGeom>
        <a:ln w="28575">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438125</xdr:colOff>
      <xdr:row>228</xdr:row>
      <xdr:rowOff>97362</xdr:rowOff>
    </xdr:from>
    <xdr:to>
      <xdr:col>17</xdr:col>
      <xdr:colOff>49505</xdr:colOff>
      <xdr:row>228</xdr:row>
      <xdr:rowOff>97362</xdr:rowOff>
    </xdr:to>
    <xdr:cxnSp macro="">
      <xdr:nvCxnSpPr>
        <xdr:cNvPr id="596" name="Straight Connector 595" descr="graph item"/>
        <xdr:cNvCxnSpPr/>
      </xdr:nvCxnSpPr>
      <xdr:spPr>
        <a:xfrm>
          <a:off x="5211208" y="5367862"/>
          <a:ext cx="182880"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223</xdr:row>
      <xdr:rowOff>105832</xdr:rowOff>
    </xdr:from>
    <xdr:to>
      <xdr:col>8</xdr:col>
      <xdr:colOff>1693287</xdr:colOff>
      <xdr:row>223</xdr:row>
      <xdr:rowOff>105832</xdr:rowOff>
    </xdr:to>
    <xdr:cxnSp macro="">
      <xdr:nvCxnSpPr>
        <xdr:cNvPr id="597" name="Straight Connector 596" descr="graph item"/>
        <xdr:cNvCxnSpPr/>
      </xdr:nvCxnSpPr>
      <xdr:spPr>
        <a:xfrm>
          <a:off x="4776212"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227</xdr:row>
      <xdr:rowOff>99481</xdr:rowOff>
    </xdr:from>
    <xdr:to>
      <xdr:col>8</xdr:col>
      <xdr:colOff>1693287</xdr:colOff>
      <xdr:row>227</xdr:row>
      <xdr:rowOff>99481</xdr:rowOff>
    </xdr:to>
    <xdr:cxnSp macro="">
      <xdr:nvCxnSpPr>
        <xdr:cNvPr id="598" name="Straight Connector 597" descr="graph item"/>
        <xdr:cNvCxnSpPr/>
      </xdr:nvCxnSpPr>
      <xdr:spPr>
        <a:xfrm>
          <a:off x="4776212"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228</xdr:row>
      <xdr:rowOff>103713</xdr:rowOff>
    </xdr:from>
    <xdr:to>
      <xdr:col>8</xdr:col>
      <xdr:colOff>1693287</xdr:colOff>
      <xdr:row>228</xdr:row>
      <xdr:rowOff>103713</xdr:rowOff>
    </xdr:to>
    <xdr:cxnSp macro="">
      <xdr:nvCxnSpPr>
        <xdr:cNvPr id="599" name="Straight Connector 598" descr="graph item"/>
        <xdr:cNvCxnSpPr/>
      </xdr:nvCxnSpPr>
      <xdr:spPr>
        <a:xfrm>
          <a:off x="4776212"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223</xdr:row>
      <xdr:rowOff>105832</xdr:rowOff>
    </xdr:from>
    <xdr:to>
      <xdr:col>8</xdr:col>
      <xdr:colOff>1693287</xdr:colOff>
      <xdr:row>223</xdr:row>
      <xdr:rowOff>105832</xdr:rowOff>
    </xdr:to>
    <xdr:cxnSp macro="">
      <xdr:nvCxnSpPr>
        <xdr:cNvPr id="600" name="Straight Connector 599" descr="graph item"/>
        <xdr:cNvCxnSpPr/>
      </xdr:nvCxnSpPr>
      <xdr:spPr>
        <a:xfrm>
          <a:off x="4776212"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227</xdr:row>
      <xdr:rowOff>99481</xdr:rowOff>
    </xdr:from>
    <xdr:to>
      <xdr:col>8</xdr:col>
      <xdr:colOff>1693287</xdr:colOff>
      <xdr:row>227</xdr:row>
      <xdr:rowOff>99481</xdr:rowOff>
    </xdr:to>
    <xdr:cxnSp macro="">
      <xdr:nvCxnSpPr>
        <xdr:cNvPr id="601" name="Straight Connector 600" descr="graph item"/>
        <xdr:cNvCxnSpPr/>
      </xdr:nvCxnSpPr>
      <xdr:spPr>
        <a:xfrm>
          <a:off x="4776212"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228</xdr:row>
      <xdr:rowOff>103713</xdr:rowOff>
    </xdr:from>
    <xdr:to>
      <xdr:col>8</xdr:col>
      <xdr:colOff>1693287</xdr:colOff>
      <xdr:row>228</xdr:row>
      <xdr:rowOff>103713</xdr:rowOff>
    </xdr:to>
    <xdr:cxnSp macro="">
      <xdr:nvCxnSpPr>
        <xdr:cNvPr id="602" name="Straight Connector 601" descr="graph item"/>
        <xdr:cNvCxnSpPr/>
      </xdr:nvCxnSpPr>
      <xdr:spPr>
        <a:xfrm>
          <a:off x="4776212"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223</xdr:row>
      <xdr:rowOff>105832</xdr:rowOff>
    </xdr:from>
    <xdr:to>
      <xdr:col>8</xdr:col>
      <xdr:colOff>1693287</xdr:colOff>
      <xdr:row>223</xdr:row>
      <xdr:rowOff>105832</xdr:rowOff>
    </xdr:to>
    <xdr:cxnSp macro="">
      <xdr:nvCxnSpPr>
        <xdr:cNvPr id="603" name="Straight Connector 602" descr="graph item"/>
        <xdr:cNvCxnSpPr/>
      </xdr:nvCxnSpPr>
      <xdr:spPr>
        <a:xfrm>
          <a:off x="4776212"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227</xdr:row>
      <xdr:rowOff>99481</xdr:rowOff>
    </xdr:from>
    <xdr:to>
      <xdr:col>8</xdr:col>
      <xdr:colOff>1693287</xdr:colOff>
      <xdr:row>227</xdr:row>
      <xdr:rowOff>99481</xdr:rowOff>
    </xdr:to>
    <xdr:cxnSp macro="">
      <xdr:nvCxnSpPr>
        <xdr:cNvPr id="604" name="Straight Connector 603" descr="graph item"/>
        <xdr:cNvCxnSpPr/>
      </xdr:nvCxnSpPr>
      <xdr:spPr>
        <a:xfrm>
          <a:off x="4776212"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228</xdr:row>
      <xdr:rowOff>103713</xdr:rowOff>
    </xdr:from>
    <xdr:to>
      <xdr:col>8</xdr:col>
      <xdr:colOff>1693287</xdr:colOff>
      <xdr:row>228</xdr:row>
      <xdr:rowOff>103713</xdr:rowOff>
    </xdr:to>
    <xdr:cxnSp macro="">
      <xdr:nvCxnSpPr>
        <xdr:cNvPr id="605" name="Straight Connector 604" descr="graph item"/>
        <xdr:cNvCxnSpPr/>
      </xdr:nvCxnSpPr>
      <xdr:spPr>
        <a:xfrm>
          <a:off x="4776212"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429653</xdr:colOff>
      <xdr:row>224</xdr:row>
      <xdr:rowOff>88897</xdr:rowOff>
    </xdr:from>
    <xdr:to>
      <xdr:col>10</xdr:col>
      <xdr:colOff>50177</xdr:colOff>
      <xdr:row>224</xdr:row>
      <xdr:rowOff>88897</xdr:rowOff>
    </xdr:to>
    <xdr:cxnSp macro="">
      <xdr:nvCxnSpPr>
        <xdr:cNvPr id="606" name="Straight Connector 605" descr="graph item"/>
        <xdr:cNvCxnSpPr/>
      </xdr:nvCxnSpPr>
      <xdr:spPr>
        <a:xfrm>
          <a:off x="5202736" y="4787897"/>
          <a:ext cx="192024" cy="0"/>
        </a:xfrm>
        <a:prstGeom prst="line">
          <a:avLst/>
        </a:prstGeom>
        <a:ln w="28575"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433891</xdr:colOff>
      <xdr:row>225</xdr:row>
      <xdr:rowOff>83792</xdr:rowOff>
    </xdr:from>
    <xdr:to>
      <xdr:col>10</xdr:col>
      <xdr:colOff>36127</xdr:colOff>
      <xdr:row>225</xdr:row>
      <xdr:rowOff>83792</xdr:rowOff>
    </xdr:to>
    <xdr:cxnSp macro="">
      <xdr:nvCxnSpPr>
        <xdr:cNvPr id="607" name="Straight Connector 606" descr="graph item"/>
        <xdr:cNvCxnSpPr/>
      </xdr:nvCxnSpPr>
      <xdr:spPr>
        <a:xfrm>
          <a:off x="5471558" y="40660292"/>
          <a:ext cx="173736" cy="0"/>
        </a:xfrm>
        <a:prstGeom prst="line">
          <a:avLst/>
        </a:prstGeom>
        <a:ln w="28575" cap="rnd">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440236</xdr:colOff>
      <xdr:row>223</xdr:row>
      <xdr:rowOff>99480</xdr:rowOff>
    </xdr:from>
    <xdr:to>
      <xdr:col>10</xdr:col>
      <xdr:colOff>51616</xdr:colOff>
      <xdr:row>223</xdr:row>
      <xdr:rowOff>99480</xdr:rowOff>
    </xdr:to>
    <xdr:cxnSp macro="">
      <xdr:nvCxnSpPr>
        <xdr:cNvPr id="608" name="Straight Connector 607" descr="graph item"/>
        <xdr:cNvCxnSpPr/>
      </xdr:nvCxnSpPr>
      <xdr:spPr>
        <a:xfrm>
          <a:off x="5213319" y="4607980"/>
          <a:ext cx="18288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438125</xdr:colOff>
      <xdr:row>227</xdr:row>
      <xdr:rowOff>93130</xdr:rowOff>
    </xdr:from>
    <xdr:to>
      <xdr:col>10</xdr:col>
      <xdr:colOff>49505</xdr:colOff>
      <xdr:row>227</xdr:row>
      <xdr:rowOff>93130</xdr:rowOff>
    </xdr:to>
    <xdr:cxnSp macro="">
      <xdr:nvCxnSpPr>
        <xdr:cNvPr id="609" name="Straight Connector 608" descr="graph item"/>
        <xdr:cNvCxnSpPr/>
      </xdr:nvCxnSpPr>
      <xdr:spPr>
        <a:xfrm>
          <a:off x="5475792" y="41050630"/>
          <a:ext cx="182880" cy="0"/>
        </a:xfrm>
        <a:prstGeom prst="line">
          <a:avLst/>
        </a:prstGeom>
        <a:ln w="28575">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438125</xdr:colOff>
      <xdr:row>228</xdr:row>
      <xdr:rowOff>97362</xdr:rowOff>
    </xdr:from>
    <xdr:to>
      <xdr:col>10</xdr:col>
      <xdr:colOff>49505</xdr:colOff>
      <xdr:row>228</xdr:row>
      <xdr:rowOff>97362</xdr:rowOff>
    </xdr:to>
    <xdr:cxnSp macro="">
      <xdr:nvCxnSpPr>
        <xdr:cNvPr id="610" name="Straight Connector 609" descr="graph item"/>
        <xdr:cNvCxnSpPr/>
      </xdr:nvCxnSpPr>
      <xdr:spPr>
        <a:xfrm>
          <a:off x="5211208" y="5367862"/>
          <a:ext cx="182880"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253</xdr:row>
      <xdr:rowOff>105832</xdr:rowOff>
    </xdr:from>
    <xdr:to>
      <xdr:col>15</xdr:col>
      <xdr:colOff>1693287</xdr:colOff>
      <xdr:row>253</xdr:row>
      <xdr:rowOff>105832</xdr:rowOff>
    </xdr:to>
    <xdr:cxnSp macro="">
      <xdr:nvCxnSpPr>
        <xdr:cNvPr id="611" name="Straight Connector 610" descr="graph item"/>
        <xdr:cNvCxnSpPr/>
      </xdr:nvCxnSpPr>
      <xdr:spPr>
        <a:xfrm>
          <a:off x="4776212"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257</xdr:row>
      <xdr:rowOff>99481</xdr:rowOff>
    </xdr:from>
    <xdr:to>
      <xdr:col>15</xdr:col>
      <xdr:colOff>1693287</xdr:colOff>
      <xdr:row>257</xdr:row>
      <xdr:rowOff>99481</xdr:rowOff>
    </xdr:to>
    <xdr:cxnSp macro="">
      <xdr:nvCxnSpPr>
        <xdr:cNvPr id="612" name="Straight Connector 611" descr="graph item"/>
        <xdr:cNvCxnSpPr/>
      </xdr:nvCxnSpPr>
      <xdr:spPr>
        <a:xfrm>
          <a:off x="4776212"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258</xdr:row>
      <xdr:rowOff>103713</xdr:rowOff>
    </xdr:from>
    <xdr:to>
      <xdr:col>15</xdr:col>
      <xdr:colOff>1693287</xdr:colOff>
      <xdr:row>258</xdr:row>
      <xdr:rowOff>103713</xdr:rowOff>
    </xdr:to>
    <xdr:cxnSp macro="">
      <xdr:nvCxnSpPr>
        <xdr:cNvPr id="613" name="Straight Connector 612" descr="graph item"/>
        <xdr:cNvCxnSpPr/>
      </xdr:nvCxnSpPr>
      <xdr:spPr>
        <a:xfrm>
          <a:off x="4776212"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253</xdr:row>
      <xdr:rowOff>105832</xdr:rowOff>
    </xdr:from>
    <xdr:to>
      <xdr:col>15</xdr:col>
      <xdr:colOff>1693287</xdr:colOff>
      <xdr:row>253</xdr:row>
      <xdr:rowOff>105832</xdr:rowOff>
    </xdr:to>
    <xdr:cxnSp macro="">
      <xdr:nvCxnSpPr>
        <xdr:cNvPr id="614" name="Straight Connector 613" descr="graph item"/>
        <xdr:cNvCxnSpPr/>
      </xdr:nvCxnSpPr>
      <xdr:spPr>
        <a:xfrm>
          <a:off x="4776212"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257</xdr:row>
      <xdr:rowOff>99481</xdr:rowOff>
    </xdr:from>
    <xdr:to>
      <xdr:col>15</xdr:col>
      <xdr:colOff>1693287</xdr:colOff>
      <xdr:row>257</xdr:row>
      <xdr:rowOff>99481</xdr:rowOff>
    </xdr:to>
    <xdr:cxnSp macro="">
      <xdr:nvCxnSpPr>
        <xdr:cNvPr id="615" name="Straight Connector 614" descr="graph item"/>
        <xdr:cNvCxnSpPr/>
      </xdr:nvCxnSpPr>
      <xdr:spPr>
        <a:xfrm>
          <a:off x="4776212"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258</xdr:row>
      <xdr:rowOff>103713</xdr:rowOff>
    </xdr:from>
    <xdr:to>
      <xdr:col>15</xdr:col>
      <xdr:colOff>1693287</xdr:colOff>
      <xdr:row>258</xdr:row>
      <xdr:rowOff>103713</xdr:rowOff>
    </xdr:to>
    <xdr:cxnSp macro="">
      <xdr:nvCxnSpPr>
        <xdr:cNvPr id="616" name="Straight Connector 615" descr="graph item"/>
        <xdr:cNvCxnSpPr/>
      </xdr:nvCxnSpPr>
      <xdr:spPr>
        <a:xfrm>
          <a:off x="4776212"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253</xdr:row>
      <xdr:rowOff>105832</xdr:rowOff>
    </xdr:from>
    <xdr:to>
      <xdr:col>15</xdr:col>
      <xdr:colOff>1693287</xdr:colOff>
      <xdr:row>253</xdr:row>
      <xdr:rowOff>105832</xdr:rowOff>
    </xdr:to>
    <xdr:cxnSp macro="">
      <xdr:nvCxnSpPr>
        <xdr:cNvPr id="617" name="Straight Connector 616" descr="graph item"/>
        <xdr:cNvCxnSpPr/>
      </xdr:nvCxnSpPr>
      <xdr:spPr>
        <a:xfrm>
          <a:off x="4776212"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257</xdr:row>
      <xdr:rowOff>99481</xdr:rowOff>
    </xdr:from>
    <xdr:to>
      <xdr:col>15</xdr:col>
      <xdr:colOff>1693287</xdr:colOff>
      <xdr:row>257</xdr:row>
      <xdr:rowOff>99481</xdr:rowOff>
    </xdr:to>
    <xdr:cxnSp macro="">
      <xdr:nvCxnSpPr>
        <xdr:cNvPr id="618" name="Straight Connector 617" descr="graph item"/>
        <xdr:cNvCxnSpPr/>
      </xdr:nvCxnSpPr>
      <xdr:spPr>
        <a:xfrm>
          <a:off x="4776212"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1460454</xdr:colOff>
      <xdr:row>258</xdr:row>
      <xdr:rowOff>103713</xdr:rowOff>
    </xdr:from>
    <xdr:to>
      <xdr:col>15</xdr:col>
      <xdr:colOff>1693287</xdr:colOff>
      <xdr:row>258</xdr:row>
      <xdr:rowOff>103713</xdr:rowOff>
    </xdr:to>
    <xdr:cxnSp macro="">
      <xdr:nvCxnSpPr>
        <xdr:cNvPr id="619" name="Straight Connector 618" descr="graph item"/>
        <xdr:cNvCxnSpPr/>
      </xdr:nvCxnSpPr>
      <xdr:spPr>
        <a:xfrm>
          <a:off x="4776212"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429653</xdr:colOff>
      <xdr:row>254</xdr:row>
      <xdr:rowOff>88897</xdr:rowOff>
    </xdr:from>
    <xdr:to>
      <xdr:col>17</xdr:col>
      <xdr:colOff>50177</xdr:colOff>
      <xdr:row>254</xdr:row>
      <xdr:rowOff>88897</xdr:rowOff>
    </xdr:to>
    <xdr:cxnSp macro="">
      <xdr:nvCxnSpPr>
        <xdr:cNvPr id="620" name="Straight Connector 619" descr="graph item"/>
        <xdr:cNvCxnSpPr/>
      </xdr:nvCxnSpPr>
      <xdr:spPr>
        <a:xfrm>
          <a:off x="5202736" y="4787897"/>
          <a:ext cx="192024" cy="0"/>
        </a:xfrm>
        <a:prstGeom prst="line">
          <a:avLst/>
        </a:prstGeom>
        <a:ln w="28575"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433891</xdr:colOff>
      <xdr:row>255</xdr:row>
      <xdr:rowOff>73209</xdr:rowOff>
    </xdr:from>
    <xdr:to>
      <xdr:col>17</xdr:col>
      <xdr:colOff>36127</xdr:colOff>
      <xdr:row>255</xdr:row>
      <xdr:rowOff>73209</xdr:rowOff>
    </xdr:to>
    <xdr:cxnSp macro="">
      <xdr:nvCxnSpPr>
        <xdr:cNvPr id="621" name="Straight Connector 620" descr="graph item"/>
        <xdr:cNvCxnSpPr/>
      </xdr:nvCxnSpPr>
      <xdr:spPr>
        <a:xfrm>
          <a:off x="5206974" y="4962709"/>
          <a:ext cx="173736" cy="0"/>
        </a:xfrm>
        <a:prstGeom prst="line">
          <a:avLst/>
        </a:prstGeom>
        <a:ln w="28575" cap="rnd">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440236</xdr:colOff>
      <xdr:row>253</xdr:row>
      <xdr:rowOff>99480</xdr:rowOff>
    </xdr:from>
    <xdr:to>
      <xdr:col>17</xdr:col>
      <xdr:colOff>51616</xdr:colOff>
      <xdr:row>253</xdr:row>
      <xdr:rowOff>99480</xdr:rowOff>
    </xdr:to>
    <xdr:cxnSp macro="">
      <xdr:nvCxnSpPr>
        <xdr:cNvPr id="622" name="Straight Connector 621" descr="graph item"/>
        <xdr:cNvCxnSpPr/>
      </xdr:nvCxnSpPr>
      <xdr:spPr>
        <a:xfrm>
          <a:off x="5213319" y="4607980"/>
          <a:ext cx="18288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438125</xdr:colOff>
      <xdr:row>257</xdr:row>
      <xdr:rowOff>93130</xdr:rowOff>
    </xdr:from>
    <xdr:to>
      <xdr:col>17</xdr:col>
      <xdr:colOff>49505</xdr:colOff>
      <xdr:row>257</xdr:row>
      <xdr:rowOff>93130</xdr:rowOff>
    </xdr:to>
    <xdr:cxnSp macro="">
      <xdr:nvCxnSpPr>
        <xdr:cNvPr id="623" name="Straight Connector 622" descr="graph item"/>
        <xdr:cNvCxnSpPr/>
      </xdr:nvCxnSpPr>
      <xdr:spPr>
        <a:xfrm>
          <a:off x="9571542" y="46278797"/>
          <a:ext cx="182880" cy="0"/>
        </a:xfrm>
        <a:prstGeom prst="line">
          <a:avLst/>
        </a:prstGeom>
        <a:ln w="28575">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438125</xdr:colOff>
      <xdr:row>258</xdr:row>
      <xdr:rowOff>97362</xdr:rowOff>
    </xdr:from>
    <xdr:to>
      <xdr:col>17</xdr:col>
      <xdr:colOff>49505</xdr:colOff>
      <xdr:row>258</xdr:row>
      <xdr:rowOff>97362</xdr:rowOff>
    </xdr:to>
    <xdr:cxnSp macro="">
      <xdr:nvCxnSpPr>
        <xdr:cNvPr id="624" name="Straight Connector 623" descr="graph item"/>
        <xdr:cNvCxnSpPr/>
      </xdr:nvCxnSpPr>
      <xdr:spPr>
        <a:xfrm>
          <a:off x="5211208" y="5367862"/>
          <a:ext cx="182880"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253</xdr:row>
      <xdr:rowOff>105832</xdr:rowOff>
    </xdr:from>
    <xdr:to>
      <xdr:col>8</xdr:col>
      <xdr:colOff>1693287</xdr:colOff>
      <xdr:row>253</xdr:row>
      <xdr:rowOff>105832</xdr:rowOff>
    </xdr:to>
    <xdr:cxnSp macro="">
      <xdr:nvCxnSpPr>
        <xdr:cNvPr id="625" name="Straight Connector 624" descr="graph item"/>
        <xdr:cNvCxnSpPr/>
      </xdr:nvCxnSpPr>
      <xdr:spPr>
        <a:xfrm>
          <a:off x="4776212"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257</xdr:row>
      <xdr:rowOff>99481</xdr:rowOff>
    </xdr:from>
    <xdr:to>
      <xdr:col>8</xdr:col>
      <xdr:colOff>1693287</xdr:colOff>
      <xdr:row>257</xdr:row>
      <xdr:rowOff>99481</xdr:rowOff>
    </xdr:to>
    <xdr:cxnSp macro="">
      <xdr:nvCxnSpPr>
        <xdr:cNvPr id="626" name="Straight Connector 625" descr="graph item"/>
        <xdr:cNvCxnSpPr/>
      </xdr:nvCxnSpPr>
      <xdr:spPr>
        <a:xfrm>
          <a:off x="4776212"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258</xdr:row>
      <xdr:rowOff>103713</xdr:rowOff>
    </xdr:from>
    <xdr:to>
      <xdr:col>8</xdr:col>
      <xdr:colOff>1693287</xdr:colOff>
      <xdr:row>258</xdr:row>
      <xdr:rowOff>103713</xdr:rowOff>
    </xdr:to>
    <xdr:cxnSp macro="">
      <xdr:nvCxnSpPr>
        <xdr:cNvPr id="627" name="Straight Connector 626" descr="graph item"/>
        <xdr:cNvCxnSpPr/>
      </xdr:nvCxnSpPr>
      <xdr:spPr>
        <a:xfrm>
          <a:off x="4776212"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253</xdr:row>
      <xdr:rowOff>105832</xdr:rowOff>
    </xdr:from>
    <xdr:to>
      <xdr:col>8</xdr:col>
      <xdr:colOff>1693287</xdr:colOff>
      <xdr:row>253</xdr:row>
      <xdr:rowOff>105832</xdr:rowOff>
    </xdr:to>
    <xdr:cxnSp macro="">
      <xdr:nvCxnSpPr>
        <xdr:cNvPr id="628" name="Straight Connector 627" descr="graph item"/>
        <xdr:cNvCxnSpPr/>
      </xdr:nvCxnSpPr>
      <xdr:spPr>
        <a:xfrm>
          <a:off x="4776212"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257</xdr:row>
      <xdr:rowOff>99481</xdr:rowOff>
    </xdr:from>
    <xdr:to>
      <xdr:col>8</xdr:col>
      <xdr:colOff>1693287</xdr:colOff>
      <xdr:row>257</xdr:row>
      <xdr:rowOff>99481</xdr:rowOff>
    </xdr:to>
    <xdr:cxnSp macro="">
      <xdr:nvCxnSpPr>
        <xdr:cNvPr id="629" name="Straight Connector 628" descr="graph item"/>
        <xdr:cNvCxnSpPr/>
      </xdr:nvCxnSpPr>
      <xdr:spPr>
        <a:xfrm>
          <a:off x="4776212"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258</xdr:row>
      <xdr:rowOff>103713</xdr:rowOff>
    </xdr:from>
    <xdr:to>
      <xdr:col>8</xdr:col>
      <xdr:colOff>1693287</xdr:colOff>
      <xdr:row>258</xdr:row>
      <xdr:rowOff>103713</xdr:rowOff>
    </xdr:to>
    <xdr:cxnSp macro="">
      <xdr:nvCxnSpPr>
        <xdr:cNvPr id="630" name="Straight Connector 629" descr="graph item"/>
        <xdr:cNvCxnSpPr/>
      </xdr:nvCxnSpPr>
      <xdr:spPr>
        <a:xfrm>
          <a:off x="4776212"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253</xdr:row>
      <xdr:rowOff>105832</xdr:rowOff>
    </xdr:from>
    <xdr:to>
      <xdr:col>8</xdr:col>
      <xdr:colOff>1693287</xdr:colOff>
      <xdr:row>253</xdr:row>
      <xdr:rowOff>105832</xdr:rowOff>
    </xdr:to>
    <xdr:cxnSp macro="">
      <xdr:nvCxnSpPr>
        <xdr:cNvPr id="631" name="Straight Connector 630" descr="graph item"/>
        <xdr:cNvCxnSpPr/>
      </xdr:nvCxnSpPr>
      <xdr:spPr>
        <a:xfrm>
          <a:off x="4776212"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257</xdr:row>
      <xdr:rowOff>99481</xdr:rowOff>
    </xdr:from>
    <xdr:to>
      <xdr:col>8</xdr:col>
      <xdr:colOff>1693287</xdr:colOff>
      <xdr:row>257</xdr:row>
      <xdr:rowOff>99481</xdr:rowOff>
    </xdr:to>
    <xdr:cxnSp macro="">
      <xdr:nvCxnSpPr>
        <xdr:cNvPr id="632" name="Straight Connector 631" descr="graph item"/>
        <xdr:cNvCxnSpPr/>
      </xdr:nvCxnSpPr>
      <xdr:spPr>
        <a:xfrm>
          <a:off x="4776212"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1460454</xdr:colOff>
      <xdr:row>258</xdr:row>
      <xdr:rowOff>103713</xdr:rowOff>
    </xdr:from>
    <xdr:to>
      <xdr:col>8</xdr:col>
      <xdr:colOff>1693287</xdr:colOff>
      <xdr:row>258</xdr:row>
      <xdr:rowOff>103713</xdr:rowOff>
    </xdr:to>
    <xdr:cxnSp macro="">
      <xdr:nvCxnSpPr>
        <xdr:cNvPr id="633" name="Straight Connector 632" descr="graph item"/>
        <xdr:cNvCxnSpPr/>
      </xdr:nvCxnSpPr>
      <xdr:spPr>
        <a:xfrm>
          <a:off x="4776212"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429653</xdr:colOff>
      <xdr:row>254</xdr:row>
      <xdr:rowOff>88897</xdr:rowOff>
    </xdr:from>
    <xdr:to>
      <xdr:col>10</xdr:col>
      <xdr:colOff>50177</xdr:colOff>
      <xdr:row>254</xdr:row>
      <xdr:rowOff>88897</xdr:rowOff>
    </xdr:to>
    <xdr:cxnSp macro="">
      <xdr:nvCxnSpPr>
        <xdr:cNvPr id="634" name="Straight Connector 633" descr="graph item"/>
        <xdr:cNvCxnSpPr/>
      </xdr:nvCxnSpPr>
      <xdr:spPr>
        <a:xfrm>
          <a:off x="5202736" y="4787897"/>
          <a:ext cx="192024" cy="0"/>
        </a:xfrm>
        <a:prstGeom prst="line">
          <a:avLst/>
        </a:prstGeom>
        <a:ln w="28575"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433891</xdr:colOff>
      <xdr:row>255</xdr:row>
      <xdr:rowOff>73209</xdr:rowOff>
    </xdr:from>
    <xdr:to>
      <xdr:col>10</xdr:col>
      <xdr:colOff>36127</xdr:colOff>
      <xdr:row>255</xdr:row>
      <xdr:rowOff>73209</xdr:rowOff>
    </xdr:to>
    <xdr:cxnSp macro="">
      <xdr:nvCxnSpPr>
        <xdr:cNvPr id="635" name="Straight Connector 634" descr="graph item"/>
        <xdr:cNvCxnSpPr/>
      </xdr:nvCxnSpPr>
      <xdr:spPr>
        <a:xfrm>
          <a:off x="5206974" y="4962709"/>
          <a:ext cx="173736" cy="0"/>
        </a:xfrm>
        <a:prstGeom prst="line">
          <a:avLst/>
        </a:prstGeom>
        <a:ln w="28575" cap="rnd">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440236</xdr:colOff>
      <xdr:row>253</xdr:row>
      <xdr:rowOff>99480</xdr:rowOff>
    </xdr:from>
    <xdr:to>
      <xdr:col>10</xdr:col>
      <xdr:colOff>51616</xdr:colOff>
      <xdr:row>253</xdr:row>
      <xdr:rowOff>99480</xdr:rowOff>
    </xdr:to>
    <xdr:cxnSp macro="">
      <xdr:nvCxnSpPr>
        <xdr:cNvPr id="636" name="Straight Connector 635" descr="graph item"/>
        <xdr:cNvCxnSpPr/>
      </xdr:nvCxnSpPr>
      <xdr:spPr>
        <a:xfrm>
          <a:off x="5213319" y="4607980"/>
          <a:ext cx="18288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438125</xdr:colOff>
      <xdr:row>257</xdr:row>
      <xdr:rowOff>93130</xdr:rowOff>
    </xdr:from>
    <xdr:to>
      <xdr:col>10</xdr:col>
      <xdr:colOff>49505</xdr:colOff>
      <xdr:row>257</xdr:row>
      <xdr:rowOff>93130</xdr:rowOff>
    </xdr:to>
    <xdr:cxnSp macro="">
      <xdr:nvCxnSpPr>
        <xdr:cNvPr id="637" name="Straight Connector 636" descr="graph item"/>
        <xdr:cNvCxnSpPr/>
      </xdr:nvCxnSpPr>
      <xdr:spPr>
        <a:xfrm>
          <a:off x="5475792" y="46278797"/>
          <a:ext cx="182880" cy="0"/>
        </a:xfrm>
        <a:prstGeom prst="line">
          <a:avLst/>
        </a:prstGeom>
        <a:ln w="28575">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438125</xdr:colOff>
      <xdr:row>258</xdr:row>
      <xdr:rowOff>97362</xdr:rowOff>
    </xdr:from>
    <xdr:to>
      <xdr:col>10</xdr:col>
      <xdr:colOff>49505</xdr:colOff>
      <xdr:row>258</xdr:row>
      <xdr:rowOff>97362</xdr:rowOff>
    </xdr:to>
    <xdr:cxnSp macro="">
      <xdr:nvCxnSpPr>
        <xdr:cNvPr id="638" name="Straight Connector 637" descr="graph item"/>
        <xdr:cNvCxnSpPr/>
      </xdr:nvCxnSpPr>
      <xdr:spPr>
        <a:xfrm>
          <a:off x="5211208" y="5367862"/>
          <a:ext cx="182880"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52</xdr:row>
      <xdr:rowOff>105832</xdr:rowOff>
    </xdr:from>
    <xdr:to>
      <xdr:col>2</xdr:col>
      <xdr:colOff>1693287</xdr:colOff>
      <xdr:row>52</xdr:row>
      <xdr:rowOff>105832</xdr:rowOff>
    </xdr:to>
    <xdr:cxnSp macro="">
      <xdr:nvCxnSpPr>
        <xdr:cNvPr id="639" name="Straight Connector 638" descr="graph item"/>
        <xdr:cNvCxnSpPr/>
      </xdr:nvCxnSpPr>
      <xdr:spPr>
        <a:xfrm>
          <a:off x="1248787"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56</xdr:row>
      <xdr:rowOff>99481</xdr:rowOff>
    </xdr:from>
    <xdr:to>
      <xdr:col>2</xdr:col>
      <xdr:colOff>1693287</xdr:colOff>
      <xdr:row>56</xdr:row>
      <xdr:rowOff>99481</xdr:rowOff>
    </xdr:to>
    <xdr:cxnSp macro="">
      <xdr:nvCxnSpPr>
        <xdr:cNvPr id="640" name="Straight Connector 639" descr="graph item"/>
        <xdr:cNvCxnSpPr/>
      </xdr:nvCxnSpPr>
      <xdr:spPr>
        <a:xfrm>
          <a:off x="1248787"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57</xdr:row>
      <xdr:rowOff>103713</xdr:rowOff>
    </xdr:from>
    <xdr:to>
      <xdr:col>2</xdr:col>
      <xdr:colOff>1693287</xdr:colOff>
      <xdr:row>57</xdr:row>
      <xdr:rowOff>103713</xdr:rowOff>
    </xdr:to>
    <xdr:cxnSp macro="">
      <xdr:nvCxnSpPr>
        <xdr:cNvPr id="641" name="Straight Connector 640" descr="graph item"/>
        <xdr:cNvCxnSpPr/>
      </xdr:nvCxnSpPr>
      <xdr:spPr>
        <a:xfrm>
          <a:off x="1248787"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52</xdr:row>
      <xdr:rowOff>105832</xdr:rowOff>
    </xdr:from>
    <xdr:to>
      <xdr:col>2</xdr:col>
      <xdr:colOff>1693287</xdr:colOff>
      <xdr:row>52</xdr:row>
      <xdr:rowOff>105832</xdr:rowOff>
    </xdr:to>
    <xdr:cxnSp macro="">
      <xdr:nvCxnSpPr>
        <xdr:cNvPr id="647" name="Straight Connector 646" descr="graph item"/>
        <xdr:cNvCxnSpPr/>
      </xdr:nvCxnSpPr>
      <xdr:spPr>
        <a:xfrm>
          <a:off x="1248787"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56</xdr:row>
      <xdr:rowOff>99481</xdr:rowOff>
    </xdr:from>
    <xdr:to>
      <xdr:col>2</xdr:col>
      <xdr:colOff>1693287</xdr:colOff>
      <xdr:row>56</xdr:row>
      <xdr:rowOff>99481</xdr:rowOff>
    </xdr:to>
    <xdr:cxnSp macro="">
      <xdr:nvCxnSpPr>
        <xdr:cNvPr id="648" name="Straight Connector 647" descr="graph item"/>
        <xdr:cNvCxnSpPr/>
      </xdr:nvCxnSpPr>
      <xdr:spPr>
        <a:xfrm>
          <a:off x="1248787"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57</xdr:row>
      <xdr:rowOff>103713</xdr:rowOff>
    </xdr:from>
    <xdr:to>
      <xdr:col>2</xdr:col>
      <xdr:colOff>1693287</xdr:colOff>
      <xdr:row>57</xdr:row>
      <xdr:rowOff>103713</xdr:rowOff>
    </xdr:to>
    <xdr:cxnSp macro="">
      <xdr:nvCxnSpPr>
        <xdr:cNvPr id="649" name="Straight Connector 648" descr="graph item"/>
        <xdr:cNvCxnSpPr/>
      </xdr:nvCxnSpPr>
      <xdr:spPr>
        <a:xfrm>
          <a:off x="1248787"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89</xdr:row>
      <xdr:rowOff>105832</xdr:rowOff>
    </xdr:from>
    <xdr:to>
      <xdr:col>2</xdr:col>
      <xdr:colOff>1693287</xdr:colOff>
      <xdr:row>89</xdr:row>
      <xdr:rowOff>105832</xdr:rowOff>
    </xdr:to>
    <xdr:cxnSp macro="">
      <xdr:nvCxnSpPr>
        <xdr:cNvPr id="650" name="Straight Connector 649" descr="graph item"/>
        <xdr:cNvCxnSpPr/>
      </xdr:nvCxnSpPr>
      <xdr:spPr>
        <a:xfrm>
          <a:off x="1248787"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93</xdr:row>
      <xdr:rowOff>99481</xdr:rowOff>
    </xdr:from>
    <xdr:to>
      <xdr:col>2</xdr:col>
      <xdr:colOff>1693287</xdr:colOff>
      <xdr:row>93</xdr:row>
      <xdr:rowOff>99481</xdr:rowOff>
    </xdr:to>
    <xdr:cxnSp macro="">
      <xdr:nvCxnSpPr>
        <xdr:cNvPr id="651" name="Straight Connector 650" descr="graph item"/>
        <xdr:cNvCxnSpPr/>
      </xdr:nvCxnSpPr>
      <xdr:spPr>
        <a:xfrm>
          <a:off x="1248787"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94</xdr:row>
      <xdr:rowOff>103713</xdr:rowOff>
    </xdr:from>
    <xdr:to>
      <xdr:col>2</xdr:col>
      <xdr:colOff>1693287</xdr:colOff>
      <xdr:row>94</xdr:row>
      <xdr:rowOff>103713</xdr:rowOff>
    </xdr:to>
    <xdr:cxnSp macro="">
      <xdr:nvCxnSpPr>
        <xdr:cNvPr id="652" name="Straight Connector 651" descr="graph item"/>
        <xdr:cNvCxnSpPr/>
      </xdr:nvCxnSpPr>
      <xdr:spPr>
        <a:xfrm>
          <a:off x="1248787"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89</xdr:row>
      <xdr:rowOff>105832</xdr:rowOff>
    </xdr:from>
    <xdr:to>
      <xdr:col>2</xdr:col>
      <xdr:colOff>1693287</xdr:colOff>
      <xdr:row>89</xdr:row>
      <xdr:rowOff>105832</xdr:rowOff>
    </xdr:to>
    <xdr:cxnSp macro="">
      <xdr:nvCxnSpPr>
        <xdr:cNvPr id="658" name="Straight Connector 657" descr="graph item"/>
        <xdr:cNvCxnSpPr/>
      </xdr:nvCxnSpPr>
      <xdr:spPr>
        <a:xfrm>
          <a:off x="1248787"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93</xdr:row>
      <xdr:rowOff>99481</xdr:rowOff>
    </xdr:from>
    <xdr:to>
      <xdr:col>2</xdr:col>
      <xdr:colOff>1693287</xdr:colOff>
      <xdr:row>93</xdr:row>
      <xdr:rowOff>99481</xdr:rowOff>
    </xdr:to>
    <xdr:cxnSp macro="">
      <xdr:nvCxnSpPr>
        <xdr:cNvPr id="659" name="Straight Connector 658" descr="graph item"/>
        <xdr:cNvCxnSpPr/>
      </xdr:nvCxnSpPr>
      <xdr:spPr>
        <a:xfrm>
          <a:off x="1248787"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94</xdr:row>
      <xdr:rowOff>103713</xdr:rowOff>
    </xdr:from>
    <xdr:to>
      <xdr:col>2</xdr:col>
      <xdr:colOff>1693287</xdr:colOff>
      <xdr:row>94</xdr:row>
      <xdr:rowOff>103713</xdr:rowOff>
    </xdr:to>
    <xdr:cxnSp macro="">
      <xdr:nvCxnSpPr>
        <xdr:cNvPr id="660" name="Straight Connector 659" descr="graph item"/>
        <xdr:cNvCxnSpPr/>
      </xdr:nvCxnSpPr>
      <xdr:spPr>
        <a:xfrm>
          <a:off x="1248787"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119</xdr:row>
      <xdr:rowOff>105832</xdr:rowOff>
    </xdr:from>
    <xdr:to>
      <xdr:col>2</xdr:col>
      <xdr:colOff>1693287</xdr:colOff>
      <xdr:row>119</xdr:row>
      <xdr:rowOff>105832</xdr:rowOff>
    </xdr:to>
    <xdr:cxnSp macro="">
      <xdr:nvCxnSpPr>
        <xdr:cNvPr id="661" name="Straight Connector 660" descr="graph item"/>
        <xdr:cNvCxnSpPr/>
      </xdr:nvCxnSpPr>
      <xdr:spPr>
        <a:xfrm>
          <a:off x="1248787"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123</xdr:row>
      <xdr:rowOff>99481</xdr:rowOff>
    </xdr:from>
    <xdr:to>
      <xdr:col>2</xdr:col>
      <xdr:colOff>1693287</xdr:colOff>
      <xdr:row>123</xdr:row>
      <xdr:rowOff>99481</xdr:rowOff>
    </xdr:to>
    <xdr:cxnSp macro="">
      <xdr:nvCxnSpPr>
        <xdr:cNvPr id="662" name="Straight Connector 661" descr="graph item"/>
        <xdr:cNvCxnSpPr/>
      </xdr:nvCxnSpPr>
      <xdr:spPr>
        <a:xfrm>
          <a:off x="1248787"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124</xdr:row>
      <xdr:rowOff>103713</xdr:rowOff>
    </xdr:from>
    <xdr:to>
      <xdr:col>2</xdr:col>
      <xdr:colOff>1693287</xdr:colOff>
      <xdr:row>124</xdr:row>
      <xdr:rowOff>103713</xdr:rowOff>
    </xdr:to>
    <xdr:cxnSp macro="">
      <xdr:nvCxnSpPr>
        <xdr:cNvPr id="663" name="Straight Connector 662" descr="graph item"/>
        <xdr:cNvCxnSpPr/>
      </xdr:nvCxnSpPr>
      <xdr:spPr>
        <a:xfrm>
          <a:off x="1248787"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119</xdr:row>
      <xdr:rowOff>105832</xdr:rowOff>
    </xdr:from>
    <xdr:to>
      <xdr:col>2</xdr:col>
      <xdr:colOff>1693287</xdr:colOff>
      <xdr:row>119</xdr:row>
      <xdr:rowOff>105832</xdr:rowOff>
    </xdr:to>
    <xdr:cxnSp macro="">
      <xdr:nvCxnSpPr>
        <xdr:cNvPr id="669" name="Straight Connector 668" descr="graph item"/>
        <xdr:cNvCxnSpPr/>
      </xdr:nvCxnSpPr>
      <xdr:spPr>
        <a:xfrm>
          <a:off x="1248787"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123</xdr:row>
      <xdr:rowOff>99481</xdr:rowOff>
    </xdr:from>
    <xdr:to>
      <xdr:col>2</xdr:col>
      <xdr:colOff>1693287</xdr:colOff>
      <xdr:row>123</xdr:row>
      <xdr:rowOff>99481</xdr:rowOff>
    </xdr:to>
    <xdr:cxnSp macro="">
      <xdr:nvCxnSpPr>
        <xdr:cNvPr id="670" name="Straight Connector 669" descr="graph item"/>
        <xdr:cNvCxnSpPr/>
      </xdr:nvCxnSpPr>
      <xdr:spPr>
        <a:xfrm>
          <a:off x="1248787"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124</xdr:row>
      <xdr:rowOff>103713</xdr:rowOff>
    </xdr:from>
    <xdr:to>
      <xdr:col>2</xdr:col>
      <xdr:colOff>1693287</xdr:colOff>
      <xdr:row>124</xdr:row>
      <xdr:rowOff>103713</xdr:rowOff>
    </xdr:to>
    <xdr:cxnSp macro="">
      <xdr:nvCxnSpPr>
        <xdr:cNvPr id="671" name="Straight Connector 670" descr="graph item"/>
        <xdr:cNvCxnSpPr/>
      </xdr:nvCxnSpPr>
      <xdr:spPr>
        <a:xfrm>
          <a:off x="1248787"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156</xdr:row>
      <xdr:rowOff>105832</xdr:rowOff>
    </xdr:from>
    <xdr:to>
      <xdr:col>2</xdr:col>
      <xdr:colOff>1693287</xdr:colOff>
      <xdr:row>156</xdr:row>
      <xdr:rowOff>105832</xdr:rowOff>
    </xdr:to>
    <xdr:cxnSp macro="">
      <xdr:nvCxnSpPr>
        <xdr:cNvPr id="672" name="Straight Connector 671" descr="graph item"/>
        <xdr:cNvCxnSpPr/>
      </xdr:nvCxnSpPr>
      <xdr:spPr>
        <a:xfrm>
          <a:off x="1248787"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160</xdr:row>
      <xdr:rowOff>99481</xdr:rowOff>
    </xdr:from>
    <xdr:to>
      <xdr:col>2</xdr:col>
      <xdr:colOff>1693287</xdr:colOff>
      <xdr:row>160</xdr:row>
      <xdr:rowOff>99481</xdr:rowOff>
    </xdr:to>
    <xdr:cxnSp macro="">
      <xdr:nvCxnSpPr>
        <xdr:cNvPr id="673" name="Straight Connector 672" descr="graph item"/>
        <xdr:cNvCxnSpPr/>
      </xdr:nvCxnSpPr>
      <xdr:spPr>
        <a:xfrm>
          <a:off x="1248787"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161</xdr:row>
      <xdr:rowOff>103713</xdr:rowOff>
    </xdr:from>
    <xdr:to>
      <xdr:col>2</xdr:col>
      <xdr:colOff>1693287</xdr:colOff>
      <xdr:row>161</xdr:row>
      <xdr:rowOff>103713</xdr:rowOff>
    </xdr:to>
    <xdr:cxnSp macro="">
      <xdr:nvCxnSpPr>
        <xdr:cNvPr id="674" name="Straight Connector 673" descr="graph item"/>
        <xdr:cNvCxnSpPr/>
      </xdr:nvCxnSpPr>
      <xdr:spPr>
        <a:xfrm>
          <a:off x="1248787"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156</xdr:row>
      <xdr:rowOff>105832</xdr:rowOff>
    </xdr:from>
    <xdr:to>
      <xdr:col>2</xdr:col>
      <xdr:colOff>1693287</xdr:colOff>
      <xdr:row>156</xdr:row>
      <xdr:rowOff>105832</xdr:rowOff>
    </xdr:to>
    <xdr:cxnSp macro="">
      <xdr:nvCxnSpPr>
        <xdr:cNvPr id="680" name="Straight Connector 679" descr="graph item"/>
        <xdr:cNvCxnSpPr/>
      </xdr:nvCxnSpPr>
      <xdr:spPr>
        <a:xfrm>
          <a:off x="1248787"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160</xdr:row>
      <xdr:rowOff>99481</xdr:rowOff>
    </xdr:from>
    <xdr:to>
      <xdr:col>2</xdr:col>
      <xdr:colOff>1693287</xdr:colOff>
      <xdr:row>160</xdr:row>
      <xdr:rowOff>99481</xdr:rowOff>
    </xdr:to>
    <xdr:cxnSp macro="">
      <xdr:nvCxnSpPr>
        <xdr:cNvPr id="681" name="Straight Connector 680" descr="graph item"/>
        <xdr:cNvCxnSpPr/>
      </xdr:nvCxnSpPr>
      <xdr:spPr>
        <a:xfrm>
          <a:off x="1248787"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161</xdr:row>
      <xdr:rowOff>103713</xdr:rowOff>
    </xdr:from>
    <xdr:to>
      <xdr:col>2</xdr:col>
      <xdr:colOff>1693287</xdr:colOff>
      <xdr:row>161</xdr:row>
      <xdr:rowOff>103713</xdr:rowOff>
    </xdr:to>
    <xdr:cxnSp macro="">
      <xdr:nvCxnSpPr>
        <xdr:cNvPr id="682" name="Straight Connector 681" descr="graph item"/>
        <xdr:cNvCxnSpPr/>
      </xdr:nvCxnSpPr>
      <xdr:spPr>
        <a:xfrm>
          <a:off x="1248787"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186</xdr:row>
      <xdr:rowOff>105832</xdr:rowOff>
    </xdr:from>
    <xdr:to>
      <xdr:col>2</xdr:col>
      <xdr:colOff>1693287</xdr:colOff>
      <xdr:row>186</xdr:row>
      <xdr:rowOff>105832</xdr:rowOff>
    </xdr:to>
    <xdr:cxnSp macro="">
      <xdr:nvCxnSpPr>
        <xdr:cNvPr id="683" name="Straight Connector 682" descr="graph item"/>
        <xdr:cNvCxnSpPr/>
      </xdr:nvCxnSpPr>
      <xdr:spPr>
        <a:xfrm>
          <a:off x="1248787"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190</xdr:row>
      <xdr:rowOff>99481</xdr:rowOff>
    </xdr:from>
    <xdr:to>
      <xdr:col>2</xdr:col>
      <xdr:colOff>1693287</xdr:colOff>
      <xdr:row>190</xdr:row>
      <xdr:rowOff>99481</xdr:rowOff>
    </xdr:to>
    <xdr:cxnSp macro="">
      <xdr:nvCxnSpPr>
        <xdr:cNvPr id="684" name="Straight Connector 683" descr="graph item"/>
        <xdr:cNvCxnSpPr/>
      </xdr:nvCxnSpPr>
      <xdr:spPr>
        <a:xfrm>
          <a:off x="1248787"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191</xdr:row>
      <xdr:rowOff>103713</xdr:rowOff>
    </xdr:from>
    <xdr:to>
      <xdr:col>2</xdr:col>
      <xdr:colOff>1693287</xdr:colOff>
      <xdr:row>191</xdr:row>
      <xdr:rowOff>103713</xdr:rowOff>
    </xdr:to>
    <xdr:cxnSp macro="">
      <xdr:nvCxnSpPr>
        <xdr:cNvPr id="685" name="Straight Connector 684" descr="graph item"/>
        <xdr:cNvCxnSpPr/>
      </xdr:nvCxnSpPr>
      <xdr:spPr>
        <a:xfrm>
          <a:off x="1248787"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186</xdr:row>
      <xdr:rowOff>105832</xdr:rowOff>
    </xdr:from>
    <xdr:to>
      <xdr:col>2</xdr:col>
      <xdr:colOff>1693287</xdr:colOff>
      <xdr:row>186</xdr:row>
      <xdr:rowOff>105832</xdr:rowOff>
    </xdr:to>
    <xdr:cxnSp macro="">
      <xdr:nvCxnSpPr>
        <xdr:cNvPr id="691" name="Straight Connector 690" descr="graph item"/>
        <xdr:cNvCxnSpPr/>
      </xdr:nvCxnSpPr>
      <xdr:spPr>
        <a:xfrm>
          <a:off x="1248787"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190</xdr:row>
      <xdr:rowOff>99481</xdr:rowOff>
    </xdr:from>
    <xdr:to>
      <xdr:col>2</xdr:col>
      <xdr:colOff>1693287</xdr:colOff>
      <xdr:row>190</xdr:row>
      <xdr:rowOff>99481</xdr:rowOff>
    </xdr:to>
    <xdr:cxnSp macro="">
      <xdr:nvCxnSpPr>
        <xdr:cNvPr id="692" name="Straight Connector 691" descr="graph item"/>
        <xdr:cNvCxnSpPr/>
      </xdr:nvCxnSpPr>
      <xdr:spPr>
        <a:xfrm>
          <a:off x="1248787"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191</xdr:row>
      <xdr:rowOff>103713</xdr:rowOff>
    </xdr:from>
    <xdr:to>
      <xdr:col>2</xdr:col>
      <xdr:colOff>1693287</xdr:colOff>
      <xdr:row>191</xdr:row>
      <xdr:rowOff>103713</xdr:rowOff>
    </xdr:to>
    <xdr:cxnSp macro="">
      <xdr:nvCxnSpPr>
        <xdr:cNvPr id="693" name="Straight Connector 692" descr="graph item"/>
        <xdr:cNvCxnSpPr/>
      </xdr:nvCxnSpPr>
      <xdr:spPr>
        <a:xfrm>
          <a:off x="1248787"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223</xdr:row>
      <xdr:rowOff>105832</xdr:rowOff>
    </xdr:from>
    <xdr:to>
      <xdr:col>2</xdr:col>
      <xdr:colOff>1693287</xdr:colOff>
      <xdr:row>223</xdr:row>
      <xdr:rowOff>105832</xdr:rowOff>
    </xdr:to>
    <xdr:cxnSp macro="">
      <xdr:nvCxnSpPr>
        <xdr:cNvPr id="694" name="Straight Connector 693" descr="graph item"/>
        <xdr:cNvCxnSpPr/>
      </xdr:nvCxnSpPr>
      <xdr:spPr>
        <a:xfrm>
          <a:off x="1248787"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227</xdr:row>
      <xdr:rowOff>99481</xdr:rowOff>
    </xdr:from>
    <xdr:to>
      <xdr:col>2</xdr:col>
      <xdr:colOff>1693287</xdr:colOff>
      <xdr:row>227</xdr:row>
      <xdr:rowOff>99481</xdr:rowOff>
    </xdr:to>
    <xdr:cxnSp macro="">
      <xdr:nvCxnSpPr>
        <xdr:cNvPr id="695" name="Straight Connector 694" descr="graph item"/>
        <xdr:cNvCxnSpPr/>
      </xdr:nvCxnSpPr>
      <xdr:spPr>
        <a:xfrm>
          <a:off x="1248787"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228</xdr:row>
      <xdr:rowOff>103713</xdr:rowOff>
    </xdr:from>
    <xdr:to>
      <xdr:col>2</xdr:col>
      <xdr:colOff>1693287</xdr:colOff>
      <xdr:row>228</xdr:row>
      <xdr:rowOff>103713</xdr:rowOff>
    </xdr:to>
    <xdr:cxnSp macro="">
      <xdr:nvCxnSpPr>
        <xdr:cNvPr id="696" name="Straight Connector 695" descr="graph item"/>
        <xdr:cNvCxnSpPr/>
      </xdr:nvCxnSpPr>
      <xdr:spPr>
        <a:xfrm>
          <a:off x="1248787"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223</xdr:row>
      <xdr:rowOff>105832</xdr:rowOff>
    </xdr:from>
    <xdr:to>
      <xdr:col>2</xdr:col>
      <xdr:colOff>1693287</xdr:colOff>
      <xdr:row>223</xdr:row>
      <xdr:rowOff>105832</xdr:rowOff>
    </xdr:to>
    <xdr:cxnSp macro="">
      <xdr:nvCxnSpPr>
        <xdr:cNvPr id="702" name="Straight Connector 701" descr="graph item"/>
        <xdr:cNvCxnSpPr/>
      </xdr:nvCxnSpPr>
      <xdr:spPr>
        <a:xfrm>
          <a:off x="1248787"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227</xdr:row>
      <xdr:rowOff>99481</xdr:rowOff>
    </xdr:from>
    <xdr:to>
      <xdr:col>2</xdr:col>
      <xdr:colOff>1693287</xdr:colOff>
      <xdr:row>227</xdr:row>
      <xdr:rowOff>99481</xdr:rowOff>
    </xdr:to>
    <xdr:cxnSp macro="">
      <xdr:nvCxnSpPr>
        <xdr:cNvPr id="703" name="Straight Connector 702" descr="graph item"/>
        <xdr:cNvCxnSpPr/>
      </xdr:nvCxnSpPr>
      <xdr:spPr>
        <a:xfrm>
          <a:off x="1248787"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228</xdr:row>
      <xdr:rowOff>103713</xdr:rowOff>
    </xdr:from>
    <xdr:to>
      <xdr:col>2</xdr:col>
      <xdr:colOff>1693287</xdr:colOff>
      <xdr:row>228</xdr:row>
      <xdr:rowOff>103713</xdr:rowOff>
    </xdr:to>
    <xdr:cxnSp macro="">
      <xdr:nvCxnSpPr>
        <xdr:cNvPr id="704" name="Straight Connector 703" descr="graph item"/>
        <xdr:cNvCxnSpPr/>
      </xdr:nvCxnSpPr>
      <xdr:spPr>
        <a:xfrm>
          <a:off x="1248787"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253</xdr:row>
      <xdr:rowOff>105832</xdr:rowOff>
    </xdr:from>
    <xdr:to>
      <xdr:col>2</xdr:col>
      <xdr:colOff>1693287</xdr:colOff>
      <xdr:row>253</xdr:row>
      <xdr:rowOff>105832</xdr:rowOff>
    </xdr:to>
    <xdr:cxnSp macro="">
      <xdr:nvCxnSpPr>
        <xdr:cNvPr id="705" name="Straight Connector 704" descr="graph item"/>
        <xdr:cNvCxnSpPr/>
      </xdr:nvCxnSpPr>
      <xdr:spPr>
        <a:xfrm>
          <a:off x="1248787"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257</xdr:row>
      <xdr:rowOff>99481</xdr:rowOff>
    </xdr:from>
    <xdr:to>
      <xdr:col>2</xdr:col>
      <xdr:colOff>1693287</xdr:colOff>
      <xdr:row>257</xdr:row>
      <xdr:rowOff>99481</xdr:rowOff>
    </xdr:to>
    <xdr:cxnSp macro="">
      <xdr:nvCxnSpPr>
        <xdr:cNvPr id="706" name="Straight Connector 705" descr="graph item"/>
        <xdr:cNvCxnSpPr/>
      </xdr:nvCxnSpPr>
      <xdr:spPr>
        <a:xfrm>
          <a:off x="1248787"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258</xdr:row>
      <xdr:rowOff>103713</xdr:rowOff>
    </xdr:from>
    <xdr:to>
      <xdr:col>2</xdr:col>
      <xdr:colOff>1693287</xdr:colOff>
      <xdr:row>258</xdr:row>
      <xdr:rowOff>103713</xdr:rowOff>
    </xdr:to>
    <xdr:cxnSp macro="">
      <xdr:nvCxnSpPr>
        <xdr:cNvPr id="707" name="Straight Connector 706" descr="graph item"/>
        <xdr:cNvCxnSpPr/>
      </xdr:nvCxnSpPr>
      <xdr:spPr>
        <a:xfrm>
          <a:off x="1248787"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253</xdr:row>
      <xdr:rowOff>105832</xdr:rowOff>
    </xdr:from>
    <xdr:to>
      <xdr:col>2</xdr:col>
      <xdr:colOff>1693287</xdr:colOff>
      <xdr:row>253</xdr:row>
      <xdr:rowOff>105832</xdr:rowOff>
    </xdr:to>
    <xdr:cxnSp macro="">
      <xdr:nvCxnSpPr>
        <xdr:cNvPr id="713" name="Straight Connector 712" descr="graph item"/>
        <xdr:cNvCxnSpPr/>
      </xdr:nvCxnSpPr>
      <xdr:spPr>
        <a:xfrm>
          <a:off x="1248787" y="4614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257</xdr:row>
      <xdr:rowOff>99481</xdr:rowOff>
    </xdr:from>
    <xdr:to>
      <xdr:col>2</xdr:col>
      <xdr:colOff>1693287</xdr:colOff>
      <xdr:row>257</xdr:row>
      <xdr:rowOff>99481</xdr:rowOff>
    </xdr:to>
    <xdr:cxnSp macro="">
      <xdr:nvCxnSpPr>
        <xdr:cNvPr id="714" name="Straight Connector 713" descr="graph item"/>
        <xdr:cNvCxnSpPr/>
      </xdr:nvCxnSpPr>
      <xdr:spPr>
        <a:xfrm>
          <a:off x="1248787" y="5179481"/>
          <a:ext cx="0" cy="0"/>
        </a:xfrm>
        <a:prstGeom prst="line">
          <a:avLst/>
        </a:prstGeom>
        <a:ln w="34925">
          <a:solidFill>
            <a:srgbClr val="99FF99"/>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258</xdr:row>
      <xdr:rowOff>103713</xdr:rowOff>
    </xdr:from>
    <xdr:to>
      <xdr:col>2</xdr:col>
      <xdr:colOff>1693287</xdr:colOff>
      <xdr:row>258</xdr:row>
      <xdr:rowOff>103713</xdr:rowOff>
    </xdr:to>
    <xdr:cxnSp macro="">
      <xdr:nvCxnSpPr>
        <xdr:cNvPr id="715" name="Straight Connector 714" descr="graph item"/>
        <xdr:cNvCxnSpPr/>
      </xdr:nvCxnSpPr>
      <xdr:spPr>
        <a:xfrm>
          <a:off x="1248787" y="5374213"/>
          <a:ext cx="0" cy="0"/>
        </a:xfrm>
        <a:prstGeom prst="line">
          <a:avLst/>
        </a:prstGeom>
        <a:ln w="34925">
          <a:solidFill>
            <a:srgbClr val="7030A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22</xdr:row>
      <xdr:rowOff>105832</xdr:rowOff>
    </xdr:from>
    <xdr:to>
      <xdr:col>2</xdr:col>
      <xdr:colOff>1693287</xdr:colOff>
      <xdr:row>22</xdr:row>
      <xdr:rowOff>105832</xdr:rowOff>
    </xdr:to>
    <xdr:cxnSp macro="">
      <xdr:nvCxnSpPr>
        <xdr:cNvPr id="716" name="Straight Connector 715" descr="graph item"/>
        <xdr:cNvCxnSpPr/>
      </xdr:nvCxnSpPr>
      <xdr:spPr>
        <a:xfrm>
          <a:off x="1546179" y="46016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1041379</xdr:colOff>
      <xdr:row>22</xdr:row>
      <xdr:rowOff>105833</xdr:rowOff>
    </xdr:from>
    <xdr:to>
      <xdr:col>3</xdr:col>
      <xdr:colOff>38925</xdr:colOff>
      <xdr:row>22</xdr:row>
      <xdr:rowOff>105833</xdr:rowOff>
    </xdr:to>
    <xdr:cxnSp macro="">
      <xdr:nvCxnSpPr>
        <xdr:cNvPr id="717" name="Straight Connector 716" descr="graph item"/>
        <xdr:cNvCxnSpPr/>
      </xdr:nvCxnSpPr>
      <xdr:spPr>
        <a:xfrm>
          <a:off x="1403329" y="4601633"/>
          <a:ext cx="178646"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1051962</xdr:colOff>
      <xdr:row>23</xdr:row>
      <xdr:rowOff>95250</xdr:rowOff>
    </xdr:from>
    <xdr:to>
      <xdr:col>3</xdr:col>
      <xdr:colOff>58652</xdr:colOff>
      <xdr:row>23</xdr:row>
      <xdr:rowOff>95250</xdr:rowOff>
    </xdr:to>
    <xdr:cxnSp macro="">
      <xdr:nvCxnSpPr>
        <xdr:cNvPr id="718" name="Straight Connector 717" descr="graph item"/>
        <xdr:cNvCxnSpPr/>
      </xdr:nvCxnSpPr>
      <xdr:spPr>
        <a:xfrm>
          <a:off x="1411795" y="4794250"/>
          <a:ext cx="160274" cy="0"/>
        </a:xfrm>
        <a:prstGeom prst="line">
          <a:avLst/>
        </a:prstGeom>
        <a:ln w="28575"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1045617</xdr:colOff>
      <xdr:row>24</xdr:row>
      <xdr:rowOff>79562</xdr:rowOff>
    </xdr:from>
    <xdr:to>
      <xdr:col>3</xdr:col>
      <xdr:colOff>34019</xdr:colOff>
      <xdr:row>24</xdr:row>
      <xdr:rowOff>79562</xdr:rowOff>
    </xdr:to>
    <xdr:cxnSp macro="">
      <xdr:nvCxnSpPr>
        <xdr:cNvPr id="719" name="Straight Connector 718" descr="graph item"/>
        <xdr:cNvCxnSpPr/>
      </xdr:nvCxnSpPr>
      <xdr:spPr>
        <a:xfrm>
          <a:off x="1407567" y="4956362"/>
          <a:ext cx="169502" cy="0"/>
        </a:xfrm>
        <a:prstGeom prst="line">
          <a:avLst/>
        </a:prstGeom>
        <a:ln w="28575" cap="rnd">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1047717</xdr:colOff>
      <xdr:row>56</xdr:row>
      <xdr:rowOff>99480</xdr:rowOff>
    </xdr:from>
    <xdr:to>
      <xdr:col>3</xdr:col>
      <xdr:colOff>77013</xdr:colOff>
      <xdr:row>56</xdr:row>
      <xdr:rowOff>99480</xdr:rowOff>
    </xdr:to>
    <xdr:cxnSp macro="">
      <xdr:nvCxnSpPr>
        <xdr:cNvPr id="720" name="Straight Connector 719" descr="graph item"/>
        <xdr:cNvCxnSpPr/>
      </xdr:nvCxnSpPr>
      <xdr:spPr>
        <a:xfrm>
          <a:off x="1407550" y="5179480"/>
          <a:ext cx="182880" cy="0"/>
        </a:xfrm>
        <a:prstGeom prst="line">
          <a:avLst/>
        </a:prstGeom>
        <a:ln w="28575">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1047717</xdr:colOff>
      <xdr:row>57</xdr:row>
      <xdr:rowOff>103712</xdr:rowOff>
    </xdr:from>
    <xdr:to>
      <xdr:col>3</xdr:col>
      <xdr:colOff>77013</xdr:colOff>
      <xdr:row>57</xdr:row>
      <xdr:rowOff>103712</xdr:rowOff>
    </xdr:to>
    <xdr:cxnSp macro="">
      <xdr:nvCxnSpPr>
        <xdr:cNvPr id="721" name="Straight Connector 720" descr="graph item"/>
        <xdr:cNvCxnSpPr/>
      </xdr:nvCxnSpPr>
      <xdr:spPr>
        <a:xfrm>
          <a:off x="1407550" y="5374212"/>
          <a:ext cx="182880"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1041379</xdr:colOff>
      <xdr:row>52</xdr:row>
      <xdr:rowOff>105833</xdr:rowOff>
    </xdr:from>
    <xdr:to>
      <xdr:col>3</xdr:col>
      <xdr:colOff>38925</xdr:colOff>
      <xdr:row>52</xdr:row>
      <xdr:rowOff>105833</xdr:rowOff>
    </xdr:to>
    <xdr:cxnSp macro="">
      <xdr:nvCxnSpPr>
        <xdr:cNvPr id="722" name="Straight Connector 721" descr="graph item"/>
        <xdr:cNvCxnSpPr/>
      </xdr:nvCxnSpPr>
      <xdr:spPr>
        <a:xfrm>
          <a:off x="1401212" y="4614333"/>
          <a:ext cx="15113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1051962</xdr:colOff>
      <xdr:row>53</xdr:row>
      <xdr:rowOff>95250</xdr:rowOff>
    </xdr:from>
    <xdr:to>
      <xdr:col>3</xdr:col>
      <xdr:colOff>58652</xdr:colOff>
      <xdr:row>53</xdr:row>
      <xdr:rowOff>95250</xdr:rowOff>
    </xdr:to>
    <xdr:cxnSp macro="">
      <xdr:nvCxnSpPr>
        <xdr:cNvPr id="723" name="Straight Connector 722" descr="graph item"/>
        <xdr:cNvCxnSpPr/>
      </xdr:nvCxnSpPr>
      <xdr:spPr>
        <a:xfrm>
          <a:off x="1411795" y="4794250"/>
          <a:ext cx="160274" cy="0"/>
        </a:xfrm>
        <a:prstGeom prst="line">
          <a:avLst/>
        </a:prstGeom>
        <a:ln w="28575"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1047717</xdr:colOff>
      <xdr:row>93</xdr:row>
      <xdr:rowOff>99480</xdr:rowOff>
    </xdr:from>
    <xdr:to>
      <xdr:col>3</xdr:col>
      <xdr:colOff>77013</xdr:colOff>
      <xdr:row>93</xdr:row>
      <xdr:rowOff>99480</xdr:rowOff>
    </xdr:to>
    <xdr:cxnSp macro="">
      <xdr:nvCxnSpPr>
        <xdr:cNvPr id="725" name="Straight Connector 724" descr="graph item"/>
        <xdr:cNvCxnSpPr/>
      </xdr:nvCxnSpPr>
      <xdr:spPr>
        <a:xfrm>
          <a:off x="1407550" y="5179480"/>
          <a:ext cx="182880" cy="0"/>
        </a:xfrm>
        <a:prstGeom prst="line">
          <a:avLst/>
        </a:prstGeom>
        <a:ln w="28575">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1047717</xdr:colOff>
      <xdr:row>94</xdr:row>
      <xdr:rowOff>103712</xdr:rowOff>
    </xdr:from>
    <xdr:to>
      <xdr:col>3</xdr:col>
      <xdr:colOff>77013</xdr:colOff>
      <xdr:row>94</xdr:row>
      <xdr:rowOff>103712</xdr:rowOff>
    </xdr:to>
    <xdr:cxnSp macro="">
      <xdr:nvCxnSpPr>
        <xdr:cNvPr id="726" name="Straight Connector 725" descr="graph item"/>
        <xdr:cNvCxnSpPr/>
      </xdr:nvCxnSpPr>
      <xdr:spPr>
        <a:xfrm>
          <a:off x="1407550" y="5374212"/>
          <a:ext cx="182880"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1041379</xdr:colOff>
      <xdr:row>89</xdr:row>
      <xdr:rowOff>105833</xdr:rowOff>
    </xdr:from>
    <xdr:to>
      <xdr:col>3</xdr:col>
      <xdr:colOff>38925</xdr:colOff>
      <xdr:row>89</xdr:row>
      <xdr:rowOff>105833</xdr:rowOff>
    </xdr:to>
    <xdr:cxnSp macro="">
      <xdr:nvCxnSpPr>
        <xdr:cNvPr id="727" name="Straight Connector 726" descr="graph item"/>
        <xdr:cNvCxnSpPr/>
      </xdr:nvCxnSpPr>
      <xdr:spPr>
        <a:xfrm>
          <a:off x="1401212" y="4614333"/>
          <a:ext cx="15113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1051962</xdr:colOff>
      <xdr:row>90</xdr:row>
      <xdr:rowOff>95250</xdr:rowOff>
    </xdr:from>
    <xdr:to>
      <xdr:col>3</xdr:col>
      <xdr:colOff>58652</xdr:colOff>
      <xdr:row>90</xdr:row>
      <xdr:rowOff>95250</xdr:rowOff>
    </xdr:to>
    <xdr:cxnSp macro="">
      <xdr:nvCxnSpPr>
        <xdr:cNvPr id="728" name="Straight Connector 727" descr="graph item"/>
        <xdr:cNvCxnSpPr/>
      </xdr:nvCxnSpPr>
      <xdr:spPr>
        <a:xfrm>
          <a:off x="1411795" y="4794250"/>
          <a:ext cx="160274" cy="0"/>
        </a:xfrm>
        <a:prstGeom prst="line">
          <a:avLst/>
        </a:prstGeom>
        <a:ln w="28575"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1047717</xdr:colOff>
      <xdr:row>123</xdr:row>
      <xdr:rowOff>99480</xdr:rowOff>
    </xdr:from>
    <xdr:to>
      <xdr:col>3</xdr:col>
      <xdr:colOff>77013</xdr:colOff>
      <xdr:row>123</xdr:row>
      <xdr:rowOff>99480</xdr:rowOff>
    </xdr:to>
    <xdr:cxnSp macro="">
      <xdr:nvCxnSpPr>
        <xdr:cNvPr id="730" name="Straight Connector 729" descr="graph item"/>
        <xdr:cNvCxnSpPr/>
      </xdr:nvCxnSpPr>
      <xdr:spPr>
        <a:xfrm>
          <a:off x="1407550" y="5179480"/>
          <a:ext cx="182880" cy="0"/>
        </a:xfrm>
        <a:prstGeom prst="line">
          <a:avLst/>
        </a:prstGeom>
        <a:ln w="28575">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1047717</xdr:colOff>
      <xdr:row>124</xdr:row>
      <xdr:rowOff>103712</xdr:rowOff>
    </xdr:from>
    <xdr:to>
      <xdr:col>3</xdr:col>
      <xdr:colOff>77013</xdr:colOff>
      <xdr:row>124</xdr:row>
      <xdr:rowOff>103712</xdr:rowOff>
    </xdr:to>
    <xdr:cxnSp macro="">
      <xdr:nvCxnSpPr>
        <xdr:cNvPr id="731" name="Straight Connector 730" descr="graph item"/>
        <xdr:cNvCxnSpPr/>
      </xdr:nvCxnSpPr>
      <xdr:spPr>
        <a:xfrm>
          <a:off x="1407550" y="5374212"/>
          <a:ext cx="182880"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1041379</xdr:colOff>
      <xdr:row>119</xdr:row>
      <xdr:rowOff>105833</xdr:rowOff>
    </xdr:from>
    <xdr:to>
      <xdr:col>3</xdr:col>
      <xdr:colOff>38925</xdr:colOff>
      <xdr:row>119</xdr:row>
      <xdr:rowOff>105833</xdr:rowOff>
    </xdr:to>
    <xdr:cxnSp macro="">
      <xdr:nvCxnSpPr>
        <xdr:cNvPr id="732" name="Straight Connector 731" descr="graph item"/>
        <xdr:cNvCxnSpPr/>
      </xdr:nvCxnSpPr>
      <xdr:spPr>
        <a:xfrm>
          <a:off x="1401212" y="4614333"/>
          <a:ext cx="15113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1051962</xdr:colOff>
      <xdr:row>120</xdr:row>
      <xdr:rowOff>95250</xdr:rowOff>
    </xdr:from>
    <xdr:to>
      <xdr:col>3</xdr:col>
      <xdr:colOff>58652</xdr:colOff>
      <xdr:row>120</xdr:row>
      <xdr:rowOff>95250</xdr:rowOff>
    </xdr:to>
    <xdr:cxnSp macro="">
      <xdr:nvCxnSpPr>
        <xdr:cNvPr id="733" name="Straight Connector 732" descr="graph item"/>
        <xdr:cNvCxnSpPr/>
      </xdr:nvCxnSpPr>
      <xdr:spPr>
        <a:xfrm>
          <a:off x="1411795" y="4794250"/>
          <a:ext cx="160274" cy="0"/>
        </a:xfrm>
        <a:prstGeom prst="line">
          <a:avLst/>
        </a:prstGeom>
        <a:ln w="28575"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1047717</xdr:colOff>
      <xdr:row>160</xdr:row>
      <xdr:rowOff>99480</xdr:rowOff>
    </xdr:from>
    <xdr:to>
      <xdr:col>3</xdr:col>
      <xdr:colOff>77013</xdr:colOff>
      <xdr:row>160</xdr:row>
      <xdr:rowOff>99480</xdr:rowOff>
    </xdr:to>
    <xdr:cxnSp macro="">
      <xdr:nvCxnSpPr>
        <xdr:cNvPr id="735" name="Straight Connector 734" descr="graph item"/>
        <xdr:cNvCxnSpPr/>
      </xdr:nvCxnSpPr>
      <xdr:spPr>
        <a:xfrm>
          <a:off x="1407550" y="5179480"/>
          <a:ext cx="182880" cy="0"/>
        </a:xfrm>
        <a:prstGeom prst="line">
          <a:avLst/>
        </a:prstGeom>
        <a:ln w="28575">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1047717</xdr:colOff>
      <xdr:row>161</xdr:row>
      <xdr:rowOff>103712</xdr:rowOff>
    </xdr:from>
    <xdr:to>
      <xdr:col>3</xdr:col>
      <xdr:colOff>77013</xdr:colOff>
      <xdr:row>161</xdr:row>
      <xdr:rowOff>103712</xdr:rowOff>
    </xdr:to>
    <xdr:cxnSp macro="">
      <xdr:nvCxnSpPr>
        <xdr:cNvPr id="736" name="Straight Connector 735" descr="graph item"/>
        <xdr:cNvCxnSpPr/>
      </xdr:nvCxnSpPr>
      <xdr:spPr>
        <a:xfrm>
          <a:off x="1407550" y="5374212"/>
          <a:ext cx="182880"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1041379</xdr:colOff>
      <xdr:row>156</xdr:row>
      <xdr:rowOff>105833</xdr:rowOff>
    </xdr:from>
    <xdr:to>
      <xdr:col>3</xdr:col>
      <xdr:colOff>38925</xdr:colOff>
      <xdr:row>156</xdr:row>
      <xdr:rowOff>105833</xdr:rowOff>
    </xdr:to>
    <xdr:cxnSp macro="">
      <xdr:nvCxnSpPr>
        <xdr:cNvPr id="737" name="Straight Connector 736" descr="graph item"/>
        <xdr:cNvCxnSpPr/>
      </xdr:nvCxnSpPr>
      <xdr:spPr>
        <a:xfrm>
          <a:off x="1401212" y="4614333"/>
          <a:ext cx="15113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1051962</xdr:colOff>
      <xdr:row>157</xdr:row>
      <xdr:rowOff>95250</xdr:rowOff>
    </xdr:from>
    <xdr:to>
      <xdr:col>3</xdr:col>
      <xdr:colOff>58652</xdr:colOff>
      <xdr:row>157</xdr:row>
      <xdr:rowOff>95250</xdr:rowOff>
    </xdr:to>
    <xdr:cxnSp macro="">
      <xdr:nvCxnSpPr>
        <xdr:cNvPr id="738" name="Straight Connector 737" descr="graph item"/>
        <xdr:cNvCxnSpPr/>
      </xdr:nvCxnSpPr>
      <xdr:spPr>
        <a:xfrm>
          <a:off x="1411795" y="4794250"/>
          <a:ext cx="160274" cy="0"/>
        </a:xfrm>
        <a:prstGeom prst="line">
          <a:avLst/>
        </a:prstGeom>
        <a:ln w="28575"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1047717</xdr:colOff>
      <xdr:row>190</xdr:row>
      <xdr:rowOff>99480</xdr:rowOff>
    </xdr:from>
    <xdr:to>
      <xdr:col>3</xdr:col>
      <xdr:colOff>77013</xdr:colOff>
      <xdr:row>190</xdr:row>
      <xdr:rowOff>99480</xdr:rowOff>
    </xdr:to>
    <xdr:cxnSp macro="">
      <xdr:nvCxnSpPr>
        <xdr:cNvPr id="740" name="Straight Connector 739" descr="graph item"/>
        <xdr:cNvCxnSpPr/>
      </xdr:nvCxnSpPr>
      <xdr:spPr>
        <a:xfrm>
          <a:off x="1407550" y="5179480"/>
          <a:ext cx="182880" cy="0"/>
        </a:xfrm>
        <a:prstGeom prst="line">
          <a:avLst/>
        </a:prstGeom>
        <a:ln w="28575">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1047717</xdr:colOff>
      <xdr:row>191</xdr:row>
      <xdr:rowOff>103712</xdr:rowOff>
    </xdr:from>
    <xdr:to>
      <xdr:col>3</xdr:col>
      <xdr:colOff>77013</xdr:colOff>
      <xdr:row>191</xdr:row>
      <xdr:rowOff>103712</xdr:rowOff>
    </xdr:to>
    <xdr:cxnSp macro="">
      <xdr:nvCxnSpPr>
        <xdr:cNvPr id="741" name="Straight Connector 740" descr="graph item"/>
        <xdr:cNvCxnSpPr/>
      </xdr:nvCxnSpPr>
      <xdr:spPr>
        <a:xfrm>
          <a:off x="1407550" y="5374212"/>
          <a:ext cx="182880"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1041379</xdr:colOff>
      <xdr:row>186</xdr:row>
      <xdr:rowOff>105833</xdr:rowOff>
    </xdr:from>
    <xdr:to>
      <xdr:col>3</xdr:col>
      <xdr:colOff>38925</xdr:colOff>
      <xdr:row>186</xdr:row>
      <xdr:rowOff>105833</xdr:rowOff>
    </xdr:to>
    <xdr:cxnSp macro="">
      <xdr:nvCxnSpPr>
        <xdr:cNvPr id="742" name="Straight Connector 741" descr="graph item"/>
        <xdr:cNvCxnSpPr/>
      </xdr:nvCxnSpPr>
      <xdr:spPr>
        <a:xfrm>
          <a:off x="1401212" y="4614333"/>
          <a:ext cx="15113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1051962</xdr:colOff>
      <xdr:row>187</xdr:row>
      <xdr:rowOff>95250</xdr:rowOff>
    </xdr:from>
    <xdr:to>
      <xdr:col>3</xdr:col>
      <xdr:colOff>58652</xdr:colOff>
      <xdr:row>187</xdr:row>
      <xdr:rowOff>95250</xdr:rowOff>
    </xdr:to>
    <xdr:cxnSp macro="">
      <xdr:nvCxnSpPr>
        <xdr:cNvPr id="743" name="Straight Connector 742" descr="graph item"/>
        <xdr:cNvCxnSpPr/>
      </xdr:nvCxnSpPr>
      <xdr:spPr>
        <a:xfrm>
          <a:off x="1411795" y="4794250"/>
          <a:ext cx="160274" cy="0"/>
        </a:xfrm>
        <a:prstGeom prst="line">
          <a:avLst/>
        </a:prstGeom>
        <a:ln w="28575"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1047717</xdr:colOff>
      <xdr:row>227</xdr:row>
      <xdr:rowOff>99480</xdr:rowOff>
    </xdr:from>
    <xdr:to>
      <xdr:col>3</xdr:col>
      <xdr:colOff>77013</xdr:colOff>
      <xdr:row>227</xdr:row>
      <xdr:rowOff>99480</xdr:rowOff>
    </xdr:to>
    <xdr:cxnSp macro="">
      <xdr:nvCxnSpPr>
        <xdr:cNvPr id="745" name="Straight Connector 744" descr="graph item"/>
        <xdr:cNvCxnSpPr/>
      </xdr:nvCxnSpPr>
      <xdr:spPr>
        <a:xfrm>
          <a:off x="1407550" y="5179480"/>
          <a:ext cx="182880" cy="0"/>
        </a:xfrm>
        <a:prstGeom prst="line">
          <a:avLst/>
        </a:prstGeom>
        <a:ln w="28575">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1047717</xdr:colOff>
      <xdr:row>228</xdr:row>
      <xdr:rowOff>103712</xdr:rowOff>
    </xdr:from>
    <xdr:to>
      <xdr:col>3</xdr:col>
      <xdr:colOff>77013</xdr:colOff>
      <xdr:row>228</xdr:row>
      <xdr:rowOff>103712</xdr:rowOff>
    </xdr:to>
    <xdr:cxnSp macro="">
      <xdr:nvCxnSpPr>
        <xdr:cNvPr id="746" name="Straight Connector 745" descr="graph item"/>
        <xdr:cNvCxnSpPr/>
      </xdr:nvCxnSpPr>
      <xdr:spPr>
        <a:xfrm>
          <a:off x="1407550" y="5374212"/>
          <a:ext cx="182880"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1041379</xdr:colOff>
      <xdr:row>223</xdr:row>
      <xdr:rowOff>105833</xdr:rowOff>
    </xdr:from>
    <xdr:to>
      <xdr:col>3</xdr:col>
      <xdr:colOff>38925</xdr:colOff>
      <xdr:row>223</xdr:row>
      <xdr:rowOff>105833</xdr:rowOff>
    </xdr:to>
    <xdr:cxnSp macro="">
      <xdr:nvCxnSpPr>
        <xdr:cNvPr id="747" name="Straight Connector 746" descr="graph item"/>
        <xdr:cNvCxnSpPr/>
      </xdr:nvCxnSpPr>
      <xdr:spPr>
        <a:xfrm>
          <a:off x="1401212" y="4614333"/>
          <a:ext cx="15113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1051962</xdr:colOff>
      <xdr:row>224</xdr:row>
      <xdr:rowOff>95250</xdr:rowOff>
    </xdr:from>
    <xdr:to>
      <xdr:col>3</xdr:col>
      <xdr:colOff>58652</xdr:colOff>
      <xdr:row>224</xdr:row>
      <xdr:rowOff>95250</xdr:rowOff>
    </xdr:to>
    <xdr:cxnSp macro="">
      <xdr:nvCxnSpPr>
        <xdr:cNvPr id="748" name="Straight Connector 747" descr="graph item"/>
        <xdr:cNvCxnSpPr/>
      </xdr:nvCxnSpPr>
      <xdr:spPr>
        <a:xfrm>
          <a:off x="1411795" y="4794250"/>
          <a:ext cx="160274" cy="0"/>
        </a:xfrm>
        <a:prstGeom prst="line">
          <a:avLst/>
        </a:prstGeom>
        <a:ln w="28575"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1047717</xdr:colOff>
      <xdr:row>257</xdr:row>
      <xdr:rowOff>99480</xdr:rowOff>
    </xdr:from>
    <xdr:to>
      <xdr:col>3</xdr:col>
      <xdr:colOff>77013</xdr:colOff>
      <xdr:row>257</xdr:row>
      <xdr:rowOff>99480</xdr:rowOff>
    </xdr:to>
    <xdr:cxnSp macro="">
      <xdr:nvCxnSpPr>
        <xdr:cNvPr id="750" name="Straight Connector 749" descr="graph item"/>
        <xdr:cNvCxnSpPr/>
      </xdr:nvCxnSpPr>
      <xdr:spPr>
        <a:xfrm>
          <a:off x="1407550" y="5179480"/>
          <a:ext cx="182880" cy="0"/>
        </a:xfrm>
        <a:prstGeom prst="line">
          <a:avLst/>
        </a:prstGeom>
        <a:ln w="28575">
          <a:solidFill>
            <a:schemeClr val="accent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1047717</xdr:colOff>
      <xdr:row>258</xdr:row>
      <xdr:rowOff>103712</xdr:rowOff>
    </xdr:from>
    <xdr:to>
      <xdr:col>3</xdr:col>
      <xdr:colOff>77013</xdr:colOff>
      <xdr:row>258</xdr:row>
      <xdr:rowOff>103712</xdr:rowOff>
    </xdr:to>
    <xdr:cxnSp macro="">
      <xdr:nvCxnSpPr>
        <xdr:cNvPr id="751" name="Straight Connector 750" descr="graph item"/>
        <xdr:cNvCxnSpPr/>
      </xdr:nvCxnSpPr>
      <xdr:spPr>
        <a:xfrm>
          <a:off x="1407550" y="5374212"/>
          <a:ext cx="182880" cy="0"/>
        </a:xfrm>
        <a:prstGeom prst="line">
          <a:avLst/>
        </a:prstGeom>
        <a:ln w="28575">
          <a:solidFill>
            <a:schemeClr val="bg1">
              <a:lumMod val="6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1041379</xdr:colOff>
      <xdr:row>253</xdr:row>
      <xdr:rowOff>105833</xdr:rowOff>
    </xdr:from>
    <xdr:to>
      <xdr:col>3</xdr:col>
      <xdr:colOff>38925</xdr:colOff>
      <xdr:row>253</xdr:row>
      <xdr:rowOff>105833</xdr:rowOff>
    </xdr:to>
    <xdr:cxnSp macro="">
      <xdr:nvCxnSpPr>
        <xdr:cNvPr id="752" name="Straight Connector 751" descr="graph item"/>
        <xdr:cNvCxnSpPr/>
      </xdr:nvCxnSpPr>
      <xdr:spPr>
        <a:xfrm>
          <a:off x="1401212" y="4614333"/>
          <a:ext cx="15113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1051962</xdr:colOff>
      <xdr:row>254</xdr:row>
      <xdr:rowOff>95250</xdr:rowOff>
    </xdr:from>
    <xdr:to>
      <xdr:col>3</xdr:col>
      <xdr:colOff>58652</xdr:colOff>
      <xdr:row>254</xdr:row>
      <xdr:rowOff>95250</xdr:rowOff>
    </xdr:to>
    <xdr:cxnSp macro="">
      <xdr:nvCxnSpPr>
        <xdr:cNvPr id="753" name="Straight Connector 752" descr="graph item"/>
        <xdr:cNvCxnSpPr/>
      </xdr:nvCxnSpPr>
      <xdr:spPr>
        <a:xfrm>
          <a:off x="1411795" y="4794250"/>
          <a:ext cx="160274" cy="0"/>
        </a:xfrm>
        <a:prstGeom prst="line">
          <a:avLst/>
        </a:prstGeom>
        <a:ln w="28575"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253</xdr:row>
      <xdr:rowOff>105832</xdr:rowOff>
    </xdr:from>
    <xdr:to>
      <xdr:col>2</xdr:col>
      <xdr:colOff>1693287</xdr:colOff>
      <xdr:row>253</xdr:row>
      <xdr:rowOff>105832</xdr:rowOff>
    </xdr:to>
    <xdr:cxnSp macro="">
      <xdr:nvCxnSpPr>
        <xdr:cNvPr id="755" name="Straight Connector 754" descr="graph item"/>
        <xdr:cNvCxnSpPr/>
      </xdr:nvCxnSpPr>
      <xdr:spPr>
        <a:xfrm>
          <a:off x="1515487" y="39158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253</xdr:row>
      <xdr:rowOff>105832</xdr:rowOff>
    </xdr:from>
    <xdr:to>
      <xdr:col>2</xdr:col>
      <xdr:colOff>1693287</xdr:colOff>
      <xdr:row>253</xdr:row>
      <xdr:rowOff>105832</xdr:rowOff>
    </xdr:to>
    <xdr:cxnSp macro="">
      <xdr:nvCxnSpPr>
        <xdr:cNvPr id="756" name="Straight Connector 755" descr="graph item"/>
        <xdr:cNvCxnSpPr/>
      </xdr:nvCxnSpPr>
      <xdr:spPr>
        <a:xfrm>
          <a:off x="1515487" y="39158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253</xdr:row>
      <xdr:rowOff>105832</xdr:rowOff>
    </xdr:from>
    <xdr:to>
      <xdr:col>2</xdr:col>
      <xdr:colOff>1693287</xdr:colOff>
      <xdr:row>253</xdr:row>
      <xdr:rowOff>105832</xdr:rowOff>
    </xdr:to>
    <xdr:cxnSp macro="">
      <xdr:nvCxnSpPr>
        <xdr:cNvPr id="757" name="Straight Connector 756" descr="graph item"/>
        <xdr:cNvCxnSpPr/>
      </xdr:nvCxnSpPr>
      <xdr:spPr>
        <a:xfrm>
          <a:off x="1515487" y="39158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1460454</xdr:colOff>
      <xdr:row>253</xdr:row>
      <xdr:rowOff>105832</xdr:rowOff>
    </xdr:from>
    <xdr:to>
      <xdr:col>2</xdr:col>
      <xdr:colOff>1693287</xdr:colOff>
      <xdr:row>253</xdr:row>
      <xdr:rowOff>105832</xdr:rowOff>
    </xdr:to>
    <xdr:cxnSp macro="">
      <xdr:nvCxnSpPr>
        <xdr:cNvPr id="758" name="Straight Connector 757" descr="graph item"/>
        <xdr:cNvCxnSpPr/>
      </xdr:nvCxnSpPr>
      <xdr:spPr>
        <a:xfrm>
          <a:off x="1515487" y="39158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1041379</xdr:colOff>
      <xdr:row>253</xdr:row>
      <xdr:rowOff>105833</xdr:rowOff>
    </xdr:from>
    <xdr:to>
      <xdr:col>3</xdr:col>
      <xdr:colOff>38925</xdr:colOff>
      <xdr:row>253</xdr:row>
      <xdr:rowOff>105833</xdr:rowOff>
    </xdr:to>
    <xdr:cxnSp macro="">
      <xdr:nvCxnSpPr>
        <xdr:cNvPr id="759" name="Straight Connector 758" descr="graph item"/>
        <xdr:cNvCxnSpPr/>
      </xdr:nvCxnSpPr>
      <xdr:spPr>
        <a:xfrm>
          <a:off x="1401212" y="39158333"/>
          <a:ext cx="151130" cy="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1051962</xdr:colOff>
      <xdr:row>254</xdr:row>
      <xdr:rowOff>95250</xdr:rowOff>
    </xdr:from>
    <xdr:to>
      <xdr:col>3</xdr:col>
      <xdr:colOff>58652</xdr:colOff>
      <xdr:row>254</xdr:row>
      <xdr:rowOff>95250</xdr:rowOff>
    </xdr:to>
    <xdr:cxnSp macro="">
      <xdr:nvCxnSpPr>
        <xdr:cNvPr id="760" name="Straight Connector 759" descr="graph item"/>
        <xdr:cNvCxnSpPr/>
      </xdr:nvCxnSpPr>
      <xdr:spPr>
        <a:xfrm>
          <a:off x="1411795" y="39338250"/>
          <a:ext cx="160274" cy="0"/>
        </a:xfrm>
        <a:prstGeom prst="line">
          <a:avLst/>
        </a:prstGeom>
        <a:ln w="28575" cap="rnd">
          <a:solidFill>
            <a:schemeClr val="tx1"/>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253</xdr:row>
      <xdr:rowOff>105832</xdr:rowOff>
    </xdr:from>
    <xdr:to>
      <xdr:col>9</xdr:col>
      <xdr:colOff>1693287</xdr:colOff>
      <xdr:row>253</xdr:row>
      <xdr:rowOff>105832</xdr:rowOff>
    </xdr:to>
    <xdr:cxnSp macro="">
      <xdr:nvCxnSpPr>
        <xdr:cNvPr id="762" name="Straight Connector 761" descr="graph item"/>
        <xdr:cNvCxnSpPr/>
      </xdr:nvCxnSpPr>
      <xdr:spPr>
        <a:xfrm>
          <a:off x="1515487" y="39158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253</xdr:row>
      <xdr:rowOff>105832</xdr:rowOff>
    </xdr:from>
    <xdr:to>
      <xdr:col>9</xdr:col>
      <xdr:colOff>1693287</xdr:colOff>
      <xdr:row>253</xdr:row>
      <xdr:rowOff>105832</xdr:rowOff>
    </xdr:to>
    <xdr:cxnSp macro="">
      <xdr:nvCxnSpPr>
        <xdr:cNvPr id="763" name="Straight Connector 762" descr="graph item"/>
        <xdr:cNvCxnSpPr/>
      </xdr:nvCxnSpPr>
      <xdr:spPr>
        <a:xfrm>
          <a:off x="1515487" y="39158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253</xdr:row>
      <xdr:rowOff>105832</xdr:rowOff>
    </xdr:from>
    <xdr:to>
      <xdr:col>9</xdr:col>
      <xdr:colOff>1693287</xdr:colOff>
      <xdr:row>253</xdr:row>
      <xdr:rowOff>105832</xdr:rowOff>
    </xdr:to>
    <xdr:cxnSp macro="">
      <xdr:nvCxnSpPr>
        <xdr:cNvPr id="764" name="Straight Connector 763" descr="graph item"/>
        <xdr:cNvCxnSpPr/>
      </xdr:nvCxnSpPr>
      <xdr:spPr>
        <a:xfrm>
          <a:off x="1515487" y="39158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1460454</xdr:colOff>
      <xdr:row>253</xdr:row>
      <xdr:rowOff>105832</xdr:rowOff>
    </xdr:from>
    <xdr:to>
      <xdr:col>9</xdr:col>
      <xdr:colOff>1693287</xdr:colOff>
      <xdr:row>253</xdr:row>
      <xdr:rowOff>105832</xdr:rowOff>
    </xdr:to>
    <xdr:cxnSp macro="">
      <xdr:nvCxnSpPr>
        <xdr:cNvPr id="765" name="Straight Connector 764" descr="graph item"/>
        <xdr:cNvCxnSpPr/>
      </xdr:nvCxnSpPr>
      <xdr:spPr>
        <a:xfrm>
          <a:off x="1515487" y="39158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253</xdr:row>
      <xdr:rowOff>105832</xdr:rowOff>
    </xdr:from>
    <xdr:to>
      <xdr:col>16</xdr:col>
      <xdr:colOff>1693287</xdr:colOff>
      <xdr:row>253</xdr:row>
      <xdr:rowOff>105832</xdr:rowOff>
    </xdr:to>
    <xdr:cxnSp macro="">
      <xdr:nvCxnSpPr>
        <xdr:cNvPr id="769" name="Straight Connector 768" descr="graph item"/>
        <xdr:cNvCxnSpPr/>
      </xdr:nvCxnSpPr>
      <xdr:spPr>
        <a:xfrm>
          <a:off x="1515487" y="39158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253</xdr:row>
      <xdr:rowOff>105832</xdr:rowOff>
    </xdr:from>
    <xdr:to>
      <xdr:col>16</xdr:col>
      <xdr:colOff>1693287</xdr:colOff>
      <xdr:row>253</xdr:row>
      <xdr:rowOff>105832</xdr:rowOff>
    </xdr:to>
    <xdr:cxnSp macro="">
      <xdr:nvCxnSpPr>
        <xdr:cNvPr id="770" name="Straight Connector 769" descr="graph item"/>
        <xdr:cNvCxnSpPr/>
      </xdr:nvCxnSpPr>
      <xdr:spPr>
        <a:xfrm>
          <a:off x="1515487" y="39158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253</xdr:row>
      <xdr:rowOff>105832</xdr:rowOff>
    </xdr:from>
    <xdr:to>
      <xdr:col>16</xdr:col>
      <xdr:colOff>1693287</xdr:colOff>
      <xdr:row>253</xdr:row>
      <xdr:rowOff>105832</xdr:rowOff>
    </xdr:to>
    <xdr:cxnSp macro="">
      <xdr:nvCxnSpPr>
        <xdr:cNvPr id="771" name="Straight Connector 770" descr="graph item"/>
        <xdr:cNvCxnSpPr/>
      </xdr:nvCxnSpPr>
      <xdr:spPr>
        <a:xfrm>
          <a:off x="1515487" y="39158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1460454</xdr:colOff>
      <xdr:row>253</xdr:row>
      <xdr:rowOff>105832</xdr:rowOff>
    </xdr:from>
    <xdr:to>
      <xdr:col>16</xdr:col>
      <xdr:colOff>1693287</xdr:colOff>
      <xdr:row>253</xdr:row>
      <xdr:rowOff>105832</xdr:rowOff>
    </xdr:to>
    <xdr:cxnSp macro="">
      <xdr:nvCxnSpPr>
        <xdr:cNvPr id="772" name="Straight Connector 771" descr="graph item"/>
        <xdr:cNvCxnSpPr/>
      </xdr:nvCxnSpPr>
      <xdr:spPr>
        <a:xfrm>
          <a:off x="1515487" y="39158332"/>
          <a:ext cx="0" cy="0"/>
        </a:xfrm>
        <a:prstGeom prst="line">
          <a:avLst/>
        </a:prstGeom>
        <a:ln w="349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438125</xdr:colOff>
      <xdr:row>159</xdr:row>
      <xdr:rowOff>105830</xdr:rowOff>
    </xdr:from>
    <xdr:to>
      <xdr:col>10</xdr:col>
      <xdr:colOff>49505</xdr:colOff>
      <xdr:row>159</xdr:row>
      <xdr:rowOff>105830</xdr:rowOff>
    </xdr:to>
    <xdr:cxnSp macro="">
      <xdr:nvCxnSpPr>
        <xdr:cNvPr id="656" name="Straight Connector 655" descr="graph item"/>
        <xdr:cNvCxnSpPr/>
      </xdr:nvCxnSpPr>
      <xdr:spPr>
        <a:xfrm>
          <a:off x="5475792" y="29030080"/>
          <a:ext cx="182880" cy="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438125</xdr:colOff>
      <xdr:row>159</xdr:row>
      <xdr:rowOff>105830</xdr:rowOff>
    </xdr:from>
    <xdr:to>
      <xdr:col>17</xdr:col>
      <xdr:colOff>49505</xdr:colOff>
      <xdr:row>159</xdr:row>
      <xdr:rowOff>105830</xdr:rowOff>
    </xdr:to>
    <xdr:cxnSp macro="">
      <xdr:nvCxnSpPr>
        <xdr:cNvPr id="657" name="Straight Connector 656" descr="graph item"/>
        <xdr:cNvCxnSpPr/>
      </xdr:nvCxnSpPr>
      <xdr:spPr>
        <a:xfrm>
          <a:off x="9571542" y="29030080"/>
          <a:ext cx="182880" cy="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438125</xdr:colOff>
      <xdr:row>189</xdr:row>
      <xdr:rowOff>105830</xdr:rowOff>
    </xdr:from>
    <xdr:to>
      <xdr:col>10</xdr:col>
      <xdr:colOff>49505</xdr:colOff>
      <xdr:row>189</xdr:row>
      <xdr:rowOff>105830</xdr:rowOff>
    </xdr:to>
    <xdr:cxnSp macro="">
      <xdr:nvCxnSpPr>
        <xdr:cNvPr id="664" name="Straight Connector 663" descr="graph item"/>
        <xdr:cNvCxnSpPr/>
      </xdr:nvCxnSpPr>
      <xdr:spPr>
        <a:xfrm>
          <a:off x="5475792" y="34162997"/>
          <a:ext cx="182880" cy="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438125</xdr:colOff>
      <xdr:row>189</xdr:row>
      <xdr:rowOff>105830</xdr:rowOff>
    </xdr:from>
    <xdr:to>
      <xdr:col>17</xdr:col>
      <xdr:colOff>49505</xdr:colOff>
      <xdr:row>189</xdr:row>
      <xdr:rowOff>105830</xdr:rowOff>
    </xdr:to>
    <xdr:cxnSp macro="">
      <xdr:nvCxnSpPr>
        <xdr:cNvPr id="665" name="Straight Connector 664" descr="graph item"/>
        <xdr:cNvCxnSpPr/>
      </xdr:nvCxnSpPr>
      <xdr:spPr>
        <a:xfrm>
          <a:off x="9571542" y="34162997"/>
          <a:ext cx="182880" cy="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438125</xdr:colOff>
      <xdr:row>226</xdr:row>
      <xdr:rowOff>105830</xdr:rowOff>
    </xdr:from>
    <xdr:to>
      <xdr:col>10</xdr:col>
      <xdr:colOff>49505</xdr:colOff>
      <xdr:row>226</xdr:row>
      <xdr:rowOff>105830</xdr:rowOff>
    </xdr:to>
    <xdr:cxnSp macro="">
      <xdr:nvCxnSpPr>
        <xdr:cNvPr id="666" name="Straight Connector 665" descr="graph item"/>
        <xdr:cNvCxnSpPr/>
      </xdr:nvCxnSpPr>
      <xdr:spPr>
        <a:xfrm>
          <a:off x="5475792" y="40872830"/>
          <a:ext cx="182880" cy="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438125</xdr:colOff>
      <xdr:row>226</xdr:row>
      <xdr:rowOff>105830</xdr:rowOff>
    </xdr:from>
    <xdr:to>
      <xdr:col>17</xdr:col>
      <xdr:colOff>49505</xdr:colOff>
      <xdr:row>226</xdr:row>
      <xdr:rowOff>105830</xdr:rowOff>
    </xdr:to>
    <xdr:cxnSp macro="">
      <xdr:nvCxnSpPr>
        <xdr:cNvPr id="667" name="Straight Connector 666" descr="graph item"/>
        <xdr:cNvCxnSpPr/>
      </xdr:nvCxnSpPr>
      <xdr:spPr>
        <a:xfrm>
          <a:off x="9571542" y="40872830"/>
          <a:ext cx="182880" cy="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438125</xdr:colOff>
      <xdr:row>256</xdr:row>
      <xdr:rowOff>105830</xdr:rowOff>
    </xdr:from>
    <xdr:to>
      <xdr:col>10</xdr:col>
      <xdr:colOff>49505</xdr:colOff>
      <xdr:row>256</xdr:row>
      <xdr:rowOff>105830</xdr:rowOff>
    </xdr:to>
    <xdr:cxnSp macro="">
      <xdr:nvCxnSpPr>
        <xdr:cNvPr id="668" name="Straight Connector 667" descr="graph item"/>
        <xdr:cNvCxnSpPr/>
      </xdr:nvCxnSpPr>
      <xdr:spPr>
        <a:xfrm>
          <a:off x="5475792" y="46100997"/>
          <a:ext cx="182880" cy="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438125</xdr:colOff>
      <xdr:row>256</xdr:row>
      <xdr:rowOff>105830</xdr:rowOff>
    </xdr:from>
    <xdr:to>
      <xdr:col>17</xdr:col>
      <xdr:colOff>49505</xdr:colOff>
      <xdr:row>256</xdr:row>
      <xdr:rowOff>105830</xdr:rowOff>
    </xdr:to>
    <xdr:cxnSp macro="">
      <xdr:nvCxnSpPr>
        <xdr:cNvPr id="675" name="Straight Connector 674" descr="graph item"/>
        <xdr:cNvCxnSpPr/>
      </xdr:nvCxnSpPr>
      <xdr:spPr>
        <a:xfrm>
          <a:off x="9571542" y="46100997"/>
          <a:ext cx="182880" cy="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438125</xdr:colOff>
      <xdr:row>122</xdr:row>
      <xdr:rowOff>105830</xdr:rowOff>
    </xdr:from>
    <xdr:to>
      <xdr:col>10</xdr:col>
      <xdr:colOff>49505</xdr:colOff>
      <xdr:row>122</xdr:row>
      <xdr:rowOff>105830</xdr:rowOff>
    </xdr:to>
    <xdr:cxnSp macro="">
      <xdr:nvCxnSpPr>
        <xdr:cNvPr id="676" name="Straight Connector 675" descr="graph item"/>
        <xdr:cNvCxnSpPr/>
      </xdr:nvCxnSpPr>
      <xdr:spPr>
        <a:xfrm>
          <a:off x="5475792" y="22119163"/>
          <a:ext cx="182880" cy="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438125</xdr:colOff>
      <xdr:row>122</xdr:row>
      <xdr:rowOff>105830</xdr:rowOff>
    </xdr:from>
    <xdr:to>
      <xdr:col>17</xdr:col>
      <xdr:colOff>49505</xdr:colOff>
      <xdr:row>122</xdr:row>
      <xdr:rowOff>105830</xdr:rowOff>
    </xdr:to>
    <xdr:cxnSp macro="">
      <xdr:nvCxnSpPr>
        <xdr:cNvPr id="677" name="Straight Connector 676" descr="graph item"/>
        <xdr:cNvCxnSpPr/>
      </xdr:nvCxnSpPr>
      <xdr:spPr>
        <a:xfrm>
          <a:off x="9571542" y="22119163"/>
          <a:ext cx="182880" cy="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438125</xdr:colOff>
      <xdr:row>92</xdr:row>
      <xdr:rowOff>105830</xdr:rowOff>
    </xdr:from>
    <xdr:to>
      <xdr:col>10</xdr:col>
      <xdr:colOff>49505</xdr:colOff>
      <xdr:row>92</xdr:row>
      <xdr:rowOff>105830</xdr:rowOff>
    </xdr:to>
    <xdr:cxnSp macro="">
      <xdr:nvCxnSpPr>
        <xdr:cNvPr id="678" name="Straight Connector 677" descr="graph item"/>
        <xdr:cNvCxnSpPr/>
      </xdr:nvCxnSpPr>
      <xdr:spPr>
        <a:xfrm>
          <a:off x="5475792" y="17049747"/>
          <a:ext cx="182880" cy="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438125</xdr:colOff>
      <xdr:row>92</xdr:row>
      <xdr:rowOff>105830</xdr:rowOff>
    </xdr:from>
    <xdr:to>
      <xdr:col>17</xdr:col>
      <xdr:colOff>49505</xdr:colOff>
      <xdr:row>92</xdr:row>
      <xdr:rowOff>105830</xdr:rowOff>
    </xdr:to>
    <xdr:cxnSp macro="">
      <xdr:nvCxnSpPr>
        <xdr:cNvPr id="679" name="Straight Connector 678" descr="graph item"/>
        <xdr:cNvCxnSpPr/>
      </xdr:nvCxnSpPr>
      <xdr:spPr>
        <a:xfrm>
          <a:off x="9571542" y="17049747"/>
          <a:ext cx="182880" cy="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438125</xdr:colOff>
      <xdr:row>55</xdr:row>
      <xdr:rowOff>105830</xdr:rowOff>
    </xdr:from>
    <xdr:to>
      <xdr:col>10</xdr:col>
      <xdr:colOff>49505</xdr:colOff>
      <xdr:row>55</xdr:row>
      <xdr:rowOff>105830</xdr:rowOff>
    </xdr:to>
    <xdr:cxnSp macro="">
      <xdr:nvCxnSpPr>
        <xdr:cNvPr id="686" name="Straight Connector 685" descr="graph item"/>
        <xdr:cNvCxnSpPr/>
      </xdr:nvCxnSpPr>
      <xdr:spPr>
        <a:xfrm>
          <a:off x="5475792" y="10255247"/>
          <a:ext cx="182880" cy="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438125</xdr:colOff>
      <xdr:row>55</xdr:row>
      <xdr:rowOff>105830</xdr:rowOff>
    </xdr:from>
    <xdr:to>
      <xdr:col>17</xdr:col>
      <xdr:colOff>49505</xdr:colOff>
      <xdr:row>55</xdr:row>
      <xdr:rowOff>105830</xdr:rowOff>
    </xdr:to>
    <xdr:cxnSp macro="">
      <xdr:nvCxnSpPr>
        <xdr:cNvPr id="687" name="Straight Connector 686" descr="graph item"/>
        <xdr:cNvCxnSpPr/>
      </xdr:nvCxnSpPr>
      <xdr:spPr>
        <a:xfrm>
          <a:off x="9571542" y="10255247"/>
          <a:ext cx="182880" cy="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438125</xdr:colOff>
      <xdr:row>25</xdr:row>
      <xdr:rowOff>105830</xdr:rowOff>
    </xdr:from>
    <xdr:to>
      <xdr:col>10</xdr:col>
      <xdr:colOff>49505</xdr:colOff>
      <xdr:row>25</xdr:row>
      <xdr:rowOff>105830</xdr:rowOff>
    </xdr:to>
    <xdr:cxnSp macro="">
      <xdr:nvCxnSpPr>
        <xdr:cNvPr id="688" name="Straight Connector 687" descr="graph item"/>
        <xdr:cNvCxnSpPr/>
      </xdr:nvCxnSpPr>
      <xdr:spPr>
        <a:xfrm>
          <a:off x="5475792" y="5185830"/>
          <a:ext cx="182880" cy="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438125</xdr:colOff>
      <xdr:row>25</xdr:row>
      <xdr:rowOff>105830</xdr:rowOff>
    </xdr:from>
    <xdr:to>
      <xdr:col>17</xdr:col>
      <xdr:colOff>49505</xdr:colOff>
      <xdr:row>25</xdr:row>
      <xdr:rowOff>105830</xdr:rowOff>
    </xdr:to>
    <xdr:cxnSp macro="">
      <xdr:nvCxnSpPr>
        <xdr:cNvPr id="689" name="Straight Connector 688" descr="graph item"/>
        <xdr:cNvCxnSpPr/>
      </xdr:nvCxnSpPr>
      <xdr:spPr>
        <a:xfrm>
          <a:off x="9571542" y="5185830"/>
          <a:ext cx="182880" cy="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1045617</xdr:colOff>
      <xdr:row>54</xdr:row>
      <xdr:rowOff>79562</xdr:rowOff>
    </xdr:from>
    <xdr:to>
      <xdr:col>3</xdr:col>
      <xdr:colOff>34019</xdr:colOff>
      <xdr:row>54</xdr:row>
      <xdr:rowOff>79562</xdr:rowOff>
    </xdr:to>
    <xdr:cxnSp macro="">
      <xdr:nvCxnSpPr>
        <xdr:cNvPr id="690" name="Straight Connector 689" descr="graph item"/>
        <xdr:cNvCxnSpPr/>
      </xdr:nvCxnSpPr>
      <xdr:spPr>
        <a:xfrm>
          <a:off x="1405450" y="4969062"/>
          <a:ext cx="141986" cy="0"/>
        </a:xfrm>
        <a:prstGeom prst="line">
          <a:avLst/>
        </a:prstGeom>
        <a:ln w="28575" cap="rnd">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1045617</xdr:colOff>
      <xdr:row>91</xdr:row>
      <xdr:rowOff>79562</xdr:rowOff>
    </xdr:from>
    <xdr:to>
      <xdr:col>3</xdr:col>
      <xdr:colOff>34019</xdr:colOff>
      <xdr:row>91</xdr:row>
      <xdr:rowOff>79562</xdr:rowOff>
    </xdr:to>
    <xdr:cxnSp macro="">
      <xdr:nvCxnSpPr>
        <xdr:cNvPr id="697" name="Straight Connector 696" descr="graph item"/>
        <xdr:cNvCxnSpPr/>
      </xdr:nvCxnSpPr>
      <xdr:spPr>
        <a:xfrm>
          <a:off x="1405450" y="10049062"/>
          <a:ext cx="141986" cy="0"/>
        </a:xfrm>
        <a:prstGeom prst="line">
          <a:avLst/>
        </a:prstGeom>
        <a:ln w="28575" cap="rnd">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1045617</xdr:colOff>
      <xdr:row>121</xdr:row>
      <xdr:rowOff>79562</xdr:rowOff>
    </xdr:from>
    <xdr:to>
      <xdr:col>3</xdr:col>
      <xdr:colOff>34019</xdr:colOff>
      <xdr:row>121</xdr:row>
      <xdr:rowOff>79562</xdr:rowOff>
    </xdr:to>
    <xdr:cxnSp macro="">
      <xdr:nvCxnSpPr>
        <xdr:cNvPr id="698" name="Straight Connector 697" descr="graph item"/>
        <xdr:cNvCxnSpPr/>
      </xdr:nvCxnSpPr>
      <xdr:spPr>
        <a:xfrm>
          <a:off x="1405450" y="10049062"/>
          <a:ext cx="141986" cy="0"/>
        </a:xfrm>
        <a:prstGeom prst="line">
          <a:avLst/>
        </a:prstGeom>
        <a:ln w="28575" cap="rnd">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1045617</xdr:colOff>
      <xdr:row>158</xdr:row>
      <xdr:rowOff>79562</xdr:rowOff>
    </xdr:from>
    <xdr:to>
      <xdr:col>3</xdr:col>
      <xdr:colOff>34019</xdr:colOff>
      <xdr:row>158</xdr:row>
      <xdr:rowOff>79562</xdr:rowOff>
    </xdr:to>
    <xdr:cxnSp macro="">
      <xdr:nvCxnSpPr>
        <xdr:cNvPr id="699" name="Straight Connector 698" descr="graph item"/>
        <xdr:cNvCxnSpPr/>
      </xdr:nvCxnSpPr>
      <xdr:spPr>
        <a:xfrm>
          <a:off x="1405450" y="10049062"/>
          <a:ext cx="141986" cy="0"/>
        </a:xfrm>
        <a:prstGeom prst="line">
          <a:avLst/>
        </a:prstGeom>
        <a:ln w="28575" cap="rnd">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1045617</xdr:colOff>
      <xdr:row>188</xdr:row>
      <xdr:rowOff>79562</xdr:rowOff>
    </xdr:from>
    <xdr:to>
      <xdr:col>3</xdr:col>
      <xdr:colOff>34019</xdr:colOff>
      <xdr:row>188</xdr:row>
      <xdr:rowOff>79562</xdr:rowOff>
    </xdr:to>
    <xdr:cxnSp macro="">
      <xdr:nvCxnSpPr>
        <xdr:cNvPr id="700" name="Straight Connector 699" descr="graph item"/>
        <xdr:cNvCxnSpPr/>
      </xdr:nvCxnSpPr>
      <xdr:spPr>
        <a:xfrm>
          <a:off x="1405450" y="10049062"/>
          <a:ext cx="141986" cy="0"/>
        </a:xfrm>
        <a:prstGeom prst="line">
          <a:avLst/>
        </a:prstGeom>
        <a:ln w="28575" cap="rnd">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1045617</xdr:colOff>
      <xdr:row>225</xdr:row>
      <xdr:rowOff>79562</xdr:rowOff>
    </xdr:from>
    <xdr:to>
      <xdr:col>3</xdr:col>
      <xdr:colOff>34019</xdr:colOff>
      <xdr:row>225</xdr:row>
      <xdr:rowOff>79562</xdr:rowOff>
    </xdr:to>
    <xdr:cxnSp macro="">
      <xdr:nvCxnSpPr>
        <xdr:cNvPr id="701" name="Straight Connector 700" descr="graph item"/>
        <xdr:cNvCxnSpPr/>
      </xdr:nvCxnSpPr>
      <xdr:spPr>
        <a:xfrm>
          <a:off x="1405450" y="10049062"/>
          <a:ext cx="141986" cy="0"/>
        </a:xfrm>
        <a:prstGeom prst="line">
          <a:avLst/>
        </a:prstGeom>
        <a:ln w="28575" cap="rnd">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1045617</xdr:colOff>
      <xdr:row>255</xdr:row>
      <xdr:rowOff>79562</xdr:rowOff>
    </xdr:from>
    <xdr:to>
      <xdr:col>3</xdr:col>
      <xdr:colOff>34019</xdr:colOff>
      <xdr:row>255</xdr:row>
      <xdr:rowOff>79562</xdr:rowOff>
    </xdr:to>
    <xdr:cxnSp macro="">
      <xdr:nvCxnSpPr>
        <xdr:cNvPr id="708" name="Straight Connector 707" descr="graph item"/>
        <xdr:cNvCxnSpPr/>
      </xdr:nvCxnSpPr>
      <xdr:spPr>
        <a:xfrm>
          <a:off x="1405450" y="10049062"/>
          <a:ext cx="141986" cy="0"/>
        </a:xfrm>
        <a:prstGeom prst="line">
          <a:avLst/>
        </a:prstGeom>
        <a:ln w="28575" cap="rnd">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1042410</xdr:colOff>
      <xdr:row>256</xdr:row>
      <xdr:rowOff>105831</xdr:rowOff>
    </xdr:from>
    <xdr:to>
      <xdr:col>3</xdr:col>
      <xdr:colOff>71706</xdr:colOff>
      <xdr:row>256</xdr:row>
      <xdr:rowOff>105831</xdr:rowOff>
    </xdr:to>
    <xdr:cxnSp macro="">
      <xdr:nvCxnSpPr>
        <xdr:cNvPr id="739" name="Straight Connector 738" descr="graph item"/>
        <xdr:cNvCxnSpPr/>
      </xdr:nvCxnSpPr>
      <xdr:spPr>
        <a:xfrm>
          <a:off x="1402243" y="5196414"/>
          <a:ext cx="182880" cy="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1042410</xdr:colOff>
      <xdr:row>226</xdr:row>
      <xdr:rowOff>105831</xdr:rowOff>
    </xdr:from>
    <xdr:to>
      <xdr:col>3</xdr:col>
      <xdr:colOff>71706</xdr:colOff>
      <xdr:row>226</xdr:row>
      <xdr:rowOff>105831</xdr:rowOff>
    </xdr:to>
    <xdr:cxnSp macro="">
      <xdr:nvCxnSpPr>
        <xdr:cNvPr id="744" name="Straight Connector 743" descr="graph item"/>
        <xdr:cNvCxnSpPr/>
      </xdr:nvCxnSpPr>
      <xdr:spPr>
        <a:xfrm>
          <a:off x="1402243" y="46852414"/>
          <a:ext cx="182880" cy="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1042410</xdr:colOff>
      <xdr:row>189</xdr:row>
      <xdr:rowOff>105831</xdr:rowOff>
    </xdr:from>
    <xdr:to>
      <xdr:col>3</xdr:col>
      <xdr:colOff>71706</xdr:colOff>
      <xdr:row>189</xdr:row>
      <xdr:rowOff>105831</xdr:rowOff>
    </xdr:to>
    <xdr:cxnSp macro="">
      <xdr:nvCxnSpPr>
        <xdr:cNvPr id="749" name="Straight Connector 748" descr="graph item"/>
        <xdr:cNvCxnSpPr/>
      </xdr:nvCxnSpPr>
      <xdr:spPr>
        <a:xfrm>
          <a:off x="1402243" y="46852414"/>
          <a:ext cx="182880" cy="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1042410</xdr:colOff>
      <xdr:row>159</xdr:row>
      <xdr:rowOff>105831</xdr:rowOff>
    </xdr:from>
    <xdr:to>
      <xdr:col>3</xdr:col>
      <xdr:colOff>71706</xdr:colOff>
      <xdr:row>159</xdr:row>
      <xdr:rowOff>105831</xdr:rowOff>
    </xdr:to>
    <xdr:cxnSp macro="">
      <xdr:nvCxnSpPr>
        <xdr:cNvPr id="754" name="Straight Connector 753" descr="graph item"/>
        <xdr:cNvCxnSpPr/>
      </xdr:nvCxnSpPr>
      <xdr:spPr>
        <a:xfrm>
          <a:off x="1402243" y="46852414"/>
          <a:ext cx="182880" cy="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1042410</xdr:colOff>
      <xdr:row>122</xdr:row>
      <xdr:rowOff>105831</xdr:rowOff>
    </xdr:from>
    <xdr:to>
      <xdr:col>3</xdr:col>
      <xdr:colOff>71706</xdr:colOff>
      <xdr:row>122</xdr:row>
      <xdr:rowOff>105831</xdr:rowOff>
    </xdr:to>
    <xdr:cxnSp macro="">
      <xdr:nvCxnSpPr>
        <xdr:cNvPr id="761" name="Straight Connector 760" descr="graph item"/>
        <xdr:cNvCxnSpPr/>
      </xdr:nvCxnSpPr>
      <xdr:spPr>
        <a:xfrm>
          <a:off x="1402243" y="46852414"/>
          <a:ext cx="182880" cy="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1042410</xdr:colOff>
      <xdr:row>92</xdr:row>
      <xdr:rowOff>105831</xdr:rowOff>
    </xdr:from>
    <xdr:to>
      <xdr:col>3</xdr:col>
      <xdr:colOff>71706</xdr:colOff>
      <xdr:row>92</xdr:row>
      <xdr:rowOff>105831</xdr:rowOff>
    </xdr:to>
    <xdr:cxnSp macro="">
      <xdr:nvCxnSpPr>
        <xdr:cNvPr id="766" name="Straight Connector 765" descr="graph item"/>
        <xdr:cNvCxnSpPr/>
      </xdr:nvCxnSpPr>
      <xdr:spPr>
        <a:xfrm>
          <a:off x="1402243" y="46852414"/>
          <a:ext cx="182880" cy="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1042410</xdr:colOff>
      <xdr:row>55</xdr:row>
      <xdr:rowOff>105831</xdr:rowOff>
    </xdr:from>
    <xdr:to>
      <xdr:col>3</xdr:col>
      <xdr:colOff>71706</xdr:colOff>
      <xdr:row>55</xdr:row>
      <xdr:rowOff>105831</xdr:rowOff>
    </xdr:to>
    <xdr:cxnSp macro="">
      <xdr:nvCxnSpPr>
        <xdr:cNvPr id="767" name="Straight Connector 766" descr="graph item"/>
        <xdr:cNvCxnSpPr/>
      </xdr:nvCxnSpPr>
      <xdr:spPr>
        <a:xfrm>
          <a:off x="1402243" y="46852414"/>
          <a:ext cx="182880" cy="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1042410</xdr:colOff>
      <xdr:row>25</xdr:row>
      <xdr:rowOff>105831</xdr:rowOff>
    </xdr:from>
    <xdr:to>
      <xdr:col>3</xdr:col>
      <xdr:colOff>71706</xdr:colOff>
      <xdr:row>25</xdr:row>
      <xdr:rowOff>105831</xdr:rowOff>
    </xdr:to>
    <xdr:cxnSp macro="">
      <xdr:nvCxnSpPr>
        <xdr:cNvPr id="768" name="Straight Connector 767" descr="graph item"/>
        <xdr:cNvCxnSpPr/>
      </xdr:nvCxnSpPr>
      <xdr:spPr>
        <a:xfrm>
          <a:off x="1402243" y="46852414"/>
          <a:ext cx="182880" cy="0"/>
        </a:xfrm>
        <a:prstGeom prst="line">
          <a:avLst/>
        </a:prstGeom>
        <a:ln w="28575">
          <a:solidFill>
            <a:schemeClr val="accent6"/>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c:userShapes xmlns:c="http://schemas.openxmlformats.org/drawingml/2006/chart">
  <cdr:relSizeAnchor xmlns:cdr="http://schemas.openxmlformats.org/drawingml/2006/chartDrawing">
    <cdr:from>
      <cdr:x>0.13175</cdr:x>
      <cdr:y>0</cdr:y>
    </cdr:from>
    <cdr:to>
      <cdr:x>0.97851</cdr:x>
      <cdr:y>0.87187</cdr:y>
    </cdr:to>
    <cdr:sp macro="" textlink="">
      <cdr:nvSpPr>
        <cdr:cNvPr id="2" name="TextBox 257"/>
        <cdr:cNvSpPr txBox="1"/>
      </cdr:nvSpPr>
      <cdr:spPr>
        <a:xfrm xmlns:a="http://schemas.openxmlformats.org/drawingml/2006/main">
          <a:off x="505883" y="0"/>
          <a:ext cx="3251227" cy="2434168"/>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r>
            <a:rPr lang="en-US" sz="1100">
              <a:latin typeface="Times New Roman" pitchFamily="18" charset="0"/>
              <a:cs typeface="Times New Roman" pitchFamily="18" charset="0"/>
            </a:rPr>
            <a:t>Median SGP is</a:t>
          </a:r>
          <a:r>
            <a:rPr lang="en-US" sz="1100" baseline="0">
              <a:latin typeface="Times New Roman" pitchFamily="18" charset="0"/>
              <a:cs typeface="Times New Roman" pitchFamily="18" charset="0"/>
            </a:rPr>
            <a:t> not calculated </a:t>
          </a:r>
        </a:p>
        <a:p xmlns:a="http://schemas.openxmlformats.org/drawingml/2006/main">
          <a:pPr algn="ctr"/>
          <a:r>
            <a:rPr lang="en-US" sz="1100" baseline="0">
              <a:latin typeface="Times New Roman" pitchFamily="18" charset="0"/>
              <a:cs typeface="Times New Roman" pitchFamily="18" charset="0"/>
            </a:rPr>
            <a:t>if the number of students </a:t>
          </a:r>
        </a:p>
        <a:p xmlns:a="http://schemas.openxmlformats.org/drawingml/2006/main">
          <a:pPr algn="ctr"/>
          <a:r>
            <a:rPr lang="en-US" sz="1100" baseline="0">
              <a:latin typeface="Times New Roman" pitchFamily="18" charset="0"/>
              <a:cs typeface="Times New Roman" pitchFamily="18" charset="0"/>
            </a:rPr>
            <a:t>included in the aggregated SGP </a:t>
          </a:r>
        </a:p>
        <a:p xmlns:a="http://schemas.openxmlformats.org/drawingml/2006/main">
          <a:pPr algn="ctr"/>
          <a:r>
            <a:rPr lang="en-US" sz="1100" baseline="0">
              <a:latin typeface="Times New Roman" pitchFamily="18" charset="0"/>
              <a:cs typeface="Times New Roman" pitchFamily="18" charset="0"/>
            </a:rPr>
            <a:t>is less than 20.</a:t>
          </a:r>
        </a:p>
      </cdr:txBody>
    </cdr:sp>
  </cdr:relSizeAnchor>
</c:userShapes>
</file>

<file path=xl/drawings/drawing4.xml><?xml version="1.0" encoding="utf-8"?>
<c:userShapes xmlns:c="http://schemas.openxmlformats.org/drawingml/2006/chart">
  <cdr:relSizeAnchor xmlns:cdr="http://schemas.openxmlformats.org/drawingml/2006/chartDrawing">
    <cdr:from>
      <cdr:x>0.13056</cdr:x>
      <cdr:y>0</cdr:y>
    </cdr:from>
    <cdr:to>
      <cdr:x>0.9839</cdr:x>
      <cdr:y>0.87519</cdr:y>
    </cdr:to>
    <cdr:sp macro="" textlink="">
      <cdr:nvSpPr>
        <cdr:cNvPr id="2" name="TextBox 257"/>
        <cdr:cNvSpPr txBox="1"/>
      </cdr:nvSpPr>
      <cdr:spPr>
        <a:xfrm xmlns:a="http://schemas.openxmlformats.org/drawingml/2006/main">
          <a:off x="497416" y="0"/>
          <a:ext cx="3251227" cy="2434168"/>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r>
            <a:rPr lang="en-US" sz="1100">
              <a:latin typeface="Times New Roman" pitchFamily="18" charset="0"/>
              <a:cs typeface="Times New Roman" pitchFamily="18" charset="0"/>
            </a:rPr>
            <a:t>Median SGP is</a:t>
          </a:r>
          <a:r>
            <a:rPr lang="en-US" sz="1100" baseline="0">
              <a:latin typeface="Times New Roman" pitchFamily="18" charset="0"/>
              <a:cs typeface="Times New Roman" pitchFamily="18" charset="0"/>
            </a:rPr>
            <a:t> not calculated </a:t>
          </a:r>
        </a:p>
        <a:p xmlns:a="http://schemas.openxmlformats.org/drawingml/2006/main">
          <a:pPr algn="ctr"/>
          <a:r>
            <a:rPr lang="en-US" sz="1100" baseline="0">
              <a:latin typeface="Times New Roman" pitchFamily="18" charset="0"/>
              <a:cs typeface="Times New Roman" pitchFamily="18" charset="0"/>
            </a:rPr>
            <a:t>if the number of students </a:t>
          </a:r>
        </a:p>
        <a:p xmlns:a="http://schemas.openxmlformats.org/drawingml/2006/main">
          <a:pPr algn="ctr"/>
          <a:r>
            <a:rPr lang="en-US" sz="1100" baseline="0">
              <a:latin typeface="Times New Roman" pitchFamily="18" charset="0"/>
              <a:cs typeface="Times New Roman" pitchFamily="18" charset="0"/>
            </a:rPr>
            <a:t>included in the aggregated SGP </a:t>
          </a:r>
        </a:p>
        <a:p xmlns:a="http://schemas.openxmlformats.org/drawingml/2006/main">
          <a:pPr algn="ctr"/>
          <a:r>
            <a:rPr lang="en-US" sz="1100" baseline="0">
              <a:latin typeface="Times New Roman" pitchFamily="18" charset="0"/>
              <a:cs typeface="Times New Roman" pitchFamily="18" charset="0"/>
            </a:rPr>
            <a:t>is less than 20.</a:t>
          </a:r>
        </a:p>
      </cdr:txBody>
    </cdr:sp>
  </cdr:relSizeAnchor>
</c:userShapes>
</file>

<file path=xl/drawings/drawing5.xml><?xml version="1.0" encoding="utf-8"?>
<c:userShapes xmlns:c="http://schemas.openxmlformats.org/drawingml/2006/chart">
  <cdr:relSizeAnchor xmlns:cdr="http://schemas.openxmlformats.org/drawingml/2006/chartDrawing">
    <cdr:from>
      <cdr:x>0.14404</cdr:x>
      <cdr:y>0.01516</cdr:y>
    </cdr:from>
    <cdr:to>
      <cdr:x>0.97507</cdr:x>
      <cdr:y>0.86429</cdr:y>
    </cdr:to>
    <cdr:sp macro="" textlink="">
      <cdr:nvSpPr>
        <cdr:cNvPr id="2" name="TextBox 257"/>
        <cdr:cNvSpPr txBox="1"/>
      </cdr:nvSpPr>
      <cdr:spPr>
        <a:xfrm xmlns:a="http://schemas.openxmlformats.org/drawingml/2006/main">
          <a:off x="550308" y="42334"/>
          <a:ext cx="3175025" cy="2370669"/>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r>
            <a:rPr lang="en-US" sz="1100">
              <a:latin typeface="Times New Roman" pitchFamily="18" charset="0"/>
              <a:cs typeface="Times New Roman" pitchFamily="18" charset="0"/>
            </a:rPr>
            <a:t>Median SGP is</a:t>
          </a:r>
          <a:r>
            <a:rPr lang="en-US" sz="1100" baseline="0">
              <a:latin typeface="Times New Roman" pitchFamily="18" charset="0"/>
              <a:cs typeface="Times New Roman" pitchFamily="18" charset="0"/>
            </a:rPr>
            <a:t> not calculated </a:t>
          </a:r>
        </a:p>
        <a:p xmlns:a="http://schemas.openxmlformats.org/drawingml/2006/main">
          <a:pPr algn="ctr"/>
          <a:r>
            <a:rPr lang="en-US" sz="1100" baseline="0">
              <a:latin typeface="Times New Roman" pitchFamily="18" charset="0"/>
              <a:cs typeface="Times New Roman" pitchFamily="18" charset="0"/>
            </a:rPr>
            <a:t>if the number of students </a:t>
          </a:r>
        </a:p>
        <a:p xmlns:a="http://schemas.openxmlformats.org/drawingml/2006/main">
          <a:pPr algn="ctr"/>
          <a:r>
            <a:rPr lang="en-US" sz="1100" baseline="0">
              <a:latin typeface="Times New Roman" pitchFamily="18" charset="0"/>
              <a:cs typeface="Times New Roman" pitchFamily="18" charset="0"/>
            </a:rPr>
            <a:t>included in the aggregated SGP </a:t>
          </a:r>
        </a:p>
        <a:p xmlns:a="http://schemas.openxmlformats.org/drawingml/2006/main">
          <a:pPr algn="ctr"/>
          <a:r>
            <a:rPr lang="en-US" sz="1100" baseline="0">
              <a:latin typeface="Times New Roman" pitchFamily="18" charset="0"/>
              <a:cs typeface="Times New Roman" pitchFamily="18" charset="0"/>
            </a:rPr>
            <a:t>is less than 20.</a:t>
          </a:r>
        </a:p>
      </cdr:txBody>
    </cdr:sp>
  </cdr:relSizeAnchor>
</c:userShapes>
</file>

<file path=xl/drawings/drawing6.xml><?xml version="1.0" encoding="utf-8"?>
<c:userShapes xmlns:c="http://schemas.openxmlformats.org/drawingml/2006/chart">
  <cdr:relSizeAnchor xmlns:cdr="http://schemas.openxmlformats.org/drawingml/2006/chartDrawing">
    <cdr:from>
      <cdr:x>0.14681</cdr:x>
      <cdr:y>0.01137</cdr:y>
    </cdr:from>
    <cdr:to>
      <cdr:x>0.97785</cdr:x>
      <cdr:y>0.8605</cdr:y>
    </cdr:to>
    <cdr:sp macro="" textlink="">
      <cdr:nvSpPr>
        <cdr:cNvPr id="2" name="TextBox 257"/>
        <cdr:cNvSpPr txBox="1"/>
      </cdr:nvSpPr>
      <cdr:spPr>
        <a:xfrm xmlns:a="http://schemas.openxmlformats.org/drawingml/2006/main">
          <a:off x="560917" y="31751"/>
          <a:ext cx="3175025" cy="2370669"/>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r>
            <a:rPr lang="en-US" sz="1100">
              <a:latin typeface="Times New Roman" pitchFamily="18" charset="0"/>
              <a:cs typeface="Times New Roman" pitchFamily="18" charset="0"/>
            </a:rPr>
            <a:t>Median SGP is</a:t>
          </a:r>
          <a:r>
            <a:rPr lang="en-US" sz="1100" baseline="0">
              <a:latin typeface="Times New Roman" pitchFamily="18" charset="0"/>
              <a:cs typeface="Times New Roman" pitchFamily="18" charset="0"/>
            </a:rPr>
            <a:t> not calculated </a:t>
          </a:r>
        </a:p>
        <a:p xmlns:a="http://schemas.openxmlformats.org/drawingml/2006/main">
          <a:pPr algn="ctr"/>
          <a:r>
            <a:rPr lang="en-US" sz="1100" baseline="0">
              <a:latin typeface="Times New Roman" pitchFamily="18" charset="0"/>
              <a:cs typeface="Times New Roman" pitchFamily="18" charset="0"/>
            </a:rPr>
            <a:t>if the number of students </a:t>
          </a:r>
        </a:p>
        <a:p xmlns:a="http://schemas.openxmlformats.org/drawingml/2006/main">
          <a:pPr algn="ctr"/>
          <a:r>
            <a:rPr lang="en-US" sz="1100" baseline="0">
              <a:latin typeface="Times New Roman" pitchFamily="18" charset="0"/>
              <a:cs typeface="Times New Roman" pitchFamily="18" charset="0"/>
            </a:rPr>
            <a:t>included in the aggregated SGP </a:t>
          </a:r>
        </a:p>
        <a:p xmlns:a="http://schemas.openxmlformats.org/drawingml/2006/main">
          <a:pPr algn="ctr"/>
          <a:r>
            <a:rPr lang="en-US" sz="1100" baseline="0">
              <a:latin typeface="Times New Roman" pitchFamily="18" charset="0"/>
              <a:cs typeface="Times New Roman" pitchFamily="18" charset="0"/>
            </a:rPr>
            <a:t>is less than 20.</a:t>
          </a:r>
        </a:p>
      </cdr:txBody>
    </cdr:sp>
  </cdr:relSizeAnchor>
</c:userShapes>
</file>

<file path=xl/drawings/drawing7.xml><?xml version="1.0" encoding="utf-8"?>
<c:userShapes xmlns:c="http://schemas.openxmlformats.org/drawingml/2006/chart">
  <cdr:relSizeAnchor xmlns:cdr="http://schemas.openxmlformats.org/drawingml/2006/chartDrawing">
    <cdr:from>
      <cdr:x>0.12465</cdr:x>
      <cdr:y>0.01112</cdr:y>
    </cdr:from>
    <cdr:to>
      <cdr:x>0.97507</cdr:x>
      <cdr:y>0.86392</cdr:y>
    </cdr:to>
    <cdr:sp macro="" textlink="">
      <cdr:nvSpPr>
        <cdr:cNvPr id="2" name="TextBox 257"/>
        <cdr:cNvSpPr txBox="1"/>
      </cdr:nvSpPr>
      <cdr:spPr>
        <a:xfrm xmlns:a="http://schemas.openxmlformats.org/drawingml/2006/main">
          <a:off x="476223" y="31751"/>
          <a:ext cx="3249110" cy="2434168"/>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r>
            <a:rPr lang="en-US" sz="1100">
              <a:latin typeface="Times New Roman" pitchFamily="18" charset="0"/>
              <a:cs typeface="Times New Roman" pitchFamily="18" charset="0"/>
            </a:rPr>
            <a:t>Median SGP is</a:t>
          </a:r>
          <a:r>
            <a:rPr lang="en-US" sz="1100" baseline="0">
              <a:latin typeface="Times New Roman" pitchFamily="18" charset="0"/>
              <a:cs typeface="Times New Roman" pitchFamily="18" charset="0"/>
            </a:rPr>
            <a:t> not calculated </a:t>
          </a:r>
        </a:p>
        <a:p xmlns:a="http://schemas.openxmlformats.org/drawingml/2006/main">
          <a:pPr algn="ctr"/>
          <a:r>
            <a:rPr lang="en-US" sz="1100" baseline="0">
              <a:latin typeface="Times New Roman" pitchFamily="18" charset="0"/>
              <a:cs typeface="Times New Roman" pitchFamily="18" charset="0"/>
            </a:rPr>
            <a:t>if the number of students </a:t>
          </a:r>
        </a:p>
        <a:p xmlns:a="http://schemas.openxmlformats.org/drawingml/2006/main">
          <a:pPr algn="ctr"/>
          <a:r>
            <a:rPr lang="en-US" sz="1100" baseline="0">
              <a:latin typeface="Times New Roman" pitchFamily="18" charset="0"/>
              <a:cs typeface="Times New Roman" pitchFamily="18" charset="0"/>
            </a:rPr>
            <a:t>included in the aggregated SGP </a:t>
          </a:r>
        </a:p>
        <a:p xmlns:a="http://schemas.openxmlformats.org/drawingml/2006/main">
          <a:pPr algn="ctr"/>
          <a:r>
            <a:rPr lang="en-US" sz="1100" baseline="0">
              <a:latin typeface="Times New Roman" pitchFamily="18" charset="0"/>
              <a:cs typeface="Times New Roman" pitchFamily="18" charset="0"/>
            </a:rPr>
            <a:t>is less than 20.</a:t>
          </a:r>
        </a:p>
      </cdr:txBody>
    </cdr:sp>
  </cdr:relSizeAnchor>
</c:userShapes>
</file>

<file path=xl/drawings/drawing8.xml><?xml version="1.0" encoding="utf-8"?>
<c:userShapes xmlns:c="http://schemas.openxmlformats.org/drawingml/2006/chart">
  <cdr:relSizeAnchor xmlns:cdr="http://schemas.openxmlformats.org/drawingml/2006/chartDrawing">
    <cdr:from>
      <cdr:x>0.16534</cdr:x>
      <cdr:y>0.03708</cdr:y>
    </cdr:from>
    <cdr:to>
      <cdr:x>0.98673</cdr:x>
      <cdr:y>0.87838</cdr:y>
    </cdr:to>
    <cdr:sp macro="" textlink="">
      <cdr:nvSpPr>
        <cdr:cNvPr id="2" name="TextBox 257"/>
        <cdr:cNvSpPr txBox="1"/>
      </cdr:nvSpPr>
      <cdr:spPr>
        <a:xfrm xmlns:a="http://schemas.openxmlformats.org/drawingml/2006/main">
          <a:off x="656165" y="105833"/>
          <a:ext cx="3259669" cy="2401363"/>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r>
            <a:rPr lang="en-US" sz="1100">
              <a:latin typeface="Times New Roman" pitchFamily="18" charset="0"/>
              <a:cs typeface="Times New Roman" pitchFamily="18" charset="0"/>
            </a:rPr>
            <a:t>CPI scores a</a:t>
          </a:r>
          <a:r>
            <a:rPr lang="en-US" sz="1100" baseline="0">
              <a:latin typeface="Times New Roman" pitchFamily="18" charset="0"/>
              <a:cs typeface="Times New Roman" pitchFamily="18" charset="0"/>
            </a:rPr>
            <a:t>re not </a:t>
          </a:r>
        </a:p>
        <a:p xmlns:a="http://schemas.openxmlformats.org/drawingml/2006/main">
          <a:pPr algn="ctr"/>
          <a:r>
            <a:rPr lang="en-US" sz="1100" baseline="0">
              <a:latin typeface="Times New Roman" pitchFamily="18" charset="0"/>
              <a:cs typeface="Times New Roman" pitchFamily="18" charset="0"/>
            </a:rPr>
            <a:t>calculated for groups with </a:t>
          </a:r>
        </a:p>
        <a:p xmlns:a="http://schemas.openxmlformats.org/drawingml/2006/main">
          <a:pPr algn="ctr"/>
          <a:r>
            <a:rPr lang="en-US" sz="1100" baseline="0">
              <a:latin typeface="Times New Roman" pitchFamily="18" charset="0"/>
              <a:cs typeface="Times New Roman" pitchFamily="18" charset="0"/>
            </a:rPr>
            <a:t>fewer than 10 students.</a:t>
          </a:r>
        </a:p>
      </cdr:txBody>
    </cdr:sp>
  </cdr:relSizeAnchor>
</c:userShapes>
</file>

<file path=xl/drawings/drawing9.xml><?xml version="1.0" encoding="utf-8"?>
<c:userShapes xmlns:c="http://schemas.openxmlformats.org/drawingml/2006/chart">
  <cdr:relSizeAnchor xmlns:cdr="http://schemas.openxmlformats.org/drawingml/2006/chartDrawing">
    <cdr:from>
      <cdr:x>0.12742</cdr:x>
      <cdr:y>0</cdr:y>
    </cdr:from>
    <cdr:to>
      <cdr:x>0.97785</cdr:x>
      <cdr:y>0.87187</cdr:y>
    </cdr:to>
    <cdr:sp macro="" textlink="">
      <cdr:nvSpPr>
        <cdr:cNvPr id="2" name="TextBox 257"/>
        <cdr:cNvSpPr txBox="1"/>
      </cdr:nvSpPr>
      <cdr:spPr>
        <a:xfrm xmlns:a="http://schemas.openxmlformats.org/drawingml/2006/main">
          <a:off x="486834" y="0"/>
          <a:ext cx="3249110" cy="2434168"/>
        </a:xfrm>
        <a:prstGeom xmlns:a="http://schemas.openxmlformats.org/drawingml/2006/main" prst="rect">
          <a:avLst/>
        </a:prstGeom>
        <a:solidFill xmlns:a="http://schemas.openxmlformats.org/drawingml/2006/main">
          <a:sysClr val="window" lastClr="FFFFFF"/>
        </a:solidFill>
        <a:ln xmlns:a="http://schemas.openxmlformats.org/drawingml/2006/main">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rtlCol="0" anchor="t">
          <a:noAutofit/>
        </a:bodyP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endParaRPr lang="en-US" sz="1100">
            <a:latin typeface="Times New Roman" pitchFamily="18" charset="0"/>
            <a:cs typeface="Times New Roman" pitchFamily="18" charset="0"/>
          </a:endParaRPr>
        </a:p>
        <a:p xmlns:a="http://schemas.openxmlformats.org/drawingml/2006/main">
          <a:pPr algn="ctr"/>
          <a:r>
            <a:rPr lang="en-US" sz="1100">
              <a:latin typeface="Times New Roman" pitchFamily="18" charset="0"/>
              <a:cs typeface="Times New Roman" pitchFamily="18" charset="0"/>
            </a:rPr>
            <a:t>Median SGP is</a:t>
          </a:r>
          <a:r>
            <a:rPr lang="en-US" sz="1100" baseline="0">
              <a:latin typeface="Times New Roman" pitchFamily="18" charset="0"/>
              <a:cs typeface="Times New Roman" pitchFamily="18" charset="0"/>
            </a:rPr>
            <a:t> not calculated </a:t>
          </a:r>
        </a:p>
        <a:p xmlns:a="http://schemas.openxmlformats.org/drawingml/2006/main">
          <a:pPr algn="ctr"/>
          <a:r>
            <a:rPr lang="en-US" sz="1100" baseline="0">
              <a:latin typeface="Times New Roman" pitchFamily="18" charset="0"/>
              <a:cs typeface="Times New Roman" pitchFamily="18" charset="0"/>
            </a:rPr>
            <a:t>if the number of students </a:t>
          </a:r>
        </a:p>
        <a:p xmlns:a="http://schemas.openxmlformats.org/drawingml/2006/main">
          <a:pPr algn="ctr"/>
          <a:r>
            <a:rPr lang="en-US" sz="1100" baseline="0">
              <a:latin typeface="Times New Roman" pitchFamily="18" charset="0"/>
              <a:cs typeface="Times New Roman" pitchFamily="18" charset="0"/>
            </a:rPr>
            <a:t>included in the aggregated SGP </a:t>
          </a:r>
        </a:p>
        <a:p xmlns:a="http://schemas.openxmlformats.org/drawingml/2006/main">
          <a:pPr algn="ctr"/>
          <a:r>
            <a:rPr lang="en-US" sz="1100" baseline="0">
              <a:latin typeface="Times New Roman" pitchFamily="18" charset="0"/>
              <a:cs typeface="Times New Roman" pitchFamily="18" charset="0"/>
            </a:rPr>
            <a:t>is less than 20.</a:t>
          </a: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1" tint="4.9989318521683403E-2"/>
  </sheetPr>
  <dimension ref="B1:O63"/>
  <sheetViews>
    <sheetView showGridLines="0" showRowColHeaders="0" zoomScaleNormal="100" zoomScalePageLayoutView="60" workbookViewId="0">
      <selection activeCell="B2" sqref="B2:O2"/>
    </sheetView>
  </sheetViews>
  <sheetFormatPr defaultRowHeight="15"/>
  <cols>
    <col min="1" max="1" width="2.42578125" style="322" customWidth="1"/>
    <col min="2" max="2" width="1.42578125" style="322" customWidth="1"/>
    <col min="3" max="6" width="11.5703125" style="322" customWidth="1"/>
    <col min="7" max="8" width="12.5703125" style="322" customWidth="1"/>
    <col min="9" max="9" width="11.85546875" style="322" customWidth="1"/>
    <col min="10" max="14" width="11.5703125" style="322" customWidth="1"/>
    <col min="15" max="15" width="1.42578125" style="322" customWidth="1"/>
    <col min="16" max="16" width="2.7109375" style="322" customWidth="1"/>
    <col min="17" max="16384" width="9.140625" style="322"/>
  </cols>
  <sheetData>
    <row r="1" spans="2:15" ht="15" customHeight="1"/>
    <row r="2" spans="2:15" ht="60" customHeight="1">
      <c r="B2" s="511" t="s">
        <v>199</v>
      </c>
      <c r="C2" s="512"/>
      <c r="D2" s="512"/>
      <c r="E2" s="512"/>
      <c r="F2" s="512"/>
      <c r="G2" s="512"/>
      <c r="H2" s="512"/>
      <c r="I2" s="512"/>
      <c r="J2" s="512"/>
      <c r="K2" s="512"/>
      <c r="L2" s="512"/>
      <c r="M2" s="512"/>
      <c r="N2" s="512"/>
      <c r="O2" s="513"/>
    </row>
    <row r="3" spans="2:15" ht="15" hidden="1" customHeight="1">
      <c r="C3" s="318"/>
      <c r="D3" s="318"/>
      <c r="E3" s="318"/>
      <c r="F3" s="318"/>
      <c r="G3" s="318"/>
      <c r="H3" s="318"/>
      <c r="I3" s="318"/>
      <c r="J3" s="318"/>
      <c r="K3" s="318"/>
      <c r="L3" s="318"/>
      <c r="M3" s="318"/>
      <c r="N3" s="318"/>
      <c r="O3" s="318"/>
    </row>
    <row r="4" spans="2:15" ht="7.5" hidden="1" customHeight="1">
      <c r="B4" s="319"/>
      <c r="C4" s="324"/>
      <c r="D4" s="324"/>
      <c r="E4" s="324"/>
      <c r="F4" s="324"/>
      <c r="G4" s="324"/>
      <c r="H4" s="324"/>
      <c r="I4" s="324"/>
      <c r="J4" s="324"/>
      <c r="K4" s="324"/>
      <c r="L4" s="324"/>
      <c r="M4" s="324"/>
      <c r="N4" s="324"/>
      <c r="O4" s="323"/>
    </row>
    <row r="5" spans="2:15" ht="44.25" hidden="1" customHeight="1">
      <c r="B5" s="317"/>
      <c r="C5" s="514"/>
      <c r="D5" s="514"/>
      <c r="E5" s="514"/>
      <c r="F5" s="514"/>
      <c r="G5" s="514"/>
      <c r="H5" s="514"/>
      <c r="I5" s="514"/>
      <c r="J5" s="514"/>
      <c r="K5" s="514"/>
      <c r="L5" s="514"/>
      <c r="M5" s="514"/>
      <c r="N5" s="514"/>
      <c r="O5" s="326"/>
    </row>
    <row r="6" spans="2:15" ht="44.25" hidden="1" customHeight="1">
      <c r="B6" s="317"/>
      <c r="C6" s="514"/>
      <c r="D6" s="514"/>
      <c r="E6" s="514"/>
      <c r="F6" s="514"/>
      <c r="G6" s="514"/>
      <c r="H6" s="514"/>
      <c r="I6" s="514"/>
      <c r="J6" s="514"/>
      <c r="K6" s="514"/>
      <c r="L6" s="514"/>
      <c r="M6" s="514"/>
      <c r="N6" s="514"/>
      <c r="O6" s="326"/>
    </row>
    <row r="7" spans="2:15" ht="7.5" hidden="1" customHeight="1">
      <c r="B7" s="316"/>
      <c r="C7" s="325"/>
      <c r="D7" s="325"/>
      <c r="E7" s="325"/>
      <c r="F7" s="325"/>
      <c r="G7" s="325"/>
      <c r="H7" s="325"/>
      <c r="I7" s="325"/>
      <c r="J7" s="325"/>
      <c r="K7" s="325"/>
      <c r="L7" s="325"/>
      <c r="M7" s="325"/>
      <c r="N7" s="325"/>
      <c r="O7" s="320"/>
    </row>
    <row r="8" spans="2:15" ht="15" customHeight="1">
      <c r="B8" s="321"/>
      <c r="C8" s="318"/>
      <c r="D8" s="318"/>
      <c r="E8" s="318"/>
      <c r="F8" s="318"/>
      <c r="G8" s="318"/>
      <c r="H8" s="318"/>
      <c r="I8" s="318"/>
      <c r="J8" s="318"/>
      <c r="K8" s="318"/>
      <c r="L8" s="318"/>
      <c r="M8" s="318"/>
      <c r="N8" s="318"/>
      <c r="O8" s="318"/>
    </row>
    <row r="9" spans="2:15" ht="7.5" customHeight="1">
      <c r="B9" s="319"/>
      <c r="C9" s="324"/>
      <c r="D9" s="324"/>
      <c r="E9" s="324"/>
      <c r="F9" s="324"/>
      <c r="G9" s="324"/>
      <c r="H9" s="324"/>
      <c r="I9" s="324"/>
      <c r="J9" s="324"/>
      <c r="K9" s="324"/>
      <c r="L9" s="324"/>
      <c r="M9" s="324"/>
      <c r="N9" s="324"/>
      <c r="O9" s="323"/>
    </row>
    <row r="10" spans="2:15" ht="90.75" customHeight="1">
      <c r="B10" s="317"/>
      <c r="C10" s="515" t="s">
        <v>223</v>
      </c>
      <c r="D10" s="516"/>
      <c r="E10" s="516"/>
      <c r="F10" s="516"/>
      <c r="G10" s="516"/>
      <c r="H10" s="516"/>
      <c r="I10" s="516"/>
      <c r="J10" s="516"/>
      <c r="K10" s="516"/>
      <c r="L10" s="516"/>
      <c r="M10" s="516"/>
      <c r="N10" s="516"/>
      <c r="O10" s="326"/>
    </row>
    <row r="11" spans="2:15" ht="239.25" customHeight="1">
      <c r="B11" s="317"/>
      <c r="C11" s="515"/>
      <c r="D11" s="516"/>
      <c r="E11" s="516"/>
      <c r="F11" s="516"/>
      <c r="G11" s="516"/>
      <c r="H11" s="516"/>
      <c r="I11" s="516"/>
      <c r="J11" s="516"/>
      <c r="K11" s="516"/>
      <c r="L11" s="516"/>
      <c r="M11" s="516"/>
      <c r="N11" s="516"/>
      <c r="O11" s="326"/>
    </row>
    <row r="12" spans="2:15" ht="198.75" customHeight="1">
      <c r="B12" s="317"/>
      <c r="C12" s="516"/>
      <c r="D12" s="516"/>
      <c r="E12" s="516"/>
      <c r="F12" s="516"/>
      <c r="G12" s="516"/>
      <c r="H12" s="516"/>
      <c r="I12" s="516"/>
      <c r="J12" s="516"/>
      <c r="K12" s="516"/>
      <c r="L12" s="516"/>
      <c r="M12" s="516"/>
      <c r="N12" s="516"/>
      <c r="O12" s="326"/>
    </row>
    <row r="13" spans="2:15" ht="7.5" customHeight="1">
      <c r="B13" s="316"/>
      <c r="C13" s="325"/>
      <c r="D13" s="325"/>
      <c r="E13" s="325"/>
      <c r="F13" s="325"/>
      <c r="G13" s="325"/>
      <c r="H13" s="325"/>
      <c r="I13" s="325"/>
      <c r="J13" s="325"/>
      <c r="K13" s="325"/>
      <c r="L13" s="325"/>
      <c r="M13" s="325"/>
      <c r="N13" s="325"/>
      <c r="O13" s="320"/>
    </row>
    <row r="14" spans="2:15" ht="17.25" customHeight="1">
      <c r="B14" s="321"/>
      <c r="C14" s="318"/>
      <c r="D14" s="318"/>
      <c r="E14" s="318"/>
      <c r="F14" s="318"/>
      <c r="G14" s="318"/>
      <c r="H14" s="318"/>
      <c r="I14" s="318"/>
      <c r="J14" s="318"/>
      <c r="K14" s="318"/>
      <c r="L14" s="318"/>
      <c r="M14" s="318"/>
      <c r="N14" s="318"/>
      <c r="O14" s="318"/>
    </row>
    <row r="15" spans="2:15" ht="11.25" customHeight="1">
      <c r="B15" s="321"/>
      <c r="C15" s="318"/>
      <c r="D15" s="318"/>
      <c r="E15" s="318"/>
      <c r="F15" s="318"/>
      <c r="G15" s="318"/>
      <c r="H15" s="318"/>
      <c r="I15" s="318"/>
      <c r="J15" s="318"/>
      <c r="K15" s="318"/>
      <c r="L15" s="318"/>
      <c r="M15" s="318"/>
      <c r="N15" s="318"/>
      <c r="O15" s="318"/>
    </row>
    <row r="16" spans="2:15" ht="7.5" customHeight="1">
      <c r="B16" s="329"/>
      <c r="C16" s="330"/>
      <c r="D16" s="330"/>
      <c r="E16" s="330"/>
      <c r="F16" s="330"/>
      <c r="G16" s="330"/>
      <c r="H16" s="330"/>
      <c r="I16" s="330"/>
      <c r="J16" s="330"/>
      <c r="K16" s="330"/>
      <c r="L16" s="330"/>
      <c r="M16" s="330"/>
      <c r="N16" s="330"/>
      <c r="O16" s="331"/>
    </row>
    <row r="17" spans="2:15" ht="157.5" customHeight="1">
      <c r="B17" s="332"/>
      <c r="C17" s="517" t="s">
        <v>210</v>
      </c>
      <c r="D17" s="517"/>
      <c r="E17" s="517"/>
      <c r="F17" s="517"/>
      <c r="G17" s="517"/>
      <c r="H17" s="517"/>
      <c r="I17" s="517"/>
      <c r="J17" s="517"/>
      <c r="K17" s="517"/>
      <c r="L17" s="517"/>
      <c r="M17" s="517"/>
      <c r="N17" s="517"/>
      <c r="O17" s="333"/>
    </row>
    <row r="18" spans="2:15" ht="219" customHeight="1">
      <c r="B18" s="332"/>
      <c r="C18" s="517"/>
      <c r="D18" s="517"/>
      <c r="E18" s="517"/>
      <c r="F18" s="517"/>
      <c r="G18" s="517"/>
      <c r="H18" s="517"/>
      <c r="I18" s="517"/>
      <c r="J18" s="517"/>
      <c r="K18" s="517"/>
      <c r="L18" s="517"/>
      <c r="M18" s="517"/>
      <c r="N18" s="517"/>
      <c r="O18" s="333"/>
    </row>
    <row r="19" spans="2:15" ht="7.5" customHeight="1">
      <c r="B19" s="334"/>
      <c r="C19" s="335"/>
      <c r="D19" s="335"/>
      <c r="E19" s="335"/>
      <c r="F19" s="335"/>
      <c r="G19" s="335"/>
      <c r="H19" s="335"/>
      <c r="I19" s="335"/>
      <c r="J19" s="335"/>
      <c r="K19" s="335"/>
      <c r="L19" s="335"/>
      <c r="M19" s="335"/>
      <c r="N19" s="335"/>
      <c r="O19" s="336"/>
    </row>
    <row r="20" spans="2:15" ht="11.25" customHeight="1"/>
    <row r="21" spans="2:15" ht="7.5" customHeight="1">
      <c r="B21" s="329"/>
      <c r="C21" s="330"/>
      <c r="D21" s="330"/>
      <c r="E21" s="330"/>
      <c r="F21" s="330"/>
      <c r="G21" s="330"/>
      <c r="H21" s="330"/>
      <c r="I21" s="330"/>
      <c r="J21" s="330"/>
      <c r="K21" s="330"/>
      <c r="L21" s="330"/>
      <c r="M21" s="330"/>
      <c r="N21" s="330"/>
      <c r="O21" s="331"/>
    </row>
    <row r="22" spans="2:15" ht="201.75" customHeight="1">
      <c r="B22" s="332"/>
      <c r="C22" s="517" t="s">
        <v>140</v>
      </c>
      <c r="D22" s="518"/>
      <c r="E22" s="518"/>
      <c r="F22" s="518"/>
      <c r="G22" s="518"/>
      <c r="H22" s="518"/>
      <c r="I22" s="518"/>
      <c r="J22" s="518"/>
      <c r="K22" s="518"/>
      <c r="L22" s="518"/>
      <c r="M22" s="518"/>
      <c r="N22" s="518"/>
      <c r="O22" s="333"/>
    </row>
    <row r="23" spans="2:15" ht="7.5" customHeight="1">
      <c r="B23" s="334"/>
      <c r="C23" s="335"/>
      <c r="D23" s="335"/>
      <c r="E23" s="335"/>
      <c r="F23" s="335"/>
      <c r="G23" s="335"/>
      <c r="H23" s="335"/>
      <c r="I23" s="335"/>
      <c r="J23" s="335"/>
      <c r="K23" s="335"/>
      <c r="L23" s="335"/>
      <c r="M23" s="335"/>
      <c r="N23" s="335"/>
      <c r="O23" s="336"/>
    </row>
    <row r="24" spans="2:15" ht="13.5" customHeight="1"/>
    <row r="25" spans="2:15" ht="15" customHeight="1"/>
    <row r="26" spans="2:15" ht="7.5" customHeight="1">
      <c r="B26" s="319"/>
      <c r="C26" s="337"/>
      <c r="D26" s="337"/>
      <c r="E26" s="337"/>
      <c r="F26" s="337"/>
      <c r="G26" s="337"/>
      <c r="H26" s="337"/>
      <c r="I26" s="337"/>
      <c r="J26" s="337"/>
      <c r="K26" s="337"/>
      <c r="L26" s="337"/>
      <c r="M26" s="337"/>
      <c r="N26" s="337"/>
      <c r="O26" s="338"/>
    </row>
    <row r="27" spans="2:15" ht="18.75">
      <c r="B27" s="317"/>
      <c r="C27" s="339" t="s">
        <v>111</v>
      </c>
      <c r="D27" s="96"/>
      <c r="E27" s="96"/>
      <c r="F27" s="96"/>
      <c r="G27" s="96"/>
      <c r="H27" s="96"/>
      <c r="I27" s="96"/>
      <c r="J27" s="96"/>
      <c r="K27" s="96"/>
      <c r="L27" s="96"/>
      <c r="M27" s="96"/>
      <c r="N27" s="96"/>
      <c r="O27" s="340"/>
    </row>
    <row r="28" spans="2:15" ht="7.5" customHeight="1">
      <c r="B28" s="317"/>
      <c r="C28" s="96"/>
      <c r="D28" s="96"/>
      <c r="E28" s="96"/>
      <c r="F28" s="96"/>
      <c r="G28" s="96"/>
      <c r="H28" s="96"/>
      <c r="I28" s="96"/>
      <c r="J28" s="96"/>
      <c r="K28" s="96"/>
      <c r="L28" s="96"/>
      <c r="M28" s="96"/>
      <c r="N28" s="96"/>
      <c r="O28" s="340"/>
    </row>
    <row r="29" spans="2:15" ht="15.75">
      <c r="B29" s="317"/>
      <c r="C29" s="341" t="s">
        <v>107</v>
      </c>
      <c r="D29" s="342"/>
      <c r="E29" s="342"/>
      <c r="F29" s="343"/>
      <c r="G29" s="343"/>
      <c r="H29" s="343"/>
      <c r="I29" s="343"/>
      <c r="J29" s="343"/>
      <c r="K29" s="343"/>
      <c r="L29" s="343"/>
      <c r="M29" s="343"/>
      <c r="N29" s="343"/>
      <c r="O29" s="340"/>
    </row>
    <row r="30" spans="2:15">
      <c r="B30" s="317"/>
      <c r="C30" s="509" t="s">
        <v>120</v>
      </c>
      <c r="D30" s="509"/>
      <c r="E30" s="509"/>
      <c r="F30" s="509"/>
      <c r="G30" s="509"/>
      <c r="H30" s="509"/>
      <c r="I30" s="509"/>
      <c r="J30" s="509"/>
      <c r="K30" s="509"/>
      <c r="L30" s="509"/>
      <c r="M30" s="509"/>
      <c r="N30" s="509"/>
      <c r="O30" s="340"/>
    </row>
    <row r="31" spans="2:15">
      <c r="B31" s="317"/>
      <c r="C31" s="509" t="s">
        <v>121</v>
      </c>
      <c r="D31" s="509"/>
      <c r="E31" s="509"/>
      <c r="F31" s="509"/>
      <c r="G31" s="509"/>
      <c r="H31" s="509"/>
      <c r="I31" s="509"/>
      <c r="J31" s="509"/>
      <c r="K31" s="509"/>
      <c r="L31" s="509"/>
      <c r="M31" s="509"/>
      <c r="N31" s="509"/>
      <c r="O31" s="340"/>
    </row>
    <row r="32" spans="2:15">
      <c r="B32" s="317"/>
      <c r="C32" s="509" t="s">
        <v>213</v>
      </c>
      <c r="D32" s="509"/>
      <c r="E32" s="509"/>
      <c r="F32" s="509"/>
      <c r="G32" s="509"/>
      <c r="H32" s="509"/>
      <c r="I32" s="509"/>
      <c r="J32" s="509"/>
      <c r="K32" s="509"/>
      <c r="L32" s="509"/>
      <c r="M32" s="509"/>
      <c r="N32" s="509"/>
      <c r="O32" s="340"/>
    </row>
    <row r="33" spans="2:15">
      <c r="B33" s="317"/>
      <c r="C33" s="509" t="s">
        <v>122</v>
      </c>
      <c r="D33" s="509"/>
      <c r="E33" s="509"/>
      <c r="F33" s="509"/>
      <c r="G33" s="509"/>
      <c r="H33" s="509"/>
      <c r="I33" s="509"/>
      <c r="J33" s="509"/>
      <c r="K33" s="509"/>
      <c r="L33" s="509"/>
      <c r="M33" s="509"/>
      <c r="N33" s="509"/>
      <c r="O33" s="340"/>
    </row>
    <row r="34" spans="2:15" ht="7.5" customHeight="1">
      <c r="B34" s="317"/>
      <c r="C34" s="96"/>
      <c r="D34" s="96"/>
      <c r="E34" s="96"/>
      <c r="F34" s="96"/>
      <c r="G34" s="96"/>
      <c r="H34" s="96"/>
      <c r="I34" s="96"/>
      <c r="J34" s="96"/>
      <c r="K34" s="96"/>
      <c r="L34" s="96"/>
      <c r="M34" s="96"/>
      <c r="N34" s="96"/>
      <c r="O34" s="340"/>
    </row>
    <row r="35" spans="2:15" ht="15.75">
      <c r="B35" s="317"/>
      <c r="C35" s="344" t="s">
        <v>108</v>
      </c>
      <c r="D35" s="345"/>
      <c r="E35" s="345"/>
      <c r="F35" s="345"/>
      <c r="G35" s="345"/>
      <c r="H35" s="345"/>
      <c r="I35" s="345"/>
      <c r="J35" s="345"/>
      <c r="K35" s="345"/>
      <c r="L35" s="345"/>
      <c r="M35" s="345"/>
      <c r="N35" s="345"/>
      <c r="O35" s="340"/>
    </row>
    <row r="36" spans="2:15" ht="15" customHeight="1">
      <c r="B36" s="317"/>
      <c r="C36" s="519" t="s">
        <v>141</v>
      </c>
      <c r="D36" s="519"/>
      <c r="E36" s="519"/>
      <c r="F36" s="519"/>
      <c r="G36" s="519"/>
      <c r="H36" s="519"/>
      <c r="I36" s="519"/>
      <c r="J36" s="519"/>
      <c r="K36" s="519"/>
      <c r="L36" s="519"/>
      <c r="M36" s="519"/>
      <c r="N36" s="519"/>
      <c r="O36" s="340"/>
    </row>
    <row r="37" spans="2:15" ht="15" customHeight="1">
      <c r="B37" s="317"/>
      <c r="C37" s="510" t="s">
        <v>142</v>
      </c>
      <c r="D37" s="510"/>
      <c r="E37" s="510"/>
      <c r="F37" s="510"/>
      <c r="G37" s="510"/>
      <c r="H37" s="510"/>
      <c r="I37" s="510"/>
      <c r="J37" s="510"/>
      <c r="K37" s="510"/>
      <c r="L37" s="510"/>
      <c r="M37" s="510"/>
      <c r="N37" s="510"/>
      <c r="O37" s="340"/>
    </row>
    <row r="38" spans="2:15" ht="15" customHeight="1">
      <c r="B38" s="317"/>
      <c r="C38" s="510" t="s">
        <v>120</v>
      </c>
      <c r="D38" s="510"/>
      <c r="E38" s="510"/>
      <c r="F38" s="510"/>
      <c r="G38" s="510"/>
      <c r="H38" s="510"/>
      <c r="I38" s="510"/>
      <c r="J38" s="510"/>
      <c r="K38" s="510"/>
      <c r="L38" s="510"/>
      <c r="M38" s="510"/>
      <c r="N38" s="510"/>
      <c r="O38" s="340"/>
    </row>
    <row r="39" spans="2:15" ht="15" customHeight="1">
      <c r="B39" s="317"/>
      <c r="C39" s="510" t="s">
        <v>121</v>
      </c>
      <c r="D39" s="510"/>
      <c r="E39" s="510"/>
      <c r="F39" s="510"/>
      <c r="G39" s="510"/>
      <c r="H39" s="510"/>
      <c r="I39" s="510"/>
      <c r="J39" s="510"/>
      <c r="K39" s="510"/>
      <c r="L39" s="510"/>
      <c r="M39" s="510"/>
      <c r="N39" s="510"/>
      <c r="O39" s="340"/>
    </row>
    <row r="40" spans="2:15" ht="15" customHeight="1">
      <c r="B40" s="317"/>
      <c r="C40" s="509" t="s">
        <v>213</v>
      </c>
      <c r="D40" s="509"/>
      <c r="E40" s="509"/>
      <c r="F40" s="509"/>
      <c r="G40" s="509"/>
      <c r="H40" s="509"/>
      <c r="I40" s="509"/>
      <c r="J40" s="509"/>
      <c r="K40" s="509"/>
      <c r="L40" s="509"/>
      <c r="M40" s="509"/>
      <c r="N40" s="509"/>
      <c r="O40" s="340"/>
    </row>
    <row r="41" spans="2:15" ht="15" customHeight="1">
      <c r="B41" s="317"/>
      <c r="C41" s="519" t="s">
        <v>112</v>
      </c>
      <c r="D41" s="519"/>
      <c r="E41" s="519"/>
      <c r="F41" s="519"/>
      <c r="G41" s="519"/>
      <c r="H41" s="519"/>
      <c r="I41" s="519"/>
      <c r="J41" s="519"/>
      <c r="K41" s="519"/>
      <c r="L41" s="519"/>
      <c r="M41" s="519"/>
      <c r="N41" s="519"/>
      <c r="O41" s="340"/>
    </row>
    <row r="42" spans="2:15" ht="15" customHeight="1">
      <c r="B42" s="317"/>
      <c r="C42" s="510" t="s">
        <v>142</v>
      </c>
      <c r="D42" s="510"/>
      <c r="E42" s="510"/>
      <c r="F42" s="510"/>
      <c r="G42" s="510"/>
      <c r="H42" s="510"/>
      <c r="I42" s="510"/>
      <c r="J42" s="510"/>
      <c r="K42" s="510"/>
      <c r="L42" s="510"/>
      <c r="M42" s="510"/>
      <c r="N42" s="510"/>
      <c r="O42" s="340"/>
    </row>
    <row r="43" spans="2:15">
      <c r="B43" s="317"/>
      <c r="C43" s="510" t="s">
        <v>120</v>
      </c>
      <c r="D43" s="510"/>
      <c r="E43" s="510"/>
      <c r="F43" s="510"/>
      <c r="G43" s="510"/>
      <c r="H43" s="510"/>
      <c r="I43" s="510"/>
      <c r="J43" s="510"/>
      <c r="K43" s="510"/>
      <c r="L43" s="510"/>
      <c r="M43" s="510"/>
      <c r="N43" s="510"/>
      <c r="O43" s="340"/>
    </row>
    <row r="44" spans="2:15">
      <c r="B44" s="317"/>
      <c r="C44" s="510" t="s">
        <v>121</v>
      </c>
      <c r="D44" s="510"/>
      <c r="E44" s="510"/>
      <c r="F44" s="510"/>
      <c r="G44" s="510"/>
      <c r="H44" s="510"/>
      <c r="I44" s="510"/>
      <c r="J44" s="510"/>
      <c r="K44" s="510"/>
      <c r="L44" s="510"/>
      <c r="M44" s="510"/>
      <c r="N44" s="510"/>
      <c r="O44" s="340"/>
    </row>
    <row r="45" spans="2:15">
      <c r="B45" s="317"/>
      <c r="C45" s="509" t="s">
        <v>213</v>
      </c>
      <c r="D45" s="509"/>
      <c r="E45" s="509"/>
      <c r="F45" s="509"/>
      <c r="G45" s="509"/>
      <c r="H45" s="509"/>
      <c r="I45" s="509"/>
      <c r="J45" s="509"/>
      <c r="K45" s="509"/>
      <c r="L45" s="509"/>
      <c r="M45" s="509"/>
      <c r="N45" s="509"/>
      <c r="O45" s="340"/>
    </row>
    <row r="46" spans="2:15">
      <c r="B46" s="317"/>
      <c r="C46" s="519" t="s">
        <v>143</v>
      </c>
      <c r="D46" s="519"/>
      <c r="E46" s="519"/>
      <c r="F46" s="519"/>
      <c r="G46" s="519"/>
      <c r="H46" s="519"/>
      <c r="I46" s="519"/>
      <c r="J46" s="519"/>
      <c r="K46" s="519"/>
      <c r="L46" s="519"/>
      <c r="M46" s="519"/>
      <c r="N46" s="519"/>
      <c r="O46" s="340"/>
    </row>
    <row r="47" spans="2:15" ht="15" customHeight="1">
      <c r="B47" s="317"/>
      <c r="C47" s="509" t="s">
        <v>142</v>
      </c>
      <c r="D47" s="509"/>
      <c r="E47" s="509"/>
      <c r="F47" s="509"/>
      <c r="G47" s="509"/>
      <c r="H47" s="509"/>
      <c r="I47" s="509"/>
      <c r="J47" s="509"/>
      <c r="K47" s="509"/>
      <c r="L47" s="509"/>
      <c r="M47" s="509"/>
      <c r="N47" s="509"/>
      <c r="O47" s="340"/>
    </row>
    <row r="48" spans="2:15">
      <c r="B48" s="317"/>
      <c r="C48" s="509" t="s">
        <v>120</v>
      </c>
      <c r="D48" s="509"/>
      <c r="E48" s="509"/>
      <c r="F48" s="509"/>
      <c r="G48" s="509"/>
      <c r="H48" s="509"/>
      <c r="I48" s="509"/>
      <c r="J48" s="509"/>
      <c r="K48" s="509"/>
      <c r="L48" s="509"/>
      <c r="M48" s="509"/>
      <c r="N48" s="509"/>
      <c r="O48" s="340"/>
    </row>
    <row r="49" spans="2:15">
      <c r="B49" s="317"/>
      <c r="C49" s="509" t="s">
        <v>121</v>
      </c>
      <c r="D49" s="509"/>
      <c r="E49" s="509"/>
      <c r="F49" s="509"/>
      <c r="G49" s="509"/>
      <c r="H49" s="509"/>
      <c r="I49" s="509"/>
      <c r="J49" s="509"/>
      <c r="K49" s="509"/>
      <c r="L49" s="509"/>
      <c r="M49" s="509"/>
      <c r="N49" s="509"/>
      <c r="O49" s="340"/>
    </row>
    <row r="50" spans="2:15">
      <c r="B50" s="317"/>
      <c r="C50" s="509" t="s">
        <v>213</v>
      </c>
      <c r="D50" s="509"/>
      <c r="E50" s="509"/>
      <c r="F50" s="509"/>
      <c r="G50" s="509"/>
      <c r="H50" s="509"/>
      <c r="I50" s="509"/>
      <c r="J50" s="509"/>
      <c r="K50" s="509"/>
      <c r="L50" s="509"/>
      <c r="M50" s="509"/>
      <c r="N50" s="509"/>
      <c r="O50" s="340"/>
    </row>
    <row r="51" spans="2:15" ht="7.5" customHeight="1">
      <c r="B51" s="317"/>
      <c r="C51" s="96"/>
      <c r="D51" s="96"/>
      <c r="E51" s="96"/>
      <c r="F51" s="96"/>
      <c r="G51" s="96"/>
      <c r="H51" s="96"/>
      <c r="I51" s="96"/>
      <c r="J51" s="96"/>
      <c r="K51" s="96"/>
      <c r="L51" s="96"/>
      <c r="M51" s="96"/>
      <c r="N51" s="96"/>
      <c r="O51" s="340"/>
    </row>
    <row r="52" spans="2:15" ht="15.75">
      <c r="B52" s="317"/>
      <c r="C52" s="346" t="s">
        <v>109</v>
      </c>
      <c r="D52" s="347"/>
      <c r="E52" s="347"/>
      <c r="F52" s="347"/>
      <c r="G52" s="347"/>
      <c r="H52" s="347"/>
      <c r="I52" s="347"/>
      <c r="J52" s="347"/>
      <c r="K52" s="347"/>
      <c r="L52" s="347"/>
      <c r="M52" s="347"/>
      <c r="N52" s="347"/>
      <c r="O52" s="340"/>
    </row>
    <row r="53" spans="2:15">
      <c r="B53" s="317"/>
      <c r="C53" s="509" t="s">
        <v>123</v>
      </c>
      <c r="D53" s="509"/>
      <c r="E53" s="509"/>
      <c r="F53" s="509"/>
      <c r="G53" s="509"/>
      <c r="H53" s="509"/>
      <c r="I53" s="509"/>
      <c r="J53" s="509"/>
      <c r="K53" s="509"/>
      <c r="L53" s="509"/>
      <c r="M53" s="509"/>
      <c r="N53" s="509"/>
      <c r="O53" s="340"/>
    </row>
    <row r="54" spans="2:15">
      <c r="B54" s="317"/>
      <c r="C54" s="509" t="s">
        <v>124</v>
      </c>
      <c r="D54" s="509"/>
      <c r="E54" s="509"/>
      <c r="F54" s="509"/>
      <c r="G54" s="509"/>
      <c r="H54" s="509"/>
      <c r="I54" s="509"/>
      <c r="J54" s="509"/>
      <c r="K54" s="509"/>
      <c r="L54" s="509"/>
      <c r="M54" s="509"/>
      <c r="N54" s="509"/>
      <c r="O54" s="340"/>
    </row>
    <row r="55" spans="2:15">
      <c r="B55" s="317"/>
      <c r="C55" s="509" t="s">
        <v>125</v>
      </c>
      <c r="D55" s="509"/>
      <c r="E55" s="509"/>
      <c r="F55" s="509"/>
      <c r="G55" s="509"/>
      <c r="H55" s="509"/>
      <c r="I55" s="509"/>
      <c r="J55" s="509"/>
      <c r="K55" s="509"/>
      <c r="L55" s="509"/>
      <c r="M55" s="509"/>
      <c r="N55" s="509"/>
      <c r="O55" s="340"/>
    </row>
    <row r="56" spans="2:15">
      <c r="B56" s="317"/>
      <c r="C56" s="509" t="s">
        <v>144</v>
      </c>
      <c r="D56" s="509"/>
      <c r="E56" s="509"/>
      <c r="F56" s="509"/>
      <c r="G56" s="509"/>
      <c r="H56" s="509"/>
      <c r="I56" s="509"/>
      <c r="J56" s="509"/>
      <c r="K56" s="509"/>
      <c r="L56" s="509"/>
      <c r="M56" s="509"/>
      <c r="N56" s="509"/>
      <c r="O56" s="340"/>
    </row>
    <row r="57" spans="2:15">
      <c r="B57" s="317"/>
      <c r="C57" s="509" t="s">
        <v>145</v>
      </c>
      <c r="D57" s="509"/>
      <c r="E57" s="509"/>
      <c r="F57" s="509"/>
      <c r="G57" s="509"/>
      <c r="H57" s="509"/>
      <c r="I57" s="509"/>
      <c r="J57" s="509"/>
      <c r="K57" s="509"/>
      <c r="L57" s="509"/>
      <c r="M57" s="509"/>
      <c r="N57" s="509"/>
      <c r="O57" s="340"/>
    </row>
    <row r="58" spans="2:15" ht="7.5" customHeight="1">
      <c r="B58" s="317"/>
      <c r="C58" s="96"/>
      <c r="D58" s="96"/>
      <c r="E58" s="96"/>
      <c r="F58" s="96"/>
      <c r="G58" s="96"/>
      <c r="H58" s="96"/>
      <c r="I58" s="96"/>
      <c r="J58" s="96"/>
      <c r="K58" s="96"/>
      <c r="L58" s="96"/>
      <c r="M58" s="96"/>
      <c r="N58" s="96"/>
      <c r="O58" s="340"/>
    </row>
    <row r="59" spans="2:15" ht="15.75">
      <c r="B59" s="317"/>
      <c r="C59" s="348" t="s">
        <v>119</v>
      </c>
      <c r="D59" s="349"/>
      <c r="E59" s="349"/>
      <c r="F59" s="349"/>
      <c r="G59" s="349"/>
      <c r="H59" s="349"/>
      <c r="I59" s="349"/>
      <c r="J59" s="349"/>
      <c r="K59" s="349"/>
      <c r="L59" s="349"/>
      <c r="M59" s="349"/>
      <c r="N59" s="349"/>
      <c r="O59" s="340"/>
    </row>
    <row r="60" spans="2:15">
      <c r="B60" s="317"/>
      <c r="C60" s="510" t="s">
        <v>197</v>
      </c>
      <c r="D60" s="510"/>
      <c r="E60" s="510"/>
      <c r="F60" s="510"/>
      <c r="G60" s="510"/>
      <c r="H60" s="510"/>
      <c r="I60" s="510"/>
      <c r="J60" s="510"/>
      <c r="K60" s="510"/>
      <c r="L60" s="510"/>
      <c r="M60" s="510"/>
      <c r="N60" s="510"/>
      <c r="O60" s="340"/>
    </row>
    <row r="61" spans="2:15">
      <c r="B61" s="317"/>
      <c r="C61" s="510" t="s">
        <v>198</v>
      </c>
      <c r="D61" s="510"/>
      <c r="E61" s="510"/>
      <c r="F61" s="510"/>
      <c r="G61" s="510"/>
      <c r="H61" s="510"/>
      <c r="I61" s="510"/>
      <c r="J61" s="510"/>
      <c r="K61" s="510"/>
      <c r="L61" s="510"/>
      <c r="M61" s="510"/>
      <c r="N61" s="510"/>
      <c r="O61" s="340"/>
    </row>
    <row r="62" spans="2:15" ht="7.5" customHeight="1">
      <c r="B62" s="316"/>
      <c r="C62" s="350"/>
      <c r="D62" s="350"/>
      <c r="E62" s="350"/>
      <c r="F62" s="350"/>
      <c r="G62" s="350"/>
      <c r="H62" s="350"/>
      <c r="I62" s="350"/>
      <c r="J62" s="350"/>
      <c r="K62" s="350"/>
      <c r="L62" s="350"/>
      <c r="M62" s="350"/>
      <c r="N62" s="350"/>
      <c r="O62" s="351"/>
    </row>
    <row r="63" spans="2:15" ht="117" customHeight="1"/>
  </sheetData>
  <mergeCells count="31">
    <mergeCell ref="C55:N55"/>
    <mergeCell ref="C56:N56"/>
    <mergeCell ref="C57:N57"/>
    <mergeCell ref="C60:N60"/>
    <mergeCell ref="C61:N61"/>
    <mergeCell ref="C30:N30"/>
    <mergeCell ref="C46:N46"/>
    <mergeCell ref="C41:N41"/>
    <mergeCell ref="C53:N53"/>
    <mergeCell ref="C54:N54"/>
    <mergeCell ref="C47:N47"/>
    <mergeCell ref="C48:N48"/>
    <mergeCell ref="C49:N49"/>
    <mergeCell ref="C50:N50"/>
    <mergeCell ref="C31:N31"/>
    <mergeCell ref="C32:N32"/>
    <mergeCell ref="C33:N33"/>
    <mergeCell ref="C36:N36"/>
    <mergeCell ref="C37:N37"/>
    <mergeCell ref="C38:N38"/>
    <mergeCell ref="C39:N39"/>
    <mergeCell ref="B2:O2"/>
    <mergeCell ref="C5:N6"/>
    <mergeCell ref="C10:N12"/>
    <mergeCell ref="C17:N18"/>
    <mergeCell ref="C22:N22"/>
    <mergeCell ref="C40:N40"/>
    <mergeCell ref="C42:N42"/>
    <mergeCell ref="C43:N43"/>
    <mergeCell ref="C44:N44"/>
    <mergeCell ref="C45:N45"/>
  </mergeCells>
  <hyperlinks>
    <hyperlink ref="C30:N30" location="Enrollment!E19" display="Students Identified as Low Income/Economically Disadvantaged"/>
    <hyperlink ref="C33:N33" location="Enrollment!L47" display="Students Identified as First Language Not English"/>
    <hyperlink ref="C53:N53" location="Indicators!D19" display="Student Attrition Rates - All Students"/>
    <hyperlink ref="C54:N54" location="Indicators!K19" display="In-School Suspension Rates"/>
    <hyperlink ref="C60:N60" location="Intro!A1" display="• Financial Dashboard - Phoenix Chelsea"/>
    <hyperlink ref="C32:N32" location="Enrollment!E47" display="• English Learners"/>
    <hyperlink ref="C31:N31" location="Enrollment!L19" display="Students with Disabilities"/>
    <hyperlink ref="C57:N57" location="Indicators!B60" display="• Annual Dropout Rates"/>
    <hyperlink ref="C55:N55" location="Indicators!R19" display="Student Attendance Rates"/>
    <hyperlink ref="C56:N56" location="Indicators!B60" display="• 4-Year and 5-Year Graduation Rates"/>
    <hyperlink ref="C61:N61" location="'Fin Dash - Phoenix Springfield'!A1" display="• Financial Dashboard - Phoenix Springfield"/>
    <hyperlink ref="C40:H40" location="'Academics HS'!B191" display="• English Language Learners"/>
    <hyperlink ref="C39:H39" location="'Academics HS'!B128" display="• Students with Disabilities"/>
    <hyperlink ref="C38:H38" location="'Academics HS'!B65" display="• Students Identified as Low Income/Economically Disadvantaged"/>
    <hyperlink ref="C37:H37" location="'Academics HS'!A1" display="• All Students"/>
    <hyperlink ref="C40" location="Academics!B188" display="• English Language Learners"/>
    <hyperlink ref="C39" location="Academics!B126" display="• Students with Disabilities"/>
    <hyperlink ref="C38" location="Academics!B64" display="• Students Identified as Low Income/Economically Disadvantaged"/>
    <hyperlink ref="C37" location="Academics!B2" display="• All Students"/>
    <hyperlink ref="C45:H45" location="'Academics HS'!B191" display="• English Language Learners"/>
    <hyperlink ref="C44:H44" location="'Academics HS'!B128" display="• Students with Disabilities"/>
    <hyperlink ref="C43:H43" location="'Academics HS'!B65" display="• Students Identified as Low Income/Economically Disadvantaged"/>
    <hyperlink ref="C42:H42" location="'Academics HS'!A1" display="• All Students"/>
    <hyperlink ref="C45" location="Academics!B188" display="• English Language Learners"/>
    <hyperlink ref="C44" location="Academics!B126" display="• Students with Disabilities"/>
    <hyperlink ref="C43" location="Academics!B64" display="• Students Identified as Low Income/Economically Disadvantaged"/>
    <hyperlink ref="C42" location="Academics!B2" display="• All Students"/>
    <hyperlink ref="C47" location="Academics!B2" display="• All Students"/>
    <hyperlink ref="C48" location="Academics!B64" display="• Students Identified as Low Income/Economically Disadvantaged"/>
    <hyperlink ref="C49" location="Academics!B126" display="• Students with Disabilities"/>
    <hyperlink ref="C50" location="Academics!B188" display="• English Language Learners"/>
    <hyperlink ref="C47:H47" location="'Academics HS'!A1" display="• All Students"/>
    <hyperlink ref="C48:H48" location="'Academics HS'!B65" display="• Students Identified as Low Income/Economically Disadvantaged"/>
    <hyperlink ref="C49:H49" location="'Academics HS'!B128" display="• Students with Disabilities"/>
    <hyperlink ref="C50:H50" location="'Academics HS'!B191" display="• English Language Learners"/>
    <hyperlink ref="C37:N37" location="Academics!B2" display="• All Students"/>
    <hyperlink ref="C42:N42" location="Academics!B2" display="• All Students"/>
    <hyperlink ref="C47:N47" location="Academics!B2" display="• All Students"/>
    <hyperlink ref="C38:N38" location="Academics!B64" display="• Students Identified as Low Income/Economically Disadvantaged"/>
    <hyperlink ref="C43:N43" location="Academics!B64" display="• Students Identified as Low Income/Economically Disadvantaged"/>
    <hyperlink ref="C48:N48" location="Academics!B64" display="• Students Identified as Low Income/Economically Disadvantaged"/>
    <hyperlink ref="C49:N49" location="Academics!B126" display="• Students with Disabilities"/>
    <hyperlink ref="C50:N50" location="Academics!B188" display="• English Learners"/>
    <hyperlink ref="C45:N45" location="Academics!B188" display="• English Learners"/>
    <hyperlink ref="C40:N40" location="Academics!B188" display="• English Learners"/>
  </hyperlinks>
  <pageMargins left="0.2" right="0.2" top="0.3" bottom="0.3" header="0.3" footer="0.3"/>
  <pageSetup scale="90" orientation="landscape" r:id="rId1"/>
  <rowBreaks count="2" manualBreakCount="2">
    <brk id="14" max="15" man="1"/>
    <brk id="24" max="15"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workbookViewId="0"/>
  </sheetViews>
  <sheetFormatPr defaultRowHeight="15"/>
  <sheetData>
    <row r="1" spans="1:10">
      <c r="A1" s="388" t="s">
        <v>134</v>
      </c>
      <c r="B1" s="388" t="s">
        <v>170</v>
      </c>
      <c r="C1" s="388" t="s">
        <v>5</v>
      </c>
      <c r="D1" s="388" t="s">
        <v>171</v>
      </c>
      <c r="E1" s="388" t="s">
        <v>172</v>
      </c>
      <c r="F1" s="388" t="s">
        <v>173</v>
      </c>
      <c r="G1" s="388" t="s">
        <v>174</v>
      </c>
      <c r="H1" s="388" t="s">
        <v>175</v>
      </c>
      <c r="I1" s="388" t="s">
        <v>176</v>
      </c>
      <c r="J1" s="388" t="s">
        <v>177</v>
      </c>
    </row>
    <row r="2" spans="1:10">
      <c r="A2" s="388" t="s">
        <v>138</v>
      </c>
      <c r="B2" s="388" t="s">
        <v>178</v>
      </c>
      <c r="C2" s="388" t="s">
        <v>179</v>
      </c>
      <c r="D2" s="388" t="s">
        <v>180</v>
      </c>
      <c r="E2" s="388">
        <v>79.2</v>
      </c>
      <c r="F2" s="388">
        <v>0.55000000000000004</v>
      </c>
      <c r="G2" s="388">
        <v>41</v>
      </c>
      <c r="H2" s="388">
        <v>60.9</v>
      </c>
      <c r="I2" s="388">
        <v>0.35</v>
      </c>
      <c r="J2" s="388">
        <v>34</v>
      </c>
    </row>
    <row r="3" spans="1:10">
      <c r="A3" s="388" t="s">
        <v>138</v>
      </c>
      <c r="B3" s="388" t="s">
        <v>181</v>
      </c>
      <c r="C3" s="388" t="s">
        <v>179</v>
      </c>
      <c r="D3" s="388" t="s">
        <v>180</v>
      </c>
      <c r="E3" s="388">
        <v>96.3</v>
      </c>
      <c r="F3" s="388">
        <v>0.85</v>
      </c>
      <c r="G3" s="388" t="s">
        <v>182</v>
      </c>
      <c r="H3" s="388">
        <v>89.8</v>
      </c>
      <c r="I3" s="388">
        <v>0.72</v>
      </c>
      <c r="J3" s="388" t="s">
        <v>182</v>
      </c>
    </row>
    <row r="4" spans="1:10">
      <c r="A4" s="388" t="s">
        <v>138</v>
      </c>
      <c r="B4" s="388" t="s">
        <v>178</v>
      </c>
      <c r="C4" s="388" t="s">
        <v>179</v>
      </c>
      <c r="D4" s="388" t="s">
        <v>183</v>
      </c>
      <c r="E4" s="388">
        <v>49.9</v>
      </c>
      <c r="F4" s="388">
        <v>0.11</v>
      </c>
      <c r="G4" s="388">
        <v>21</v>
      </c>
      <c r="H4" s="388">
        <v>36.4</v>
      </c>
      <c r="I4" s="388">
        <v>7.0000000000000007E-2</v>
      </c>
      <c r="J4" s="388">
        <v>39.5</v>
      </c>
    </row>
    <row r="5" spans="1:10">
      <c r="A5" s="388" t="s">
        <v>138</v>
      </c>
      <c r="B5" s="388" t="s">
        <v>181</v>
      </c>
      <c r="C5" s="388" t="s">
        <v>179</v>
      </c>
      <c r="D5" s="388" t="s">
        <v>183</v>
      </c>
      <c r="E5" s="388" t="s">
        <v>182</v>
      </c>
      <c r="F5" s="388" t="s">
        <v>182</v>
      </c>
      <c r="G5" s="388" t="s">
        <v>182</v>
      </c>
      <c r="H5" s="388" t="s">
        <v>182</v>
      </c>
      <c r="I5" s="388" t="s">
        <v>182</v>
      </c>
      <c r="J5" s="388" t="s">
        <v>182</v>
      </c>
    </row>
    <row r="6" spans="1:10">
      <c r="A6" s="388" t="s">
        <v>138</v>
      </c>
      <c r="B6" s="388" t="s">
        <v>178</v>
      </c>
      <c r="C6" s="388" t="s">
        <v>179</v>
      </c>
      <c r="D6" s="388" t="s">
        <v>184</v>
      </c>
      <c r="E6" s="388">
        <v>79.099999999999994</v>
      </c>
      <c r="F6" s="388">
        <v>0.55000000000000004</v>
      </c>
      <c r="G6" s="388">
        <v>41</v>
      </c>
      <c r="H6" s="388">
        <v>61.1</v>
      </c>
      <c r="I6" s="388">
        <v>0.35</v>
      </c>
      <c r="J6" s="388">
        <v>34</v>
      </c>
    </row>
    <row r="7" spans="1:10">
      <c r="A7" s="388" t="s">
        <v>138</v>
      </c>
      <c r="B7" s="388" t="s">
        <v>181</v>
      </c>
      <c r="C7" s="388" t="s">
        <v>179</v>
      </c>
      <c r="D7" s="388" t="s">
        <v>184</v>
      </c>
      <c r="E7" s="388">
        <v>95.5</v>
      </c>
      <c r="F7" s="388">
        <v>0.82</v>
      </c>
      <c r="G7" s="388" t="s">
        <v>182</v>
      </c>
      <c r="H7" s="388">
        <v>89.4</v>
      </c>
      <c r="I7" s="388">
        <v>0.73</v>
      </c>
      <c r="J7" s="388" t="s">
        <v>182</v>
      </c>
    </row>
    <row r="8" spans="1:10">
      <c r="A8" s="388" t="s">
        <v>138</v>
      </c>
      <c r="B8" s="388" t="s">
        <v>178</v>
      </c>
      <c r="C8" s="388" t="s">
        <v>179</v>
      </c>
      <c r="D8" s="388" t="s">
        <v>185</v>
      </c>
      <c r="E8" s="388">
        <v>72.3</v>
      </c>
      <c r="F8" s="388">
        <v>0.28999999999999998</v>
      </c>
      <c r="G8" s="388">
        <v>31</v>
      </c>
      <c r="H8" s="388">
        <v>47.5</v>
      </c>
      <c r="I8" s="388">
        <v>0.11</v>
      </c>
      <c r="J8" s="388">
        <v>24</v>
      </c>
    </row>
    <row r="9" spans="1:10">
      <c r="A9" s="388" t="s">
        <v>138</v>
      </c>
      <c r="B9" s="388" t="s">
        <v>181</v>
      </c>
      <c r="C9" s="388" t="s">
        <v>179</v>
      </c>
      <c r="D9" s="388" t="s">
        <v>185</v>
      </c>
      <c r="E9" s="388" t="s">
        <v>182</v>
      </c>
      <c r="F9" s="388" t="s">
        <v>182</v>
      </c>
      <c r="G9" s="388" t="s">
        <v>182</v>
      </c>
      <c r="H9" s="388" t="s">
        <v>182</v>
      </c>
      <c r="I9" s="388" t="s">
        <v>182</v>
      </c>
      <c r="J9" s="388" t="s">
        <v>182</v>
      </c>
    </row>
    <row r="10" spans="1:10">
      <c r="A10" s="388" t="s">
        <v>137</v>
      </c>
      <c r="B10" s="388" t="s">
        <v>178</v>
      </c>
      <c r="C10" s="388" t="s">
        <v>179</v>
      </c>
      <c r="D10" s="388" t="s">
        <v>180</v>
      </c>
      <c r="E10" s="388">
        <v>84.7</v>
      </c>
      <c r="F10" s="388">
        <v>0.66</v>
      </c>
      <c r="G10" s="388">
        <v>51</v>
      </c>
      <c r="H10" s="388">
        <v>68.400000000000006</v>
      </c>
      <c r="I10" s="388">
        <v>0.44</v>
      </c>
      <c r="J10" s="388">
        <v>48.5</v>
      </c>
    </row>
    <row r="11" spans="1:10">
      <c r="A11" s="388" t="s">
        <v>137</v>
      </c>
      <c r="B11" s="388" t="s">
        <v>181</v>
      </c>
      <c r="C11" s="388" t="s">
        <v>179</v>
      </c>
      <c r="D11" s="388" t="s">
        <v>180</v>
      </c>
      <c r="E11" s="388">
        <v>88.7</v>
      </c>
      <c r="F11" s="388">
        <v>0.71</v>
      </c>
      <c r="G11" s="388" t="s">
        <v>182</v>
      </c>
      <c r="H11" s="388">
        <v>74.2</v>
      </c>
      <c r="I11" s="388">
        <v>0.57999999999999996</v>
      </c>
      <c r="J11" s="388" t="s">
        <v>182</v>
      </c>
    </row>
    <row r="12" spans="1:10">
      <c r="A12" s="388" t="s">
        <v>137</v>
      </c>
      <c r="B12" s="388" t="s">
        <v>186</v>
      </c>
      <c r="C12" s="388" t="s">
        <v>179</v>
      </c>
      <c r="D12" s="388" t="s">
        <v>180</v>
      </c>
      <c r="E12" s="388">
        <v>87.5</v>
      </c>
      <c r="F12" s="388">
        <v>0.7</v>
      </c>
      <c r="G12" s="388" t="s">
        <v>182</v>
      </c>
      <c r="H12" s="388" t="s">
        <v>182</v>
      </c>
      <c r="I12" s="388" t="s">
        <v>182</v>
      </c>
      <c r="J12" s="388" t="s">
        <v>182</v>
      </c>
    </row>
    <row r="13" spans="1:10">
      <c r="A13" s="388" t="s">
        <v>137</v>
      </c>
      <c r="B13" s="388" t="s">
        <v>178</v>
      </c>
      <c r="C13" s="388" t="s">
        <v>179</v>
      </c>
      <c r="D13" s="388" t="s">
        <v>183</v>
      </c>
      <c r="E13" s="388">
        <v>56.7</v>
      </c>
      <c r="F13" s="388">
        <v>0.2</v>
      </c>
      <c r="G13" s="388">
        <v>65.5</v>
      </c>
      <c r="H13" s="388">
        <v>45.5</v>
      </c>
      <c r="I13" s="388">
        <v>0.15</v>
      </c>
      <c r="J13" s="388">
        <v>57</v>
      </c>
    </row>
    <row r="14" spans="1:10">
      <c r="A14" s="388" t="s">
        <v>137</v>
      </c>
      <c r="B14" s="388" t="s">
        <v>181</v>
      </c>
      <c r="C14" s="388" t="s">
        <v>179</v>
      </c>
      <c r="D14" s="388" t="s">
        <v>183</v>
      </c>
      <c r="E14" s="388" t="s">
        <v>182</v>
      </c>
      <c r="F14" s="388" t="s">
        <v>182</v>
      </c>
      <c r="G14" s="388" t="s">
        <v>182</v>
      </c>
      <c r="H14" s="388" t="s">
        <v>182</v>
      </c>
      <c r="I14" s="388" t="s">
        <v>182</v>
      </c>
      <c r="J14" s="388" t="s">
        <v>182</v>
      </c>
    </row>
    <row r="15" spans="1:10">
      <c r="A15" s="388" t="s">
        <v>137</v>
      </c>
      <c r="B15" s="388" t="s">
        <v>186</v>
      </c>
      <c r="C15" s="388" t="s">
        <v>179</v>
      </c>
      <c r="D15" s="388" t="s">
        <v>183</v>
      </c>
      <c r="E15" s="388" t="s">
        <v>182</v>
      </c>
      <c r="F15" s="388" t="s">
        <v>182</v>
      </c>
      <c r="G15" s="388" t="s">
        <v>182</v>
      </c>
      <c r="H15" s="388" t="s">
        <v>182</v>
      </c>
      <c r="I15" s="388" t="s">
        <v>182</v>
      </c>
      <c r="J15" s="388" t="s">
        <v>182</v>
      </c>
    </row>
    <row r="16" spans="1:10">
      <c r="A16" s="388" t="s">
        <v>137</v>
      </c>
      <c r="B16" s="388" t="s">
        <v>178</v>
      </c>
      <c r="C16" s="388" t="s">
        <v>179</v>
      </c>
      <c r="D16" s="388" t="s">
        <v>184</v>
      </c>
      <c r="E16" s="388">
        <v>84.8</v>
      </c>
      <c r="F16" s="388">
        <v>0.65</v>
      </c>
      <c r="G16" s="388">
        <v>52</v>
      </c>
      <c r="H16" s="388">
        <v>68.599999999999994</v>
      </c>
      <c r="I16" s="388">
        <v>0.44</v>
      </c>
      <c r="J16" s="388">
        <v>48</v>
      </c>
    </row>
    <row r="17" spans="1:10">
      <c r="A17" s="388" t="s">
        <v>137</v>
      </c>
      <c r="B17" s="388" t="s">
        <v>181</v>
      </c>
      <c r="C17" s="388" t="s">
        <v>179</v>
      </c>
      <c r="D17" s="388" t="s">
        <v>184</v>
      </c>
      <c r="E17" s="388">
        <v>88.5</v>
      </c>
      <c r="F17" s="388">
        <v>0.69</v>
      </c>
      <c r="G17" s="388" t="s">
        <v>182</v>
      </c>
      <c r="H17" s="388">
        <v>70.400000000000006</v>
      </c>
      <c r="I17" s="388">
        <v>0.52</v>
      </c>
      <c r="J17" s="388" t="s">
        <v>182</v>
      </c>
    </row>
    <row r="18" spans="1:10">
      <c r="A18" s="388" t="s">
        <v>137</v>
      </c>
      <c r="B18" s="388" t="s">
        <v>186</v>
      </c>
      <c r="C18" s="388" t="s">
        <v>179</v>
      </c>
      <c r="D18" s="388" t="s">
        <v>184</v>
      </c>
      <c r="E18" s="388">
        <v>87.5</v>
      </c>
      <c r="F18" s="388">
        <v>0.7</v>
      </c>
      <c r="G18" s="388" t="s">
        <v>182</v>
      </c>
      <c r="H18" s="388" t="s">
        <v>182</v>
      </c>
      <c r="I18" s="388" t="s">
        <v>182</v>
      </c>
      <c r="J18" s="388" t="s">
        <v>182</v>
      </c>
    </row>
    <row r="19" spans="1:10">
      <c r="A19" s="388" t="s">
        <v>137</v>
      </c>
      <c r="B19" s="388" t="s">
        <v>178</v>
      </c>
      <c r="C19" s="388" t="s">
        <v>179</v>
      </c>
      <c r="D19" s="388" t="s">
        <v>185</v>
      </c>
      <c r="E19" s="388">
        <v>76</v>
      </c>
      <c r="F19" s="388">
        <v>0.35</v>
      </c>
      <c r="G19" s="388">
        <v>28</v>
      </c>
      <c r="H19" s="388">
        <v>52.4</v>
      </c>
      <c r="I19" s="388">
        <v>0.14000000000000001</v>
      </c>
      <c r="J19" s="388">
        <v>39.5</v>
      </c>
    </row>
    <row r="20" spans="1:10">
      <c r="A20" s="388" t="s">
        <v>137</v>
      </c>
      <c r="B20" s="388" t="s">
        <v>181</v>
      </c>
      <c r="C20" s="388" t="s">
        <v>179</v>
      </c>
      <c r="D20" s="388" t="s">
        <v>185</v>
      </c>
      <c r="E20" s="388" t="s">
        <v>182</v>
      </c>
      <c r="F20" s="388" t="s">
        <v>182</v>
      </c>
      <c r="G20" s="388" t="s">
        <v>182</v>
      </c>
      <c r="H20" s="388" t="s">
        <v>182</v>
      </c>
      <c r="I20" s="388" t="s">
        <v>182</v>
      </c>
      <c r="J20" s="388" t="s">
        <v>182</v>
      </c>
    </row>
    <row r="21" spans="1:10">
      <c r="A21" s="388" t="s">
        <v>137</v>
      </c>
      <c r="B21" s="388" t="s">
        <v>186</v>
      </c>
      <c r="C21" s="388" t="s">
        <v>179</v>
      </c>
      <c r="D21" s="388" t="s">
        <v>185</v>
      </c>
      <c r="E21" s="388" t="s">
        <v>182</v>
      </c>
      <c r="F21" s="388" t="s">
        <v>182</v>
      </c>
      <c r="G21" s="388" t="s">
        <v>182</v>
      </c>
      <c r="H21" s="388" t="s">
        <v>182</v>
      </c>
      <c r="I21" s="388" t="s">
        <v>182</v>
      </c>
      <c r="J21" s="388" t="s">
        <v>182</v>
      </c>
    </row>
    <row r="22" spans="1:10">
      <c r="A22" s="388" t="s">
        <v>136</v>
      </c>
      <c r="B22" s="388" t="s">
        <v>178</v>
      </c>
      <c r="C22" s="388" t="s">
        <v>179</v>
      </c>
      <c r="D22" s="388" t="s">
        <v>180</v>
      </c>
      <c r="E22" s="388">
        <v>82.8</v>
      </c>
      <c r="F22" s="388">
        <v>0.63</v>
      </c>
      <c r="G22" s="388">
        <v>37.5</v>
      </c>
      <c r="H22" s="388">
        <v>70.3</v>
      </c>
      <c r="I22" s="388">
        <v>0.44</v>
      </c>
      <c r="J22" s="388">
        <v>47</v>
      </c>
    </row>
    <row r="23" spans="1:10">
      <c r="A23" s="388" t="s">
        <v>136</v>
      </c>
      <c r="B23" s="388" t="s">
        <v>181</v>
      </c>
      <c r="C23" s="388" t="s">
        <v>179</v>
      </c>
      <c r="D23" s="388" t="s">
        <v>180</v>
      </c>
      <c r="E23" s="388">
        <v>90.7</v>
      </c>
      <c r="F23" s="388">
        <v>0.78</v>
      </c>
      <c r="G23" s="388" t="s">
        <v>182</v>
      </c>
      <c r="H23" s="388">
        <v>85.2</v>
      </c>
      <c r="I23" s="388">
        <v>0.63</v>
      </c>
      <c r="J23" s="388" t="s">
        <v>182</v>
      </c>
    </row>
    <row r="24" spans="1:10">
      <c r="A24" s="388" t="s">
        <v>136</v>
      </c>
      <c r="B24" s="388" t="s">
        <v>186</v>
      </c>
      <c r="C24" s="388" t="s">
        <v>179</v>
      </c>
      <c r="D24" s="388" t="s">
        <v>180</v>
      </c>
      <c r="E24" s="388">
        <v>80.599999999999994</v>
      </c>
      <c r="F24" s="388">
        <v>0.56000000000000005</v>
      </c>
      <c r="G24" s="388" t="s">
        <v>182</v>
      </c>
      <c r="H24" s="388">
        <v>59.2</v>
      </c>
      <c r="I24" s="388">
        <v>0.26</v>
      </c>
      <c r="J24" s="388" t="s">
        <v>182</v>
      </c>
    </row>
    <row r="25" spans="1:10">
      <c r="A25" s="388" t="s">
        <v>136</v>
      </c>
      <c r="B25" s="388" t="s">
        <v>178</v>
      </c>
      <c r="C25" s="388" t="s">
        <v>179</v>
      </c>
      <c r="D25" s="388" t="s">
        <v>183</v>
      </c>
      <c r="E25" s="388">
        <v>51.5</v>
      </c>
      <c r="F25" s="388">
        <v>0.17</v>
      </c>
      <c r="G25" s="388">
        <v>41</v>
      </c>
      <c r="H25" s="388">
        <v>50.3</v>
      </c>
      <c r="I25" s="388">
        <v>0.17</v>
      </c>
      <c r="J25" s="388">
        <v>53</v>
      </c>
    </row>
    <row r="26" spans="1:10">
      <c r="A26" s="388" t="s">
        <v>136</v>
      </c>
      <c r="B26" s="388" t="s">
        <v>181</v>
      </c>
      <c r="C26" s="388" t="s">
        <v>179</v>
      </c>
      <c r="D26" s="388" t="s">
        <v>183</v>
      </c>
      <c r="E26" s="388" t="s">
        <v>182</v>
      </c>
      <c r="F26" s="388" t="s">
        <v>182</v>
      </c>
      <c r="G26" s="388" t="s">
        <v>182</v>
      </c>
      <c r="H26" s="388" t="s">
        <v>182</v>
      </c>
      <c r="I26" s="388" t="s">
        <v>182</v>
      </c>
      <c r="J26" s="388" t="s">
        <v>182</v>
      </c>
    </row>
    <row r="27" spans="1:10">
      <c r="A27" s="388" t="s">
        <v>136</v>
      </c>
      <c r="B27" s="388" t="s">
        <v>186</v>
      </c>
      <c r="C27" s="388" t="s">
        <v>179</v>
      </c>
      <c r="D27" s="388" t="s">
        <v>183</v>
      </c>
      <c r="E27" s="388" t="s">
        <v>182</v>
      </c>
      <c r="F27" s="388" t="s">
        <v>182</v>
      </c>
      <c r="G27" s="388" t="s">
        <v>182</v>
      </c>
      <c r="H27" s="388" t="s">
        <v>182</v>
      </c>
      <c r="I27" s="388" t="s">
        <v>182</v>
      </c>
      <c r="J27" s="388" t="s">
        <v>182</v>
      </c>
    </row>
    <row r="28" spans="1:10">
      <c r="A28" s="388" t="s">
        <v>136</v>
      </c>
      <c r="B28" s="388" t="s">
        <v>178</v>
      </c>
      <c r="C28" s="388" t="s">
        <v>179</v>
      </c>
      <c r="D28" s="388" t="s">
        <v>184</v>
      </c>
      <c r="E28" s="388">
        <v>82.5</v>
      </c>
      <c r="F28" s="388">
        <v>0.62</v>
      </c>
      <c r="G28" s="388">
        <v>38</v>
      </c>
      <c r="H28" s="388">
        <v>70.400000000000006</v>
      </c>
      <c r="I28" s="388">
        <v>0.44</v>
      </c>
      <c r="J28" s="388">
        <v>48</v>
      </c>
    </row>
    <row r="29" spans="1:10">
      <c r="A29" s="388" t="s">
        <v>136</v>
      </c>
      <c r="B29" s="388" t="s">
        <v>181</v>
      </c>
      <c r="C29" s="388" t="s">
        <v>179</v>
      </c>
      <c r="D29" s="388" t="s">
        <v>184</v>
      </c>
      <c r="E29" s="388">
        <v>90</v>
      </c>
      <c r="F29" s="388">
        <v>0.76</v>
      </c>
      <c r="G29" s="388" t="s">
        <v>182</v>
      </c>
      <c r="H29" s="388">
        <v>84</v>
      </c>
      <c r="I29" s="388">
        <v>0.6</v>
      </c>
      <c r="J29" s="388" t="s">
        <v>182</v>
      </c>
    </row>
    <row r="30" spans="1:10">
      <c r="A30" s="388" t="s">
        <v>136</v>
      </c>
      <c r="B30" s="388" t="s">
        <v>186</v>
      </c>
      <c r="C30" s="388" t="s">
        <v>179</v>
      </c>
      <c r="D30" s="388" t="s">
        <v>184</v>
      </c>
      <c r="E30" s="388">
        <v>80.900000000000006</v>
      </c>
      <c r="F30" s="388">
        <v>0.59</v>
      </c>
      <c r="G30" s="388" t="s">
        <v>182</v>
      </c>
      <c r="H30" s="388">
        <v>61.1</v>
      </c>
      <c r="I30" s="388">
        <v>0.28000000000000003</v>
      </c>
      <c r="J30" s="388" t="s">
        <v>182</v>
      </c>
    </row>
    <row r="31" spans="1:10">
      <c r="A31" s="388" t="s">
        <v>136</v>
      </c>
      <c r="B31" s="388" t="s">
        <v>178</v>
      </c>
      <c r="C31" s="388" t="s">
        <v>179</v>
      </c>
      <c r="D31" s="388" t="s">
        <v>185</v>
      </c>
      <c r="E31" s="388">
        <v>72.400000000000006</v>
      </c>
      <c r="F31" s="388">
        <v>0.32</v>
      </c>
      <c r="G31" s="388">
        <v>30.5</v>
      </c>
      <c r="H31" s="388">
        <v>55.2</v>
      </c>
      <c r="I31" s="388">
        <v>0.16</v>
      </c>
      <c r="J31" s="388">
        <v>37</v>
      </c>
    </row>
    <row r="32" spans="1:10">
      <c r="A32" s="388" t="s">
        <v>136</v>
      </c>
      <c r="B32" s="388" t="s">
        <v>181</v>
      </c>
      <c r="C32" s="388" t="s">
        <v>179</v>
      </c>
      <c r="D32" s="388" t="s">
        <v>185</v>
      </c>
      <c r="E32" s="388">
        <v>87.5</v>
      </c>
      <c r="F32" s="388">
        <v>0.7</v>
      </c>
      <c r="G32" s="388" t="s">
        <v>182</v>
      </c>
      <c r="H32" s="388">
        <v>72.5</v>
      </c>
      <c r="I32" s="388">
        <v>0.4</v>
      </c>
      <c r="J32" s="388" t="s">
        <v>182</v>
      </c>
    </row>
    <row r="33" spans="1:10">
      <c r="A33" s="388" t="s">
        <v>136</v>
      </c>
      <c r="B33" s="388" t="s">
        <v>186</v>
      </c>
      <c r="C33" s="388" t="s">
        <v>179</v>
      </c>
      <c r="D33" s="388" t="s">
        <v>185</v>
      </c>
      <c r="E33" s="388" t="s">
        <v>182</v>
      </c>
      <c r="F33" s="388" t="s">
        <v>182</v>
      </c>
      <c r="G33" s="388" t="s">
        <v>182</v>
      </c>
      <c r="H33" s="388" t="s">
        <v>182</v>
      </c>
      <c r="I33" s="388" t="s">
        <v>182</v>
      </c>
      <c r="J33" s="388" t="s">
        <v>182</v>
      </c>
    </row>
    <row r="34" spans="1:10">
      <c r="A34" s="388" t="s">
        <v>135</v>
      </c>
      <c r="B34" s="388" t="s">
        <v>178</v>
      </c>
      <c r="C34" s="388" t="s">
        <v>179</v>
      </c>
      <c r="D34" s="388" t="s">
        <v>180</v>
      </c>
      <c r="E34" s="371">
        <v>84.3</v>
      </c>
      <c r="F34" s="371">
        <v>0.67</v>
      </c>
      <c r="G34" s="371">
        <v>53</v>
      </c>
      <c r="H34" s="371">
        <v>69.2</v>
      </c>
      <c r="I34" s="371">
        <v>0.47</v>
      </c>
      <c r="J34" s="371">
        <v>45</v>
      </c>
    </row>
    <row r="35" spans="1:10">
      <c r="A35" s="388" t="s">
        <v>135</v>
      </c>
      <c r="B35" s="388" t="s">
        <v>186</v>
      </c>
      <c r="C35" s="388" t="s">
        <v>179</v>
      </c>
      <c r="D35" s="388" t="s">
        <v>180</v>
      </c>
      <c r="E35" s="371">
        <v>100</v>
      </c>
      <c r="F35" s="371">
        <v>1</v>
      </c>
      <c r="G35" s="366" t="e">
        <v>#NULL!</v>
      </c>
      <c r="H35" s="371">
        <v>82.8</v>
      </c>
      <c r="I35" s="371">
        <v>0.69</v>
      </c>
      <c r="J35" s="366" t="e">
        <v>#NULL!</v>
      </c>
    </row>
    <row r="36" spans="1:10">
      <c r="A36" s="388" t="s">
        <v>135</v>
      </c>
      <c r="B36" s="388" t="s">
        <v>181</v>
      </c>
      <c r="C36" s="388" t="s">
        <v>179</v>
      </c>
      <c r="D36" s="388" t="s">
        <v>180</v>
      </c>
      <c r="E36" s="371">
        <v>89</v>
      </c>
      <c r="F36" s="371">
        <v>0.68</v>
      </c>
      <c r="G36" s="366" t="e">
        <v>#NULL!</v>
      </c>
      <c r="H36" s="371">
        <v>78.3</v>
      </c>
      <c r="I36" s="371">
        <v>0.52</v>
      </c>
      <c r="J36" s="366" t="e">
        <v>#NULL!</v>
      </c>
    </row>
    <row r="37" spans="1:10">
      <c r="A37" s="388" t="s">
        <v>135</v>
      </c>
      <c r="B37" s="388" t="s">
        <v>187</v>
      </c>
      <c r="C37" s="388" t="s">
        <v>179</v>
      </c>
      <c r="D37" s="388" t="s">
        <v>180</v>
      </c>
      <c r="E37" s="371">
        <v>92.5</v>
      </c>
      <c r="F37" s="371">
        <v>0.8</v>
      </c>
      <c r="G37" s="366" t="e">
        <v>#NULL!</v>
      </c>
      <c r="H37" s="366" t="e">
        <v>#NULL!</v>
      </c>
      <c r="I37" s="366" t="e">
        <v>#NULL!</v>
      </c>
      <c r="J37" s="366" t="e">
        <v>#NULL!</v>
      </c>
    </row>
    <row r="38" spans="1:10">
      <c r="A38" s="388" t="s">
        <v>135</v>
      </c>
      <c r="B38" s="388" t="s">
        <v>178</v>
      </c>
      <c r="C38" s="388" t="s">
        <v>179</v>
      </c>
      <c r="D38" s="388" t="s">
        <v>188</v>
      </c>
      <c r="E38" s="371">
        <v>84.5</v>
      </c>
      <c r="F38" s="371">
        <v>0.66</v>
      </c>
      <c r="G38" s="371">
        <v>49</v>
      </c>
      <c r="H38" s="371">
        <v>68.900000000000006</v>
      </c>
      <c r="I38" s="371">
        <v>0.46</v>
      </c>
      <c r="J38" s="371">
        <v>46</v>
      </c>
    </row>
    <row r="39" spans="1:10">
      <c r="A39" s="388" t="s">
        <v>135</v>
      </c>
      <c r="B39" s="388" t="s">
        <v>186</v>
      </c>
      <c r="C39" s="388" t="s">
        <v>179</v>
      </c>
      <c r="D39" s="388" t="s">
        <v>188</v>
      </c>
      <c r="E39" s="371">
        <v>100</v>
      </c>
      <c r="F39" s="371">
        <v>1</v>
      </c>
      <c r="G39" s="366" t="e">
        <v>#NULL!</v>
      </c>
      <c r="H39" s="371">
        <v>85.7</v>
      </c>
      <c r="I39" s="371">
        <v>0.71</v>
      </c>
      <c r="J39" s="366" t="e">
        <v>#NULL!</v>
      </c>
    </row>
    <row r="40" spans="1:10">
      <c r="A40" s="388" t="s">
        <v>135</v>
      </c>
      <c r="B40" s="388" t="s">
        <v>181</v>
      </c>
      <c r="C40" s="388" t="s">
        <v>179</v>
      </c>
      <c r="D40" s="388" t="s">
        <v>188</v>
      </c>
      <c r="E40" s="366" t="e">
        <v>#NULL!</v>
      </c>
      <c r="F40" s="366" t="e">
        <v>#NULL!</v>
      </c>
      <c r="G40" s="366" t="e">
        <v>#NULL!</v>
      </c>
      <c r="H40" s="366" t="e">
        <v>#NULL!</v>
      </c>
      <c r="I40" s="366" t="e">
        <v>#NULL!</v>
      </c>
      <c r="J40" s="366" t="e">
        <v>#NULL!</v>
      </c>
    </row>
    <row r="41" spans="1:10">
      <c r="A41" s="388" t="s">
        <v>135</v>
      </c>
      <c r="B41" s="388" t="s">
        <v>187</v>
      </c>
      <c r="C41" s="388" t="s">
        <v>179</v>
      </c>
      <c r="D41" s="388" t="s">
        <v>188</v>
      </c>
      <c r="E41" s="366" t="e">
        <v>#NULL!</v>
      </c>
      <c r="F41" s="366" t="e">
        <v>#NULL!</v>
      </c>
      <c r="G41" s="366" t="e">
        <v>#NULL!</v>
      </c>
      <c r="H41" s="366" t="e">
        <v>#NULL!</v>
      </c>
      <c r="I41" s="366" t="e">
        <v>#NULL!</v>
      </c>
      <c r="J41" s="366" t="e">
        <v>#NULL!</v>
      </c>
    </row>
    <row r="42" spans="1:10">
      <c r="A42" s="388" t="s">
        <v>135</v>
      </c>
      <c r="B42" s="388" t="s">
        <v>178</v>
      </c>
      <c r="C42" s="388" t="s">
        <v>179</v>
      </c>
      <c r="D42" s="388" t="s">
        <v>183</v>
      </c>
      <c r="E42" s="371">
        <v>53.6</v>
      </c>
      <c r="F42" s="371">
        <v>0.19</v>
      </c>
      <c r="G42" s="371">
        <v>34</v>
      </c>
      <c r="H42" s="371">
        <v>39.200000000000003</v>
      </c>
      <c r="I42" s="371">
        <v>0.11</v>
      </c>
      <c r="J42" s="371">
        <v>39</v>
      </c>
    </row>
    <row r="43" spans="1:10">
      <c r="A43" s="388" t="s">
        <v>135</v>
      </c>
      <c r="B43" s="388" t="s">
        <v>186</v>
      </c>
      <c r="C43" s="388" t="s">
        <v>179</v>
      </c>
      <c r="D43" s="388" t="s">
        <v>183</v>
      </c>
      <c r="E43" s="366" t="e">
        <v>#NULL!</v>
      </c>
      <c r="F43" s="366" t="e">
        <v>#NULL!</v>
      </c>
      <c r="G43" s="366" t="e">
        <v>#NULL!</v>
      </c>
      <c r="H43" s="366" t="e">
        <v>#NULL!</v>
      </c>
      <c r="I43" s="366" t="e">
        <v>#NULL!</v>
      </c>
      <c r="J43" s="366" t="e">
        <v>#NULL!</v>
      </c>
    </row>
    <row r="44" spans="1:10">
      <c r="A44" s="388" t="s">
        <v>135</v>
      </c>
      <c r="B44" s="388" t="s">
        <v>181</v>
      </c>
      <c r="C44" s="388" t="s">
        <v>179</v>
      </c>
      <c r="D44" s="388" t="s">
        <v>183</v>
      </c>
      <c r="E44" s="366" t="e">
        <v>#NULL!</v>
      </c>
      <c r="F44" s="366" t="e">
        <v>#NULL!</v>
      </c>
      <c r="G44" s="366" t="e">
        <v>#NULL!</v>
      </c>
      <c r="H44" s="366" t="e">
        <v>#NULL!</v>
      </c>
      <c r="I44" s="366" t="e">
        <v>#NULL!</v>
      </c>
      <c r="J44" s="366" t="e">
        <v>#NULL!</v>
      </c>
    </row>
    <row r="45" spans="1:10">
      <c r="A45" s="388" t="s">
        <v>135</v>
      </c>
      <c r="B45" s="388" t="s">
        <v>187</v>
      </c>
      <c r="C45" s="388" t="s">
        <v>179</v>
      </c>
      <c r="D45" s="388" t="s">
        <v>183</v>
      </c>
      <c r="E45" s="366" t="e">
        <v>#NULL!</v>
      </c>
      <c r="F45" s="366" t="e">
        <v>#NULL!</v>
      </c>
      <c r="G45" s="366" t="e">
        <v>#NULL!</v>
      </c>
      <c r="H45" s="366" t="e">
        <v>#NULL!</v>
      </c>
      <c r="I45" s="366" t="e">
        <v>#NULL!</v>
      </c>
      <c r="J45" s="366" t="e">
        <v>#NULL!</v>
      </c>
    </row>
    <row r="46" spans="1:10">
      <c r="A46" s="388" t="s">
        <v>135</v>
      </c>
      <c r="B46" s="388" t="s">
        <v>178</v>
      </c>
      <c r="C46" s="388" t="s">
        <v>179</v>
      </c>
      <c r="D46" s="388" t="s">
        <v>185</v>
      </c>
      <c r="E46" s="371">
        <v>77.5</v>
      </c>
      <c r="F46" s="371">
        <v>0.42</v>
      </c>
      <c r="G46" s="371">
        <v>37.5</v>
      </c>
      <c r="H46" s="371">
        <v>54.2</v>
      </c>
      <c r="I46" s="371">
        <v>0.21</v>
      </c>
      <c r="J46" s="371">
        <v>37.5</v>
      </c>
    </row>
    <row r="47" spans="1:10">
      <c r="A47" s="388" t="s">
        <v>135</v>
      </c>
      <c r="B47" s="388" t="s">
        <v>186</v>
      </c>
      <c r="C47" s="388" t="s">
        <v>179</v>
      </c>
      <c r="D47" s="388" t="s">
        <v>185</v>
      </c>
      <c r="E47" s="366" t="e">
        <v>#NULL!</v>
      </c>
      <c r="F47" s="366" t="e">
        <v>#NULL!</v>
      </c>
      <c r="G47" s="366" t="e">
        <v>#NULL!</v>
      </c>
      <c r="H47" s="366" t="e">
        <v>#NULL!</v>
      </c>
      <c r="I47" s="366" t="e">
        <v>#NULL!</v>
      </c>
      <c r="J47" s="366" t="e">
        <v>#NULL!</v>
      </c>
    </row>
    <row r="48" spans="1:10">
      <c r="A48" s="388" t="s">
        <v>135</v>
      </c>
      <c r="B48" s="388" t="s">
        <v>181</v>
      </c>
      <c r="C48" s="388" t="s">
        <v>179</v>
      </c>
      <c r="D48" s="388" t="s">
        <v>185</v>
      </c>
      <c r="E48" s="366" t="e">
        <v>#NULL!</v>
      </c>
      <c r="F48" s="366" t="e">
        <v>#NULL!</v>
      </c>
      <c r="G48" s="366" t="e">
        <v>#NULL!</v>
      </c>
      <c r="H48" s="366" t="e">
        <v>#NULL!</v>
      </c>
      <c r="I48" s="366" t="e">
        <v>#NULL!</v>
      </c>
      <c r="J48" s="366" t="e">
        <v>#NULL!</v>
      </c>
    </row>
    <row r="49" spans="1:10">
      <c r="A49" s="388" t="s">
        <v>135</v>
      </c>
      <c r="B49" s="388" t="s">
        <v>187</v>
      </c>
      <c r="C49" s="388" t="s">
        <v>179</v>
      </c>
      <c r="D49" s="388" t="s">
        <v>185</v>
      </c>
      <c r="E49" s="366" t="e">
        <v>#NULL!</v>
      </c>
      <c r="F49" s="366" t="e">
        <v>#NULL!</v>
      </c>
      <c r="G49" s="366" t="e">
        <v>#NULL!</v>
      </c>
      <c r="H49" s="366" t="e">
        <v>#NULL!</v>
      </c>
      <c r="I49" s="366" t="e">
        <v>#NULL!</v>
      </c>
      <c r="J49" s="366" t="e">
        <v>#NULL!</v>
      </c>
    </row>
    <row r="50" spans="1:10">
      <c r="A50" s="388" t="s">
        <v>139</v>
      </c>
      <c r="B50" s="388" t="s">
        <v>178</v>
      </c>
      <c r="C50" s="388" t="s">
        <v>179</v>
      </c>
      <c r="D50" s="388" t="s">
        <v>180</v>
      </c>
      <c r="E50" s="371">
        <v>87.3</v>
      </c>
      <c r="F50" s="371">
        <v>0.72</v>
      </c>
      <c r="G50" s="371">
        <v>59</v>
      </c>
      <c r="H50" s="371">
        <v>73.099999999999994</v>
      </c>
      <c r="I50" s="371">
        <v>0.5</v>
      </c>
      <c r="J50" s="371">
        <v>46</v>
      </c>
    </row>
    <row r="51" spans="1:10">
      <c r="A51" s="388" t="s">
        <v>139</v>
      </c>
      <c r="B51" s="388" t="s">
        <v>186</v>
      </c>
      <c r="C51" s="388" t="s">
        <v>179</v>
      </c>
      <c r="D51" s="388" t="s">
        <v>180</v>
      </c>
      <c r="E51" s="371">
        <v>91.2</v>
      </c>
      <c r="F51" s="371">
        <v>0.76</v>
      </c>
      <c r="G51" s="366" t="e">
        <v>#NULL!</v>
      </c>
      <c r="H51" s="371">
        <v>78.099999999999994</v>
      </c>
      <c r="I51" s="371">
        <v>0.56000000000000005</v>
      </c>
      <c r="J51" s="366" t="e">
        <v>#NULL!</v>
      </c>
    </row>
    <row r="52" spans="1:10">
      <c r="A52" s="388" t="s">
        <v>139</v>
      </c>
      <c r="B52" s="388" t="s">
        <v>181</v>
      </c>
      <c r="C52" s="388" t="s">
        <v>179</v>
      </c>
      <c r="D52" s="388" t="s">
        <v>180</v>
      </c>
      <c r="E52" s="371">
        <v>98.3</v>
      </c>
      <c r="F52" s="371">
        <v>0.93</v>
      </c>
      <c r="G52" s="366" t="e">
        <v>#NULL!</v>
      </c>
      <c r="H52" s="371">
        <v>98.3</v>
      </c>
      <c r="I52" s="371">
        <v>0.93</v>
      </c>
      <c r="J52" s="366" t="e">
        <v>#NULL!</v>
      </c>
    </row>
    <row r="53" spans="1:10">
      <c r="A53" s="388" t="s">
        <v>139</v>
      </c>
      <c r="B53" s="388" t="s">
        <v>187</v>
      </c>
      <c r="C53" s="388" t="s">
        <v>179</v>
      </c>
      <c r="D53" s="388" t="s">
        <v>180</v>
      </c>
      <c r="E53" s="371">
        <v>98.1</v>
      </c>
      <c r="F53" s="371">
        <v>0.92</v>
      </c>
      <c r="G53" s="366" t="e">
        <v>#NULL!</v>
      </c>
      <c r="H53" s="371">
        <v>68.8</v>
      </c>
      <c r="I53" s="371">
        <v>0.33</v>
      </c>
      <c r="J53" s="366" t="e">
        <v>#NULL!</v>
      </c>
    </row>
    <row r="54" spans="1:10">
      <c r="A54" s="388" t="s">
        <v>139</v>
      </c>
      <c r="B54" s="388" t="s">
        <v>178</v>
      </c>
      <c r="C54" s="388" t="s">
        <v>179</v>
      </c>
      <c r="D54" s="388" t="s">
        <v>188</v>
      </c>
      <c r="E54" s="371">
        <v>86.9</v>
      </c>
      <c r="F54" s="371">
        <v>0.7</v>
      </c>
      <c r="G54" s="371">
        <v>55</v>
      </c>
      <c r="H54" s="371">
        <v>72</v>
      </c>
      <c r="I54" s="371">
        <v>0.48</v>
      </c>
      <c r="J54" s="371">
        <v>48</v>
      </c>
    </row>
    <row r="55" spans="1:10">
      <c r="A55" s="388" t="s">
        <v>139</v>
      </c>
      <c r="B55" s="388" t="s">
        <v>186</v>
      </c>
      <c r="C55" s="388" t="s">
        <v>179</v>
      </c>
      <c r="D55" s="388" t="s">
        <v>188</v>
      </c>
      <c r="E55" s="371">
        <v>86.4</v>
      </c>
      <c r="F55" s="371">
        <v>0.64</v>
      </c>
      <c r="G55" s="366" t="e">
        <v>#NULL!</v>
      </c>
      <c r="H55" s="371">
        <v>77.5</v>
      </c>
      <c r="I55" s="371">
        <v>0.6</v>
      </c>
      <c r="J55" s="366" t="e">
        <v>#NULL!</v>
      </c>
    </row>
    <row r="56" spans="1:10">
      <c r="A56" s="388" t="s">
        <v>139</v>
      </c>
      <c r="B56" s="388" t="s">
        <v>181</v>
      </c>
      <c r="C56" s="388" t="s">
        <v>179</v>
      </c>
      <c r="D56" s="388" t="s">
        <v>188</v>
      </c>
      <c r="E56" s="366" t="e">
        <v>#NULL!</v>
      </c>
      <c r="F56" s="366" t="e">
        <v>#NULL!</v>
      </c>
      <c r="G56" s="366" t="e">
        <v>#NULL!</v>
      </c>
      <c r="H56" s="366" t="e">
        <v>#NULL!</v>
      </c>
      <c r="I56" s="366" t="e">
        <v>#NULL!</v>
      </c>
      <c r="J56" s="366" t="e">
        <v>#NULL!</v>
      </c>
    </row>
    <row r="57" spans="1:10">
      <c r="A57" s="388" t="s">
        <v>139</v>
      </c>
      <c r="B57" s="388" t="s">
        <v>187</v>
      </c>
      <c r="C57" s="388" t="s">
        <v>179</v>
      </c>
      <c r="D57" s="388" t="s">
        <v>188</v>
      </c>
      <c r="E57" s="371">
        <v>100</v>
      </c>
      <c r="F57" s="371">
        <v>1</v>
      </c>
      <c r="G57" s="366" t="e">
        <v>#NULL!</v>
      </c>
      <c r="H57" s="371">
        <v>65</v>
      </c>
      <c r="I57" s="371">
        <v>0.3</v>
      </c>
      <c r="J57" s="366" t="e">
        <v>#NULL!</v>
      </c>
    </row>
    <row r="58" spans="1:10">
      <c r="A58" s="388" t="s">
        <v>139</v>
      </c>
      <c r="B58" s="388" t="s">
        <v>178</v>
      </c>
      <c r="C58" s="388" t="s">
        <v>179</v>
      </c>
      <c r="D58" s="388" t="s">
        <v>183</v>
      </c>
      <c r="E58" s="371">
        <v>63.3</v>
      </c>
      <c r="F58" s="371">
        <v>0.3</v>
      </c>
      <c r="G58" s="371">
        <v>56</v>
      </c>
      <c r="H58" s="371">
        <v>42.9</v>
      </c>
      <c r="I58" s="371">
        <v>0.08</v>
      </c>
      <c r="J58" s="371">
        <v>47.5</v>
      </c>
    </row>
    <row r="59" spans="1:10">
      <c r="A59" s="388" t="s">
        <v>139</v>
      </c>
      <c r="B59" s="388" t="s">
        <v>186</v>
      </c>
      <c r="C59" s="388" t="s">
        <v>179</v>
      </c>
      <c r="D59" s="388" t="s">
        <v>183</v>
      </c>
      <c r="E59" s="366" t="e">
        <v>#NULL!</v>
      </c>
      <c r="F59" s="366" t="e">
        <v>#NULL!</v>
      </c>
      <c r="G59" s="366" t="e">
        <v>#NULL!</v>
      </c>
      <c r="H59" s="366" t="e">
        <v>#NULL!</v>
      </c>
      <c r="I59" s="366" t="e">
        <v>#NULL!</v>
      </c>
      <c r="J59" s="366" t="e">
        <v>#NULL!</v>
      </c>
    </row>
    <row r="60" spans="1:10">
      <c r="A60" s="388" t="s">
        <v>139</v>
      </c>
      <c r="B60" s="388" t="s">
        <v>181</v>
      </c>
      <c r="C60" s="388" t="s">
        <v>179</v>
      </c>
      <c r="D60" s="388" t="s">
        <v>183</v>
      </c>
      <c r="E60" s="366" t="e">
        <v>#NULL!</v>
      </c>
      <c r="F60" s="366" t="e">
        <v>#NULL!</v>
      </c>
      <c r="G60" s="366" t="e">
        <v>#NULL!</v>
      </c>
      <c r="H60" s="366" t="e">
        <v>#NULL!</v>
      </c>
      <c r="I60" s="366" t="e">
        <v>#NULL!</v>
      </c>
      <c r="J60" s="366" t="e">
        <v>#NULL!</v>
      </c>
    </row>
    <row r="61" spans="1:10">
      <c r="A61" s="388" t="s">
        <v>139</v>
      </c>
      <c r="B61" s="388" t="s">
        <v>187</v>
      </c>
      <c r="C61" s="388" t="s">
        <v>179</v>
      </c>
      <c r="D61" s="388" t="s">
        <v>183</v>
      </c>
      <c r="E61" s="366" t="e">
        <v>#NULL!</v>
      </c>
      <c r="F61" s="366" t="e">
        <v>#NULL!</v>
      </c>
      <c r="G61" s="366" t="e">
        <v>#NULL!</v>
      </c>
      <c r="H61" s="366" t="e">
        <v>#NULL!</v>
      </c>
      <c r="I61" s="366" t="e">
        <v>#NULL!</v>
      </c>
      <c r="J61" s="366" t="e">
        <v>#NULL!</v>
      </c>
    </row>
    <row r="62" spans="1:10">
      <c r="A62" s="388" t="s">
        <v>139</v>
      </c>
      <c r="B62" s="388" t="s">
        <v>178</v>
      </c>
      <c r="C62" s="388" t="s">
        <v>179</v>
      </c>
      <c r="D62" s="388" t="s">
        <v>185</v>
      </c>
      <c r="E62" s="371">
        <v>78.400000000000006</v>
      </c>
      <c r="F62" s="371">
        <v>0.46</v>
      </c>
      <c r="G62" s="371">
        <v>46.5</v>
      </c>
      <c r="H62" s="371">
        <v>55.3</v>
      </c>
      <c r="I62" s="371">
        <v>0.14000000000000001</v>
      </c>
      <c r="J62" s="371">
        <v>39</v>
      </c>
    </row>
    <row r="63" spans="1:10">
      <c r="A63" s="388" t="s">
        <v>139</v>
      </c>
      <c r="B63" s="388" t="s">
        <v>186</v>
      </c>
      <c r="C63" s="388" t="s">
        <v>179</v>
      </c>
      <c r="D63" s="388" t="s">
        <v>185</v>
      </c>
      <c r="E63" s="366" t="e">
        <v>#NULL!</v>
      </c>
      <c r="F63" s="366" t="e">
        <v>#NULL!</v>
      </c>
      <c r="G63" s="366" t="e">
        <v>#NULL!</v>
      </c>
      <c r="H63" s="366" t="e">
        <v>#NULL!</v>
      </c>
      <c r="I63" s="366" t="e">
        <v>#NULL!</v>
      </c>
      <c r="J63" s="366" t="e">
        <v>#NULL!</v>
      </c>
    </row>
    <row r="64" spans="1:10">
      <c r="A64" s="388" t="s">
        <v>139</v>
      </c>
      <c r="B64" s="388" t="s">
        <v>181</v>
      </c>
      <c r="C64" s="388" t="s">
        <v>179</v>
      </c>
      <c r="D64" s="388" t="s">
        <v>185</v>
      </c>
      <c r="E64" s="366" t="e">
        <v>#NULL!</v>
      </c>
      <c r="F64" s="366" t="e">
        <v>#NULL!</v>
      </c>
      <c r="G64" s="366" t="e">
        <v>#NULL!</v>
      </c>
      <c r="H64" s="366" t="e">
        <v>#NULL!</v>
      </c>
      <c r="I64" s="366" t="e">
        <v>#NULL!</v>
      </c>
      <c r="J64" s="366" t="e">
        <v>#NULL!</v>
      </c>
    </row>
    <row r="65" spans="1:10">
      <c r="A65" s="388" t="s">
        <v>139</v>
      </c>
      <c r="B65" s="388" t="s">
        <v>187</v>
      </c>
      <c r="C65" s="388" t="s">
        <v>179</v>
      </c>
      <c r="D65" s="388" t="s">
        <v>185</v>
      </c>
      <c r="E65" s="366" t="e">
        <v>#NULL!</v>
      </c>
      <c r="F65" s="366" t="e">
        <v>#NULL!</v>
      </c>
      <c r="G65" s="366" t="e">
        <v>#NULL!</v>
      </c>
      <c r="H65" s="366" t="e">
        <v>#NULL!</v>
      </c>
      <c r="I65" s="366" t="e">
        <v>#NULL!</v>
      </c>
      <c r="J65" s="366" t="e">
        <v>#NULL!</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sheetPr>
  <dimension ref="A1:AF187"/>
  <sheetViews>
    <sheetView showGridLines="0" showRowColHeaders="0" tabSelected="1" zoomScaleNormal="100" zoomScaleSheetLayoutView="100" zoomScalePageLayoutView="85" workbookViewId="0">
      <selection activeCell="B2" sqref="B2:T2"/>
    </sheetView>
  </sheetViews>
  <sheetFormatPr defaultRowHeight="15"/>
  <cols>
    <col min="1" max="1" width="1.140625" style="2" customWidth="1"/>
    <col min="2" max="2" width="4.28515625" style="70" customWidth="1"/>
    <col min="3" max="3" width="2.7109375" style="70" customWidth="1"/>
    <col min="4" max="4" width="26.42578125" style="70" customWidth="1"/>
    <col min="5" max="5" width="10.7109375" style="70" customWidth="1"/>
    <col min="6" max="6" width="10.7109375" style="84" customWidth="1"/>
    <col min="7" max="10" width="10.7109375" style="70" customWidth="1"/>
    <col min="11" max="12" width="6.7109375" style="70" customWidth="1"/>
    <col min="13" max="13" width="10.7109375" style="70" customWidth="1"/>
    <col min="14" max="14" width="10.7109375" style="84" customWidth="1"/>
    <col min="15" max="18" width="10.7109375" style="70" customWidth="1"/>
    <col min="19" max="19" width="7.85546875" style="70" customWidth="1"/>
    <col min="20" max="20" width="2.85546875" style="70" customWidth="1"/>
    <col min="21" max="21" width="2" style="70" customWidth="1"/>
    <col min="22" max="22" width="2.140625" style="70" customWidth="1"/>
    <col min="23" max="23" width="9.140625" style="70"/>
    <col min="24" max="24" width="0" style="70" hidden="1" customWidth="1"/>
    <col min="25" max="26" width="0" style="1" hidden="1" customWidth="1"/>
    <col min="27" max="27" width="20" style="70" bestFit="1" customWidth="1"/>
    <col min="28" max="16384" width="9.140625" style="70"/>
  </cols>
  <sheetData>
    <row r="1" spans="2:32" ht="16.5" thickBot="1">
      <c r="B1" s="540"/>
      <c r="C1" s="540"/>
      <c r="D1" s="540"/>
      <c r="E1" s="540"/>
      <c r="F1" s="540"/>
      <c r="G1" s="540"/>
      <c r="H1" s="540"/>
      <c r="I1" s="540"/>
      <c r="J1" s="540"/>
      <c r="K1" s="540"/>
      <c r="L1" s="540"/>
      <c r="M1" s="540"/>
      <c r="N1" s="540"/>
      <c r="O1" s="540"/>
      <c r="P1" s="540"/>
      <c r="Q1" s="540"/>
      <c r="R1" s="540"/>
      <c r="S1" s="540"/>
      <c r="T1" s="540"/>
      <c r="X1" s="70" t="s">
        <v>0</v>
      </c>
    </row>
    <row r="2" spans="2:32" s="2" customFormat="1" ht="60" customHeight="1">
      <c r="B2" s="522" t="s">
        <v>166</v>
      </c>
      <c r="C2" s="523"/>
      <c r="D2" s="523"/>
      <c r="E2" s="523"/>
      <c r="F2" s="523"/>
      <c r="G2" s="523"/>
      <c r="H2" s="523"/>
      <c r="I2" s="523"/>
      <c r="J2" s="523"/>
      <c r="K2" s="523"/>
      <c r="L2" s="523"/>
      <c r="M2" s="523"/>
      <c r="N2" s="523"/>
      <c r="O2" s="523"/>
      <c r="P2" s="523"/>
      <c r="Q2" s="523"/>
      <c r="R2" s="523"/>
      <c r="S2" s="523"/>
      <c r="T2" s="524"/>
      <c r="U2" s="70"/>
      <c r="V2" s="70"/>
      <c r="W2" s="70"/>
      <c r="X2" s="70"/>
      <c r="Y2" s="1"/>
      <c r="Z2" s="1"/>
      <c r="AA2" s="70"/>
      <c r="AB2" s="70"/>
      <c r="AC2" s="70"/>
      <c r="AD2" s="70"/>
      <c r="AE2" s="70"/>
      <c r="AF2" s="70"/>
    </row>
    <row r="3" spans="2:32" s="2" customFormat="1" ht="14.25" customHeight="1">
      <c r="B3" s="525" t="s">
        <v>26</v>
      </c>
      <c r="C3" s="74"/>
      <c r="D3" s="75"/>
      <c r="E3" s="75"/>
      <c r="F3" s="179"/>
      <c r="G3" s="75"/>
      <c r="H3" s="75"/>
      <c r="I3" s="75"/>
      <c r="J3" s="75"/>
      <c r="K3" s="75"/>
      <c r="L3" s="75"/>
      <c r="M3" s="75"/>
      <c r="N3" s="179"/>
      <c r="O3" s="75"/>
      <c r="P3" s="75"/>
      <c r="Q3" s="75"/>
      <c r="R3" s="75"/>
      <c r="S3" s="75"/>
      <c r="T3" s="14"/>
      <c r="U3" s="70"/>
      <c r="V3" s="70"/>
      <c r="W3" s="70"/>
      <c r="X3" s="70"/>
      <c r="Y3" s="1"/>
      <c r="Z3" s="9"/>
      <c r="AA3" s="538"/>
      <c r="AB3" s="538"/>
      <c r="AC3" s="538"/>
      <c r="AD3" s="538"/>
      <c r="AE3" s="538"/>
      <c r="AF3" s="538"/>
    </row>
    <row r="4" spans="2:32" s="2" customFormat="1" ht="15" customHeight="1">
      <c r="B4" s="526"/>
      <c r="C4" s="15"/>
      <c r="D4" s="15"/>
      <c r="E4" s="15"/>
      <c r="F4" s="92"/>
      <c r="G4" s="15"/>
      <c r="H4" s="15"/>
      <c r="I4" s="15"/>
      <c r="J4" s="15"/>
      <c r="K4" s="16"/>
      <c r="L4" s="17"/>
      <c r="M4" s="15"/>
      <c r="N4" s="92"/>
      <c r="O4" s="15"/>
      <c r="P4" s="15"/>
      <c r="Q4" s="15"/>
      <c r="R4" s="15"/>
      <c r="S4" s="15"/>
      <c r="T4" s="18"/>
      <c r="U4" s="70"/>
      <c r="V4" s="70"/>
      <c r="W4" s="70"/>
      <c r="X4" s="70"/>
      <c r="Y4" s="1"/>
      <c r="Z4" s="9"/>
      <c r="AA4" s="538"/>
      <c r="AB4" s="538"/>
      <c r="AC4" s="538"/>
      <c r="AD4" s="538"/>
      <c r="AE4" s="538"/>
      <c r="AF4" s="538"/>
    </row>
    <row r="5" spans="2:32" s="2" customFormat="1" ht="15" customHeight="1">
      <c r="B5" s="526"/>
      <c r="C5" s="19"/>
      <c r="D5" s="20"/>
      <c r="E5" s="20"/>
      <c r="F5" s="96"/>
      <c r="G5" s="20"/>
      <c r="H5" s="20"/>
      <c r="I5" s="20"/>
      <c r="J5" s="20"/>
      <c r="K5" s="21"/>
      <c r="L5" s="22"/>
      <c r="M5" s="20"/>
      <c r="N5" s="96"/>
      <c r="O5" s="20"/>
      <c r="P5" s="20"/>
      <c r="Q5" s="20"/>
      <c r="R5" s="20"/>
      <c r="S5" s="20"/>
      <c r="T5" s="23"/>
      <c r="U5" s="70"/>
      <c r="V5" s="70"/>
      <c r="W5" s="70"/>
      <c r="X5" s="70"/>
      <c r="Y5" s="1"/>
      <c r="Z5" s="9"/>
      <c r="AA5" s="538"/>
      <c r="AB5" s="538"/>
      <c r="AC5" s="538"/>
      <c r="AD5" s="538"/>
      <c r="AE5" s="538"/>
      <c r="AF5" s="538"/>
    </row>
    <row r="6" spans="2:32" s="2" customFormat="1" ht="15" customHeight="1">
      <c r="B6" s="526"/>
      <c r="C6" s="19"/>
      <c r="D6" s="20"/>
      <c r="E6" s="20"/>
      <c r="F6" s="96"/>
      <c r="G6" s="20"/>
      <c r="H6" s="20"/>
      <c r="I6" s="20"/>
      <c r="J6" s="20"/>
      <c r="K6" s="21"/>
      <c r="L6" s="22"/>
      <c r="M6" s="20"/>
      <c r="N6" s="96"/>
      <c r="O6" s="20"/>
      <c r="P6" s="20"/>
      <c r="Q6" s="20"/>
      <c r="R6" s="20"/>
      <c r="S6" s="20"/>
      <c r="T6" s="23"/>
      <c r="U6" s="70"/>
      <c r="V6" s="70"/>
      <c r="W6" s="70"/>
      <c r="X6" s="70"/>
      <c r="Y6" s="1"/>
      <c r="Z6" s="9"/>
    </row>
    <row r="7" spans="2:32" s="2" customFormat="1" ht="15" customHeight="1">
      <c r="B7" s="526"/>
      <c r="C7" s="19"/>
      <c r="D7" s="20"/>
      <c r="E7" s="20"/>
      <c r="F7" s="96"/>
      <c r="G7" s="20"/>
      <c r="H7" s="20"/>
      <c r="I7" s="20"/>
      <c r="J7" s="20"/>
      <c r="K7" s="21"/>
      <c r="L7" s="22"/>
      <c r="M7" s="20"/>
      <c r="N7" s="96"/>
      <c r="O7" s="20"/>
      <c r="P7" s="20"/>
      <c r="Q7" s="20"/>
      <c r="R7" s="20"/>
      <c r="S7" s="20"/>
      <c r="T7" s="23"/>
      <c r="U7" s="70"/>
      <c r="V7" s="70"/>
      <c r="W7" s="70"/>
      <c r="X7" s="70"/>
      <c r="Y7" s="1"/>
      <c r="Z7" s="9"/>
    </row>
    <row r="8" spans="2:32" s="2" customFormat="1" ht="15" customHeight="1">
      <c r="B8" s="526"/>
      <c r="C8" s="19"/>
      <c r="D8" s="20"/>
      <c r="E8" s="20"/>
      <c r="F8" s="96"/>
      <c r="G8" s="20"/>
      <c r="H8" s="20"/>
      <c r="I8" s="20"/>
      <c r="J8" s="20"/>
      <c r="K8" s="21"/>
      <c r="L8" s="22"/>
      <c r="M8" s="20"/>
      <c r="N8" s="96"/>
      <c r="O8" s="20"/>
      <c r="P8" s="20"/>
      <c r="Q8" s="20"/>
      <c r="R8" s="20"/>
      <c r="S8" s="20"/>
      <c r="T8" s="23"/>
      <c r="U8" s="70"/>
      <c r="V8" s="70"/>
      <c r="W8" s="70"/>
      <c r="X8" s="70"/>
      <c r="Y8" s="1"/>
      <c r="Z8" s="9"/>
    </row>
    <row r="9" spans="2:32" s="2" customFormat="1" ht="15" customHeight="1">
      <c r="B9" s="526"/>
      <c r="C9" s="19"/>
      <c r="D9" s="20"/>
      <c r="E9" s="20"/>
      <c r="F9" s="96"/>
      <c r="G9" s="20"/>
      <c r="H9" s="20"/>
      <c r="I9" s="20"/>
      <c r="J9" s="20"/>
      <c r="K9" s="21"/>
      <c r="L9" s="22"/>
      <c r="M9" s="20"/>
      <c r="N9" s="96"/>
      <c r="O9" s="20"/>
      <c r="P9" s="20"/>
      <c r="Q9" s="20"/>
      <c r="R9" s="20"/>
      <c r="S9" s="20"/>
      <c r="T9" s="23"/>
      <c r="U9" s="70"/>
      <c r="V9" s="70"/>
      <c r="W9" s="70"/>
      <c r="X9" s="70"/>
      <c r="Y9" s="1"/>
      <c r="Z9" s="9"/>
      <c r="AA9" s="537"/>
      <c r="AB9" s="537"/>
      <c r="AC9" s="537"/>
      <c r="AD9" s="537"/>
      <c r="AE9" s="537"/>
      <c r="AF9" s="537"/>
    </row>
    <row r="10" spans="2:32" s="2" customFormat="1" ht="15" customHeight="1">
      <c r="B10" s="526"/>
      <c r="C10" s="19"/>
      <c r="D10" s="20"/>
      <c r="E10" s="20"/>
      <c r="F10" s="96"/>
      <c r="G10" s="20"/>
      <c r="H10" s="20"/>
      <c r="I10" s="20"/>
      <c r="J10" s="20"/>
      <c r="K10" s="21"/>
      <c r="L10" s="22"/>
      <c r="M10" s="20"/>
      <c r="N10" s="96"/>
      <c r="O10" s="20"/>
      <c r="P10" s="20"/>
      <c r="Q10" s="20"/>
      <c r="R10" s="20"/>
      <c r="S10" s="20"/>
      <c r="T10" s="23"/>
      <c r="U10" s="70"/>
      <c r="V10" s="70"/>
      <c r="W10" s="70"/>
      <c r="X10" s="70"/>
      <c r="Y10" s="1"/>
      <c r="Z10" s="9"/>
      <c r="AA10" s="537"/>
      <c r="AB10" s="537"/>
      <c r="AC10" s="537"/>
      <c r="AD10" s="537"/>
      <c r="AE10" s="537"/>
      <c r="AF10" s="537"/>
    </row>
    <row r="11" spans="2:32" s="2" customFormat="1" ht="15" customHeight="1">
      <c r="B11" s="526"/>
      <c r="C11" s="19"/>
      <c r="D11" s="20"/>
      <c r="E11" s="20"/>
      <c r="F11" s="96"/>
      <c r="G11" s="20"/>
      <c r="H11" s="20"/>
      <c r="I11" s="20"/>
      <c r="J11" s="20"/>
      <c r="K11" s="21"/>
      <c r="L11" s="22"/>
      <c r="M11" s="20"/>
      <c r="N11" s="96"/>
      <c r="O11" s="20"/>
      <c r="P11" s="20"/>
      <c r="Q11" s="20"/>
      <c r="R11" s="20"/>
      <c r="S11" s="20"/>
      <c r="T11" s="23"/>
      <c r="U11" s="70"/>
      <c r="V11" s="70"/>
      <c r="W11" s="70"/>
      <c r="X11" s="70"/>
      <c r="Y11" s="1"/>
      <c r="Z11" s="9"/>
      <c r="AB11" s="8"/>
      <c r="AC11" s="8"/>
      <c r="AD11" s="8"/>
      <c r="AE11" s="8"/>
      <c r="AF11" s="8"/>
    </row>
    <row r="12" spans="2:32" s="2" customFormat="1">
      <c r="B12" s="526"/>
      <c r="C12" s="19"/>
      <c r="D12" s="20"/>
      <c r="E12" s="20"/>
      <c r="F12" s="96"/>
      <c r="G12" s="20"/>
      <c r="H12" s="20"/>
      <c r="I12" s="20"/>
      <c r="J12" s="20"/>
      <c r="K12" s="21"/>
      <c r="L12" s="22"/>
      <c r="M12" s="20"/>
      <c r="N12" s="96"/>
      <c r="O12" s="20"/>
      <c r="P12" s="20"/>
      <c r="Q12" s="20"/>
      <c r="R12" s="20"/>
      <c r="S12" s="20"/>
      <c r="T12" s="23"/>
      <c r="U12" s="70"/>
      <c r="V12" s="70"/>
      <c r="W12" s="70"/>
      <c r="X12" s="70"/>
      <c r="Y12" s="1"/>
      <c r="Z12" s="9"/>
      <c r="AA12" s="3"/>
      <c r="AB12" s="10"/>
      <c r="AC12" s="10"/>
      <c r="AD12" s="10"/>
      <c r="AE12" s="11"/>
      <c r="AF12" s="11"/>
    </row>
    <row r="13" spans="2:32" s="2" customFormat="1">
      <c r="B13" s="526"/>
      <c r="C13" s="19"/>
      <c r="D13" s="20"/>
      <c r="E13" s="20"/>
      <c r="F13" s="96"/>
      <c r="G13" s="20"/>
      <c r="H13" s="20"/>
      <c r="I13" s="20"/>
      <c r="J13" s="20"/>
      <c r="K13" s="21"/>
      <c r="L13" s="22"/>
      <c r="M13" s="20"/>
      <c r="N13" s="96"/>
      <c r="O13" s="20"/>
      <c r="P13" s="20"/>
      <c r="Q13" s="20"/>
      <c r="R13" s="20"/>
      <c r="S13" s="20"/>
      <c r="T13" s="23"/>
      <c r="U13" s="70"/>
      <c r="V13" s="70"/>
      <c r="W13" s="70"/>
      <c r="X13" s="70"/>
      <c r="Y13" s="1"/>
      <c r="Z13" s="9"/>
      <c r="AA13" s="4"/>
      <c r="AB13" s="10"/>
      <c r="AC13" s="10"/>
      <c r="AD13" s="10"/>
      <c r="AE13" s="11"/>
      <c r="AF13" s="11"/>
    </row>
    <row r="14" spans="2:32" s="2" customFormat="1">
      <c r="B14" s="526"/>
      <c r="C14" s="19"/>
      <c r="D14" s="20"/>
      <c r="E14" s="20"/>
      <c r="F14" s="96"/>
      <c r="G14" s="20"/>
      <c r="H14" s="20"/>
      <c r="I14" s="20"/>
      <c r="J14" s="20"/>
      <c r="K14" s="21"/>
      <c r="L14" s="22"/>
      <c r="M14" s="20"/>
      <c r="N14" s="96"/>
      <c r="O14" s="20"/>
      <c r="P14" s="20"/>
      <c r="Q14" s="20"/>
      <c r="R14" s="20"/>
      <c r="S14" s="20"/>
      <c r="T14" s="23"/>
      <c r="U14" s="70"/>
      <c r="V14" s="70"/>
      <c r="W14" s="70"/>
      <c r="X14" s="70"/>
      <c r="Y14" s="1"/>
      <c r="Z14" s="9"/>
      <c r="AB14" s="10"/>
      <c r="AC14" s="10"/>
      <c r="AD14" s="10"/>
      <c r="AE14" s="12"/>
      <c r="AF14" s="12"/>
    </row>
    <row r="15" spans="2:32" s="2" customFormat="1">
      <c r="B15" s="526"/>
      <c r="C15" s="19"/>
      <c r="D15" s="20"/>
      <c r="E15" s="20"/>
      <c r="F15" s="96"/>
      <c r="G15" s="20"/>
      <c r="H15" s="20"/>
      <c r="I15" s="20"/>
      <c r="J15" s="20"/>
      <c r="K15" s="21"/>
      <c r="L15" s="22"/>
      <c r="M15" s="20"/>
      <c r="N15" s="96"/>
      <c r="O15" s="20"/>
      <c r="P15" s="20"/>
      <c r="Q15" s="20"/>
      <c r="R15" s="20"/>
      <c r="S15" s="20"/>
      <c r="T15" s="23"/>
      <c r="U15" s="70"/>
      <c r="V15" s="70"/>
      <c r="W15" s="70"/>
      <c r="X15" s="70"/>
      <c r="Y15" s="1"/>
      <c r="Z15" s="9"/>
      <c r="AB15" s="10"/>
      <c r="AC15" s="10"/>
      <c r="AD15" s="10"/>
      <c r="AE15" s="12"/>
      <c r="AF15" s="12"/>
    </row>
    <row r="16" spans="2:32" s="2" customFormat="1">
      <c r="B16" s="526"/>
      <c r="C16" s="19"/>
      <c r="D16" s="20"/>
      <c r="E16" s="20"/>
      <c r="F16" s="96"/>
      <c r="G16" s="20"/>
      <c r="H16" s="20"/>
      <c r="I16" s="20"/>
      <c r="J16" s="20"/>
      <c r="K16" s="21"/>
      <c r="L16" s="22"/>
      <c r="M16" s="20"/>
      <c r="N16" s="96"/>
      <c r="O16" s="20"/>
      <c r="P16" s="20"/>
      <c r="Q16" s="20"/>
      <c r="R16" s="20"/>
      <c r="S16" s="20"/>
      <c r="T16" s="23"/>
      <c r="U16" s="70"/>
      <c r="V16" s="70"/>
      <c r="W16" s="70"/>
      <c r="X16" s="70"/>
      <c r="Y16" s="1"/>
      <c r="Z16" s="9"/>
      <c r="AA16" s="5"/>
      <c r="AB16" s="6"/>
      <c r="AC16" s="6"/>
      <c r="AD16" s="6"/>
      <c r="AE16" s="6"/>
      <c r="AF16" s="6"/>
    </row>
    <row r="17" spans="1:32" s="2" customFormat="1">
      <c r="B17" s="526"/>
      <c r="C17" s="19"/>
      <c r="D17" s="20"/>
      <c r="E17" s="20"/>
      <c r="F17" s="96"/>
      <c r="G17" s="20"/>
      <c r="H17" s="20"/>
      <c r="I17" s="20"/>
      <c r="J17" s="20"/>
      <c r="K17" s="21"/>
      <c r="L17" s="22"/>
      <c r="M17" s="20"/>
      <c r="N17" s="96"/>
      <c r="O17" s="20"/>
      <c r="P17" s="20"/>
      <c r="Q17" s="20"/>
      <c r="R17" s="20"/>
      <c r="S17" s="20"/>
      <c r="T17" s="23"/>
      <c r="U17" s="70"/>
      <c r="V17" s="70"/>
      <c r="W17" s="70"/>
      <c r="X17" s="70"/>
      <c r="Y17" s="1"/>
      <c r="Z17" s="9"/>
    </row>
    <row r="18" spans="1:32" s="2" customFormat="1">
      <c r="B18" s="526"/>
      <c r="C18" s="19"/>
      <c r="D18" s="20"/>
      <c r="E18" s="20"/>
      <c r="F18" s="96"/>
      <c r="G18" s="20"/>
      <c r="H18" s="20"/>
      <c r="I18" s="20"/>
      <c r="J18" s="20"/>
      <c r="K18" s="21"/>
      <c r="L18" s="22"/>
      <c r="M18" s="20"/>
      <c r="N18" s="96"/>
      <c r="O18" s="20"/>
      <c r="P18" s="20"/>
      <c r="Q18" s="20"/>
      <c r="R18" s="20"/>
      <c r="S18" s="20"/>
      <c r="T18" s="23"/>
      <c r="U18" s="70"/>
      <c r="V18" s="70"/>
      <c r="W18" s="70"/>
      <c r="X18" s="70"/>
      <c r="Y18" s="1"/>
      <c r="Z18" s="9"/>
      <c r="AA18" s="537"/>
      <c r="AB18" s="537"/>
      <c r="AC18" s="537"/>
      <c r="AD18" s="537"/>
      <c r="AE18" s="537"/>
      <c r="AF18" s="537"/>
    </row>
    <row r="19" spans="1:32" s="2" customFormat="1" ht="15.75">
      <c r="B19" s="526"/>
      <c r="C19" s="19"/>
      <c r="D19" s="20"/>
      <c r="E19" s="521" t="s">
        <v>15</v>
      </c>
      <c r="F19" s="521"/>
      <c r="G19" s="521"/>
      <c r="H19" s="539" t="s">
        <v>16</v>
      </c>
      <c r="I19" s="521"/>
      <c r="J19" s="521"/>
      <c r="K19" s="21"/>
      <c r="L19" s="22"/>
      <c r="M19" s="536" t="s">
        <v>6</v>
      </c>
      <c r="N19" s="536"/>
      <c r="O19" s="536"/>
      <c r="P19" s="536"/>
      <c r="Q19" s="536"/>
      <c r="R19" s="536"/>
      <c r="S19" s="28"/>
      <c r="T19" s="23"/>
      <c r="U19" s="70"/>
      <c r="V19" s="70"/>
      <c r="W19" s="70"/>
      <c r="X19" s="70"/>
      <c r="Y19" s="1"/>
      <c r="Z19" s="9"/>
      <c r="AA19" s="537"/>
      <c r="AB19" s="537"/>
      <c r="AC19" s="537"/>
      <c r="AD19" s="537"/>
      <c r="AE19" s="537"/>
      <c r="AF19" s="537"/>
    </row>
    <row r="20" spans="1:32">
      <c r="B20" s="526"/>
      <c r="C20" s="19"/>
      <c r="D20" s="20"/>
      <c r="E20" s="28">
        <v>2012</v>
      </c>
      <c r="F20" s="106">
        <v>2013</v>
      </c>
      <c r="G20" s="28">
        <v>2014</v>
      </c>
      <c r="H20" s="137">
        <v>2015</v>
      </c>
      <c r="I20" s="106">
        <v>2016</v>
      </c>
      <c r="J20" s="28">
        <v>2017</v>
      </c>
      <c r="K20" s="21"/>
      <c r="L20" s="22"/>
      <c r="M20" s="28">
        <v>2012</v>
      </c>
      <c r="N20" s="106">
        <v>2013</v>
      </c>
      <c r="O20" s="28">
        <v>2014</v>
      </c>
      <c r="P20" s="28">
        <v>2015</v>
      </c>
      <c r="Q20" s="28">
        <v>2016</v>
      </c>
      <c r="R20" s="28">
        <v>2017</v>
      </c>
      <c r="S20" s="24"/>
      <c r="T20" s="23"/>
      <c r="Z20" s="9"/>
      <c r="AA20" s="2"/>
      <c r="AB20" s="8"/>
      <c r="AC20" s="8"/>
      <c r="AD20" s="8"/>
      <c r="AE20" s="8"/>
      <c r="AF20" s="8"/>
    </row>
    <row r="21" spans="1:32" ht="3.75" customHeight="1">
      <c r="B21" s="526"/>
      <c r="C21" s="19"/>
      <c r="D21" s="20"/>
      <c r="E21" s="30"/>
      <c r="F21" s="109"/>
      <c r="G21" s="30"/>
      <c r="H21" s="140"/>
      <c r="I21" s="109"/>
      <c r="J21" s="30"/>
      <c r="K21" s="21"/>
      <c r="L21" s="22"/>
      <c r="M21" s="30"/>
      <c r="N21" s="109"/>
      <c r="O21" s="30"/>
      <c r="P21" s="30"/>
      <c r="Q21" s="30"/>
      <c r="R21" s="30"/>
      <c r="S21" s="24"/>
      <c r="T21" s="23"/>
      <c r="Z21" s="9"/>
      <c r="AA21" s="2"/>
      <c r="AB21" s="8"/>
      <c r="AC21" s="8"/>
      <c r="AD21" s="8"/>
      <c r="AE21" s="8"/>
      <c r="AF21" s="8"/>
    </row>
    <row r="22" spans="1:32" ht="3.75" customHeight="1">
      <c r="B22" s="526"/>
      <c r="C22" s="19"/>
      <c r="D22" s="20"/>
      <c r="E22" s="24"/>
      <c r="F22" s="101"/>
      <c r="G22" s="24"/>
      <c r="H22" s="139"/>
      <c r="I22" s="101"/>
      <c r="J22" s="24"/>
      <c r="K22" s="21"/>
      <c r="L22" s="22"/>
      <c r="M22" s="24"/>
      <c r="N22" s="101"/>
      <c r="O22" s="24"/>
      <c r="P22" s="24"/>
      <c r="Q22" s="24"/>
      <c r="R22" s="24"/>
      <c r="S22" s="24"/>
      <c r="T22" s="23"/>
      <c r="Z22" s="9"/>
      <c r="AA22" s="2"/>
      <c r="AB22" s="8"/>
      <c r="AC22" s="8"/>
      <c r="AD22" s="8"/>
      <c r="AE22" s="8"/>
      <c r="AF22" s="8"/>
    </row>
    <row r="23" spans="1:32">
      <c r="B23" s="526"/>
      <c r="C23" s="19"/>
      <c r="D23" s="354" t="s">
        <v>152</v>
      </c>
      <c r="E23" s="256">
        <v>88.4</v>
      </c>
      <c r="F23" s="256">
        <v>81.099999999999994</v>
      </c>
      <c r="G23" s="257">
        <v>87.6</v>
      </c>
      <c r="H23" s="256">
        <v>32.5</v>
      </c>
      <c r="I23" s="256">
        <v>24.5</v>
      </c>
      <c r="J23" s="256">
        <v>33.5</v>
      </c>
      <c r="K23" s="32"/>
      <c r="L23" s="33"/>
      <c r="M23" s="256">
        <v>16.600000000000001</v>
      </c>
      <c r="N23" s="256">
        <v>15.7</v>
      </c>
      <c r="O23" s="256">
        <v>18.7</v>
      </c>
      <c r="P23" s="256">
        <v>18.600000000000001</v>
      </c>
      <c r="Q23" s="256">
        <v>22.6</v>
      </c>
      <c r="R23" s="256">
        <v>11.2</v>
      </c>
      <c r="S23" s="72"/>
      <c r="T23" s="23"/>
      <c r="Z23" s="9"/>
      <c r="AA23" s="3"/>
      <c r="AB23" s="10"/>
      <c r="AC23" s="10"/>
      <c r="AD23" s="10"/>
      <c r="AE23" s="13"/>
      <c r="AF23" s="13"/>
    </row>
    <row r="24" spans="1:32" s="253" customFormat="1">
      <c r="A24" s="203"/>
      <c r="B24" s="526"/>
      <c r="C24" s="19"/>
      <c r="D24" s="354" t="s">
        <v>153</v>
      </c>
      <c r="E24" s="256"/>
      <c r="F24" s="256"/>
      <c r="G24" s="257"/>
      <c r="H24" s="256">
        <v>70.5</v>
      </c>
      <c r="I24" s="256">
        <v>60.6</v>
      </c>
      <c r="J24" s="256">
        <v>81.3</v>
      </c>
      <c r="K24" s="110"/>
      <c r="L24" s="111"/>
      <c r="M24" s="256"/>
      <c r="N24" s="256"/>
      <c r="O24" s="256"/>
      <c r="P24" s="256">
        <v>15.6</v>
      </c>
      <c r="Q24" s="256">
        <v>28.2</v>
      </c>
      <c r="R24" s="256">
        <v>31.1</v>
      </c>
      <c r="S24" s="72"/>
      <c r="T24" s="100"/>
      <c r="Y24" s="85"/>
      <c r="Z24" s="88"/>
      <c r="AA24" s="3"/>
      <c r="AB24" s="89"/>
      <c r="AC24" s="89"/>
      <c r="AD24" s="89"/>
      <c r="AE24" s="90"/>
      <c r="AF24" s="90"/>
    </row>
    <row r="25" spans="1:32" s="253" customFormat="1">
      <c r="A25" s="203"/>
      <c r="B25" s="526"/>
      <c r="C25" s="19"/>
      <c r="D25" s="354" t="s">
        <v>158</v>
      </c>
      <c r="E25" s="256"/>
      <c r="F25" s="256">
        <v>90.6</v>
      </c>
      <c r="G25" s="257">
        <v>93.4</v>
      </c>
      <c r="H25" s="256">
        <v>61.6</v>
      </c>
      <c r="I25" s="256">
        <v>64</v>
      </c>
      <c r="J25" s="364">
        <v>72.847682119205302</v>
      </c>
      <c r="K25" s="110"/>
      <c r="L25" s="111"/>
      <c r="M25" s="256"/>
      <c r="N25" s="256">
        <v>37.5</v>
      </c>
      <c r="O25" s="256">
        <v>31.9</v>
      </c>
      <c r="P25" s="256">
        <v>23.8</v>
      </c>
      <c r="Q25" s="256">
        <v>17.5</v>
      </c>
      <c r="R25" s="364">
        <v>22.516556291390728</v>
      </c>
      <c r="S25" s="72"/>
      <c r="T25" s="100"/>
      <c r="Y25" s="85"/>
      <c r="Z25" s="88"/>
      <c r="AA25" s="3"/>
      <c r="AB25" s="89"/>
      <c r="AC25" s="89"/>
      <c r="AD25" s="89"/>
      <c r="AE25" s="90"/>
      <c r="AF25" s="90"/>
    </row>
    <row r="26" spans="1:32" ht="16.5">
      <c r="B26" s="526"/>
      <c r="C26" s="19"/>
      <c r="D26" s="255" t="s">
        <v>154</v>
      </c>
      <c r="E26" s="256">
        <v>65</v>
      </c>
      <c r="F26" s="256">
        <v>67.326423321816193</v>
      </c>
      <c r="G26" s="257">
        <v>68.278005745800797</v>
      </c>
      <c r="H26" s="256">
        <v>27.163343493799331</v>
      </c>
      <c r="I26" s="256">
        <v>27.454751889174045</v>
      </c>
      <c r="J26" s="256">
        <v>33.065336385310346</v>
      </c>
      <c r="K26" s="32"/>
      <c r="L26" s="33"/>
      <c r="M26" s="256">
        <v>8.1</v>
      </c>
      <c r="N26" s="256">
        <v>8.1204932509484244</v>
      </c>
      <c r="O26" s="256">
        <v>8.2995723363203933</v>
      </c>
      <c r="P26" s="256">
        <v>8.0486414454896522</v>
      </c>
      <c r="Q26" s="256">
        <v>7.9262942821723508</v>
      </c>
      <c r="R26" s="256">
        <v>7.2602041512791358</v>
      </c>
      <c r="S26" s="72"/>
      <c r="T26" s="23"/>
      <c r="Z26" s="9"/>
      <c r="AA26" s="2"/>
      <c r="AB26" s="10"/>
      <c r="AC26" s="10"/>
      <c r="AD26" s="10"/>
      <c r="AE26" s="12"/>
      <c r="AF26" s="12"/>
    </row>
    <row r="27" spans="1:32" s="253" customFormat="1" ht="16.5">
      <c r="A27" s="203"/>
      <c r="B27" s="526"/>
      <c r="C27" s="19"/>
      <c r="D27" s="255" t="s">
        <v>155</v>
      </c>
      <c r="E27" s="256"/>
      <c r="F27" s="256"/>
      <c r="G27" s="257"/>
      <c r="H27" s="256">
        <v>43.547482040342558</v>
      </c>
      <c r="I27" s="256">
        <v>43.53682218146362</v>
      </c>
      <c r="J27" s="256">
        <v>50.770851015926674</v>
      </c>
      <c r="K27" s="110"/>
      <c r="L27" s="111"/>
      <c r="M27" s="256"/>
      <c r="N27" s="256"/>
      <c r="O27" s="256"/>
      <c r="P27" s="256">
        <v>11.409414204658006</v>
      </c>
      <c r="Q27" s="256">
        <v>11.520328420736274</v>
      </c>
      <c r="R27" s="256">
        <v>12.522784986331711</v>
      </c>
      <c r="S27" s="72"/>
      <c r="T27" s="100"/>
      <c r="Y27" s="85"/>
      <c r="Z27" s="88"/>
      <c r="AA27" s="203"/>
      <c r="AB27" s="89"/>
      <c r="AC27" s="89"/>
      <c r="AD27" s="89"/>
      <c r="AE27" s="12"/>
      <c r="AF27" s="12"/>
    </row>
    <row r="28" spans="1:32" s="253" customFormat="1" ht="16.5">
      <c r="A28" s="203"/>
      <c r="B28" s="526"/>
      <c r="C28" s="19"/>
      <c r="D28" s="255" t="s">
        <v>156</v>
      </c>
      <c r="E28" s="256"/>
      <c r="F28" s="256">
        <v>71.599999999999994</v>
      </c>
      <c r="G28" s="257">
        <v>85.1</v>
      </c>
      <c r="H28" s="256">
        <v>46</v>
      </c>
      <c r="I28" s="256">
        <v>43.6</v>
      </c>
      <c r="J28" s="256">
        <v>47.5</v>
      </c>
      <c r="K28" s="110"/>
      <c r="L28" s="111"/>
      <c r="M28" s="256"/>
      <c r="N28" s="256">
        <v>13.4</v>
      </c>
      <c r="O28" s="256">
        <v>14.3</v>
      </c>
      <c r="P28" s="256">
        <v>13.2</v>
      </c>
      <c r="Q28" s="256">
        <v>10.8</v>
      </c>
      <c r="R28" s="102">
        <v>11.9</v>
      </c>
      <c r="S28" s="72"/>
      <c r="T28" s="100"/>
      <c r="Y28" s="85"/>
      <c r="Z28" s="88"/>
      <c r="AA28" s="203"/>
      <c r="AB28" s="89"/>
      <c r="AC28" s="89"/>
      <c r="AD28" s="89"/>
      <c r="AE28" s="12"/>
      <c r="AF28" s="12"/>
    </row>
    <row r="29" spans="1:32" s="84" customFormat="1">
      <c r="A29" s="86"/>
      <c r="B29" s="526"/>
      <c r="C29" s="19"/>
      <c r="D29" s="255" t="s">
        <v>157</v>
      </c>
      <c r="E29" s="256">
        <v>86.9</v>
      </c>
      <c r="F29" s="256">
        <v>84.9</v>
      </c>
      <c r="G29" s="257">
        <v>92.4</v>
      </c>
      <c r="H29" s="256">
        <v>61.7</v>
      </c>
      <c r="I29" s="256">
        <v>63</v>
      </c>
      <c r="J29" s="256">
        <v>64.900000000000006</v>
      </c>
      <c r="K29" s="110"/>
      <c r="L29" s="111"/>
      <c r="M29" s="256">
        <v>20.399999999999999</v>
      </c>
      <c r="N29" s="256">
        <v>21.1</v>
      </c>
      <c r="O29" s="256">
        <v>19.8</v>
      </c>
      <c r="P29" s="256">
        <v>16.899999999999999</v>
      </c>
      <c r="Q29" s="256">
        <v>18.2</v>
      </c>
      <c r="R29" s="256">
        <v>19.399999999999999</v>
      </c>
      <c r="S29" s="72"/>
      <c r="T29" s="100"/>
      <c r="Y29" s="85"/>
      <c r="Z29" s="88"/>
      <c r="AA29" s="87"/>
      <c r="AB29" s="89"/>
      <c r="AC29" s="89"/>
      <c r="AD29" s="89"/>
      <c r="AE29" s="90"/>
      <c r="AF29" s="90"/>
    </row>
    <row r="30" spans="1:32" ht="3.75" customHeight="1">
      <c r="B30" s="526"/>
      <c r="C30" s="19"/>
      <c r="D30" s="20"/>
      <c r="E30" s="34"/>
      <c r="F30" s="113"/>
      <c r="G30" s="359"/>
      <c r="H30" s="113"/>
      <c r="I30" s="113"/>
      <c r="J30" s="34"/>
      <c r="K30" s="32"/>
      <c r="L30" s="33"/>
      <c r="M30" s="113"/>
      <c r="N30" s="113"/>
      <c r="O30" s="113"/>
      <c r="P30" s="113"/>
      <c r="Q30" s="113"/>
      <c r="R30" s="113"/>
      <c r="S30" s="72"/>
      <c r="T30" s="23"/>
      <c r="Z30" s="9"/>
      <c r="AA30" s="2"/>
      <c r="AB30" s="10"/>
      <c r="AC30" s="10"/>
      <c r="AD30" s="10"/>
      <c r="AE30" s="12"/>
      <c r="AF30" s="12"/>
    </row>
    <row r="31" spans="1:32" ht="3.75" customHeight="1">
      <c r="B31" s="526"/>
      <c r="C31" s="19"/>
      <c r="D31" s="20"/>
      <c r="E31" s="25"/>
      <c r="F31" s="102"/>
      <c r="G31" s="365"/>
      <c r="H31" s="102"/>
      <c r="I31" s="102"/>
      <c r="J31" s="25"/>
      <c r="K31" s="32"/>
      <c r="L31" s="33"/>
      <c r="M31" s="25"/>
      <c r="N31" s="102"/>
      <c r="O31" s="25"/>
      <c r="P31" s="25"/>
      <c r="Q31" s="25"/>
      <c r="R31" s="25"/>
      <c r="S31" s="72"/>
      <c r="T31" s="23"/>
      <c r="Z31" s="9"/>
      <c r="AA31" s="2"/>
      <c r="AB31" s="10"/>
      <c r="AC31" s="10"/>
      <c r="AD31" s="10"/>
      <c r="AE31" s="12"/>
      <c r="AF31" s="12"/>
    </row>
    <row r="32" spans="1:32">
      <c r="B32" s="526"/>
      <c r="C32" s="19"/>
      <c r="D32" s="82" t="s">
        <v>5</v>
      </c>
      <c r="E32" s="186" t="s">
        <v>126</v>
      </c>
      <c r="F32" s="186" t="s">
        <v>126</v>
      </c>
      <c r="G32" s="356" t="s">
        <v>126</v>
      </c>
      <c r="H32" s="186" t="s">
        <v>126</v>
      </c>
      <c r="I32" s="186" t="s">
        <v>126</v>
      </c>
      <c r="J32" s="186" t="s">
        <v>126</v>
      </c>
      <c r="K32" s="32"/>
      <c r="L32" s="33"/>
      <c r="M32" s="186" t="s">
        <v>126</v>
      </c>
      <c r="N32" s="186" t="s">
        <v>126</v>
      </c>
      <c r="O32" s="357" t="s">
        <v>126</v>
      </c>
      <c r="P32" s="186" t="s">
        <v>126</v>
      </c>
      <c r="Q32" s="186" t="s">
        <v>126</v>
      </c>
      <c r="R32" s="186" t="s">
        <v>126</v>
      </c>
      <c r="S32" s="72"/>
      <c r="T32" s="23"/>
      <c r="Z32" s="9"/>
      <c r="AA32" s="2"/>
      <c r="AB32" s="10"/>
      <c r="AC32" s="10"/>
      <c r="AD32" s="10"/>
      <c r="AE32" s="12"/>
      <c r="AF32" s="12"/>
    </row>
    <row r="33" spans="2:32" ht="7.5" customHeight="1" thickBot="1">
      <c r="B33" s="526"/>
      <c r="C33" s="35"/>
      <c r="D33" s="36"/>
      <c r="E33" s="37"/>
      <c r="F33" s="115"/>
      <c r="G33" s="37"/>
      <c r="H33" s="37"/>
      <c r="I33" s="37"/>
      <c r="J33" s="37"/>
      <c r="K33" s="38"/>
      <c r="L33" s="38"/>
      <c r="M33" s="37"/>
      <c r="N33" s="115"/>
      <c r="O33" s="37"/>
      <c r="P33" s="37"/>
      <c r="Q33" s="37"/>
      <c r="R33" s="37"/>
      <c r="S33" s="38"/>
      <c r="T33" s="39"/>
      <c r="Z33" s="9"/>
      <c r="AA33" s="2"/>
      <c r="AB33" s="10"/>
      <c r="AC33" s="10"/>
      <c r="AD33" s="10"/>
      <c r="AE33" s="12"/>
      <c r="AF33" s="12"/>
    </row>
    <row r="34" spans="2:32" ht="15" customHeight="1">
      <c r="B34" s="526"/>
      <c r="C34" s="76"/>
      <c r="D34" s="77"/>
      <c r="E34" s="77"/>
      <c r="F34" s="77"/>
      <c r="G34" s="77"/>
      <c r="H34" s="77"/>
      <c r="I34" s="77"/>
      <c r="J34" s="77"/>
      <c r="K34" s="77"/>
      <c r="L34" s="77"/>
      <c r="M34" s="77"/>
      <c r="N34" s="77"/>
      <c r="O34" s="77"/>
      <c r="P34" s="77"/>
      <c r="Q34" s="77"/>
      <c r="R34" s="77"/>
      <c r="S34" s="77"/>
      <c r="T34" s="40"/>
      <c r="Z34" s="9"/>
      <c r="AA34" s="2"/>
      <c r="AB34" s="2"/>
      <c r="AC34" s="2"/>
      <c r="AD34" s="2"/>
      <c r="AE34" s="2"/>
      <c r="AF34" s="2"/>
    </row>
    <row r="35" spans="2:32" ht="15" customHeight="1">
      <c r="B35" s="526"/>
      <c r="C35" s="41"/>
      <c r="D35" s="41"/>
      <c r="E35" s="41"/>
      <c r="F35" s="119"/>
      <c r="G35" s="41"/>
      <c r="H35" s="41"/>
      <c r="I35" s="41"/>
      <c r="J35" s="41"/>
      <c r="K35" s="42"/>
      <c r="L35" s="43"/>
      <c r="M35" s="41"/>
      <c r="N35" s="119"/>
      <c r="O35" s="41"/>
      <c r="P35" s="41"/>
      <c r="Q35" s="41"/>
      <c r="R35" s="41"/>
      <c r="S35" s="41"/>
      <c r="T35" s="44"/>
      <c r="Z35" s="9"/>
      <c r="AA35" s="2"/>
      <c r="AB35" s="2"/>
      <c r="AC35" s="2"/>
      <c r="AD35" s="2"/>
      <c r="AE35" s="2"/>
      <c r="AF35" s="2"/>
    </row>
    <row r="36" spans="2:32" ht="15" customHeight="1">
      <c r="B36" s="526"/>
      <c r="C36" s="19"/>
      <c r="D36" s="45"/>
      <c r="E36" s="45"/>
      <c r="F36" s="123"/>
      <c r="G36" s="45"/>
      <c r="H36" s="45"/>
      <c r="I36" s="45"/>
      <c r="J36" s="45"/>
      <c r="K36" s="46"/>
      <c r="L36" s="47"/>
      <c r="M36" s="45"/>
      <c r="N36" s="123"/>
      <c r="O36" s="45"/>
      <c r="P36" s="45"/>
      <c r="Q36" s="45"/>
      <c r="R36" s="45"/>
      <c r="S36" s="45"/>
      <c r="T36" s="48"/>
    </row>
    <row r="37" spans="2:32" ht="15" customHeight="1">
      <c r="B37" s="526"/>
      <c r="C37" s="19"/>
      <c r="D37" s="45"/>
      <c r="E37" s="45"/>
      <c r="F37" s="123"/>
      <c r="G37" s="45"/>
      <c r="H37" s="45"/>
      <c r="I37" s="45"/>
      <c r="J37" s="45"/>
      <c r="K37" s="46"/>
      <c r="L37" s="47"/>
      <c r="M37" s="45"/>
      <c r="N37" s="123"/>
      <c r="O37" s="45"/>
      <c r="P37" s="45"/>
      <c r="Q37" s="45"/>
      <c r="R37" s="45"/>
      <c r="S37" s="45"/>
      <c r="T37" s="48"/>
    </row>
    <row r="38" spans="2:32" ht="15" customHeight="1">
      <c r="B38" s="526"/>
      <c r="C38" s="19"/>
      <c r="D38" s="45"/>
      <c r="E38" s="45"/>
      <c r="F38" s="123"/>
      <c r="G38" s="45"/>
      <c r="H38" s="45"/>
      <c r="I38" s="45"/>
      <c r="J38" s="45"/>
      <c r="K38" s="46"/>
      <c r="L38" s="47"/>
      <c r="M38" s="45"/>
      <c r="N38" s="123"/>
      <c r="O38" s="45"/>
      <c r="P38" s="45"/>
      <c r="Q38" s="45"/>
      <c r="R38" s="45"/>
      <c r="S38" s="45"/>
      <c r="T38" s="48"/>
    </row>
    <row r="39" spans="2:32" ht="15" customHeight="1">
      <c r="B39" s="526"/>
      <c r="C39" s="19"/>
      <c r="D39" s="45"/>
      <c r="E39" s="45"/>
      <c r="F39" s="123"/>
      <c r="G39" s="45"/>
      <c r="H39" s="45"/>
      <c r="I39" s="45"/>
      <c r="J39" s="45"/>
      <c r="K39" s="46"/>
      <c r="L39" s="47"/>
      <c r="M39" s="45"/>
      <c r="N39" s="123"/>
      <c r="O39" s="45"/>
      <c r="P39" s="45"/>
      <c r="Q39" s="45"/>
      <c r="R39" s="45"/>
      <c r="S39" s="45"/>
      <c r="T39" s="48"/>
    </row>
    <row r="40" spans="2:32" ht="15" customHeight="1">
      <c r="B40" s="526"/>
      <c r="C40" s="19"/>
      <c r="D40" s="45"/>
      <c r="E40" s="45"/>
      <c r="F40" s="123"/>
      <c r="G40" s="45"/>
      <c r="H40" s="45"/>
      <c r="I40" s="45"/>
      <c r="J40" s="45"/>
      <c r="K40" s="46"/>
      <c r="L40" s="47"/>
      <c r="M40" s="45"/>
      <c r="N40" s="123"/>
      <c r="O40" s="45"/>
      <c r="P40" s="45"/>
      <c r="Q40" s="45"/>
      <c r="R40" s="45"/>
      <c r="S40" s="45"/>
      <c r="T40" s="48"/>
    </row>
    <row r="41" spans="2:32" ht="15" customHeight="1">
      <c r="B41" s="526"/>
      <c r="C41" s="19"/>
      <c r="D41" s="45"/>
      <c r="E41" s="45"/>
      <c r="F41" s="123"/>
      <c r="G41" s="45"/>
      <c r="H41" s="45"/>
      <c r="I41" s="45"/>
      <c r="J41" s="45"/>
      <c r="K41" s="46"/>
      <c r="L41" s="47"/>
      <c r="M41" s="45"/>
      <c r="N41" s="123"/>
      <c r="O41" s="45"/>
      <c r="P41" s="45"/>
      <c r="Q41" s="45"/>
      <c r="R41" s="45"/>
      <c r="S41" s="45"/>
      <c r="T41" s="48"/>
    </row>
    <row r="42" spans="2:32" ht="14.25" customHeight="1">
      <c r="B42" s="526"/>
      <c r="C42" s="19"/>
      <c r="D42" s="45"/>
      <c r="E42" s="45"/>
      <c r="F42" s="123"/>
      <c r="G42" s="45"/>
      <c r="H42" s="45"/>
      <c r="I42" s="45"/>
      <c r="J42" s="45"/>
      <c r="K42" s="46"/>
      <c r="L42" s="47"/>
      <c r="M42" s="45"/>
      <c r="N42" s="123"/>
      <c r="O42" s="45"/>
      <c r="P42" s="45"/>
      <c r="Q42" s="45"/>
      <c r="R42" s="45"/>
      <c r="S42" s="45"/>
      <c r="T42" s="48"/>
    </row>
    <row r="43" spans="2:32">
      <c r="B43" s="526"/>
      <c r="C43" s="19"/>
      <c r="D43" s="45"/>
      <c r="E43" s="45"/>
      <c r="F43" s="123"/>
      <c r="G43" s="45"/>
      <c r="H43" s="45"/>
      <c r="I43" s="45"/>
      <c r="J43" s="45"/>
      <c r="K43" s="46"/>
      <c r="L43" s="47"/>
      <c r="M43" s="45"/>
      <c r="N43" s="123"/>
      <c r="O43" s="45"/>
      <c r="P43" s="45"/>
      <c r="Q43" s="45"/>
      <c r="R43" s="45"/>
      <c r="S43" s="45"/>
      <c r="T43" s="48"/>
    </row>
    <row r="44" spans="2:32">
      <c r="B44" s="526"/>
      <c r="C44" s="19"/>
      <c r="D44" s="45"/>
      <c r="E44" s="45"/>
      <c r="F44" s="123"/>
      <c r="G44" s="45"/>
      <c r="H44" s="45"/>
      <c r="I44" s="45"/>
      <c r="J44" s="45"/>
      <c r="K44" s="46"/>
      <c r="L44" s="47"/>
      <c r="M44" s="45"/>
      <c r="N44" s="123"/>
      <c r="O44" s="45"/>
      <c r="P44" s="45"/>
      <c r="Q44" s="45"/>
      <c r="R44" s="45"/>
      <c r="S44" s="45"/>
      <c r="T44" s="48"/>
    </row>
    <row r="45" spans="2:32">
      <c r="B45" s="526"/>
      <c r="C45" s="19"/>
      <c r="D45" s="45"/>
      <c r="E45" s="45"/>
      <c r="F45" s="123"/>
      <c r="G45" s="45"/>
      <c r="H45" s="45"/>
      <c r="I45" s="45"/>
      <c r="J45" s="45"/>
      <c r="K45" s="46"/>
      <c r="L45" s="47"/>
      <c r="M45" s="45"/>
      <c r="N45" s="123"/>
      <c r="O45" s="45"/>
      <c r="P45" s="45"/>
      <c r="Q45" s="45"/>
      <c r="R45" s="45"/>
      <c r="S45" s="45"/>
      <c r="T45" s="48"/>
    </row>
    <row r="46" spans="2:32">
      <c r="B46" s="526"/>
      <c r="C46" s="19"/>
      <c r="D46" s="45"/>
      <c r="E46" s="45"/>
      <c r="F46" s="123"/>
      <c r="G46" s="45"/>
      <c r="H46" s="45"/>
      <c r="I46" s="45"/>
      <c r="J46" s="45"/>
      <c r="K46" s="46"/>
      <c r="L46" s="47"/>
      <c r="M46" s="45"/>
      <c r="N46" s="123"/>
      <c r="O46" s="45"/>
      <c r="P46" s="45"/>
      <c r="Q46" s="45"/>
      <c r="R46" s="45"/>
      <c r="S46" s="45"/>
      <c r="T46" s="48"/>
    </row>
    <row r="47" spans="2:32">
      <c r="B47" s="526"/>
      <c r="C47" s="19"/>
      <c r="D47" s="45"/>
      <c r="E47" s="45"/>
      <c r="F47" s="123"/>
      <c r="G47" s="45"/>
      <c r="H47" s="45"/>
      <c r="I47" s="45"/>
      <c r="J47" s="45"/>
      <c r="K47" s="46"/>
      <c r="L47" s="47"/>
      <c r="M47" s="45"/>
      <c r="N47" s="123"/>
      <c r="O47" s="45"/>
      <c r="P47" s="45"/>
      <c r="Q47" s="45"/>
      <c r="R47" s="45"/>
      <c r="S47" s="45"/>
      <c r="T47" s="48"/>
    </row>
    <row r="48" spans="2:32">
      <c r="B48" s="526"/>
      <c r="C48" s="19"/>
      <c r="D48" s="45"/>
      <c r="E48" s="45"/>
      <c r="F48" s="123"/>
      <c r="G48" s="45"/>
      <c r="H48" s="45"/>
      <c r="I48" s="45"/>
      <c r="J48" s="45"/>
      <c r="K48" s="46"/>
      <c r="L48" s="47"/>
      <c r="M48" s="45"/>
      <c r="N48" s="123"/>
      <c r="O48" s="45"/>
      <c r="P48" s="45"/>
      <c r="Q48" s="45"/>
      <c r="R48" s="45"/>
      <c r="S48" s="45"/>
      <c r="T48" s="48"/>
    </row>
    <row r="49" spans="1:32">
      <c r="B49" s="526"/>
      <c r="C49" s="19"/>
      <c r="D49" s="45"/>
      <c r="E49" s="45"/>
      <c r="F49" s="123"/>
      <c r="G49" s="45"/>
      <c r="H49" s="45"/>
      <c r="I49" s="45"/>
      <c r="J49" s="45"/>
      <c r="K49" s="46"/>
      <c r="L49" s="47"/>
      <c r="M49" s="45"/>
      <c r="N49" s="123"/>
      <c r="O49" s="45"/>
      <c r="P49" s="45"/>
      <c r="Q49" s="45"/>
      <c r="R49" s="45"/>
      <c r="S49" s="45"/>
      <c r="T49" s="48"/>
      <c r="AB49" s="538"/>
      <c r="AC49" s="538"/>
      <c r="AD49" s="538"/>
      <c r="AE49" s="538"/>
      <c r="AF49" s="538"/>
    </row>
    <row r="50" spans="1:32" ht="15.75">
      <c r="B50" s="526"/>
      <c r="C50" s="19"/>
      <c r="D50" s="45"/>
      <c r="E50" s="536" t="s">
        <v>211</v>
      </c>
      <c r="F50" s="536"/>
      <c r="G50" s="536"/>
      <c r="H50" s="536"/>
      <c r="I50" s="536"/>
      <c r="J50" s="536"/>
      <c r="K50" s="46"/>
      <c r="L50" s="47"/>
      <c r="M50" s="521" t="s">
        <v>28</v>
      </c>
      <c r="N50" s="521"/>
      <c r="O50" s="521"/>
      <c r="P50" s="521"/>
      <c r="Q50" s="521"/>
      <c r="R50" s="521"/>
      <c r="S50" s="51"/>
      <c r="T50" s="48"/>
      <c r="AB50" s="538"/>
      <c r="AC50" s="538"/>
      <c r="AD50" s="538"/>
      <c r="AE50" s="538"/>
      <c r="AF50" s="538"/>
    </row>
    <row r="51" spans="1:32">
      <c r="B51" s="526"/>
      <c r="C51" s="19"/>
      <c r="D51" s="45"/>
      <c r="E51" s="106">
        <v>2012</v>
      </c>
      <c r="F51" s="106">
        <v>2013</v>
      </c>
      <c r="G51" s="106">
        <v>2014</v>
      </c>
      <c r="H51" s="106">
        <v>2015</v>
      </c>
      <c r="I51" s="106">
        <v>2016</v>
      </c>
      <c r="J51" s="106">
        <v>2017</v>
      </c>
      <c r="K51" s="46"/>
      <c r="L51" s="47"/>
      <c r="M51" s="106">
        <v>2012</v>
      </c>
      <c r="N51" s="106">
        <v>2013</v>
      </c>
      <c r="O51" s="106">
        <v>2014</v>
      </c>
      <c r="P51" s="106">
        <v>2015</v>
      </c>
      <c r="Q51" s="106">
        <v>2016</v>
      </c>
      <c r="R51" s="106">
        <v>2017</v>
      </c>
      <c r="S51" s="24"/>
      <c r="T51" s="48"/>
    </row>
    <row r="52" spans="1:32" ht="3.75" customHeight="1">
      <c r="B52" s="526"/>
      <c r="C52" s="19"/>
      <c r="D52" s="45"/>
      <c r="E52" s="30"/>
      <c r="F52" s="109"/>
      <c r="G52" s="30"/>
      <c r="H52" s="30"/>
      <c r="I52" s="30"/>
      <c r="J52" s="30"/>
      <c r="K52" s="46"/>
      <c r="L52" s="47"/>
      <c r="M52" s="30"/>
      <c r="N52" s="109"/>
      <c r="O52" s="30"/>
      <c r="P52" s="30"/>
      <c r="Q52" s="30"/>
      <c r="R52" s="30"/>
      <c r="S52" s="24"/>
      <c r="T52" s="48"/>
    </row>
    <row r="53" spans="1:32" ht="3.75" customHeight="1">
      <c r="B53" s="526"/>
      <c r="C53" s="19"/>
      <c r="D53" s="45"/>
      <c r="E53" s="24"/>
      <c r="F53" s="101"/>
      <c r="G53" s="24"/>
      <c r="H53" s="24"/>
      <c r="I53" s="24"/>
      <c r="J53" s="24"/>
      <c r="K53" s="46"/>
      <c r="L53" s="47"/>
      <c r="M53" s="24"/>
      <c r="N53" s="101"/>
      <c r="O53" s="24"/>
      <c r="P53" s="24"/>
      <c r="Q53" s="24"/>
      <c r="R53" s="24"/>
      <c r="S53" s="24"/>
      <c r="T53" s="48"/>
    </row>
    <row r="54" spans="1:32">
      <c r="B54" s="526"/>
      <c r="C54" s="19"/>
      <c r="D54" s="354" t="s">
        <v>152</v>
      </c>
      <c r="E54" s="256">
        <v>24.9</v>
      </c>
      <c r="F54" s="256">
        <v>21.1</v>
      </c>
      <c r="G54" s="256">
        <v>21.2</v>
      </c>
      <c r="H54" s="256">
        <v>24.7</v>
      </c>
      <c r="I54" s="256">
        <v>48.4</v>
      </c>
      <c r="J54" s="256">
        <v>54.7</v>
      </c>
      <c r="K54" s="52"/>
      <c r="L54" s="53"/>
      <c r="M54" s="256">
        <v>25.4</v>
      </c>
      <c r="N54" s="256">
        <v>24.3</v>
      </c>
      <c r="O54" s="256">
        <v>27.5</v>
      </c>
      <c r="P54" s="256">
        <v>27.3</v>
      </c>
      <c r="Q54" s="256">
        <v>66.5</v>
      </c>
      <c r="R54" s="256">
        <v>64.7</v>
      </c>
      <c r="S54" s="73"/>
      <c r="T54" s="48"/>
    </row>
    <row r="55" spans="1:32" s="253" customFormat="1">
      <c r="A55" s="203"/>
      <c r="B55" s="526"/>
      <c r="C55" s="19"/>
      <c r="D55" s="354" t="s">
        <v>153</v>
      </c>
      <c r="E55" s="256"/>
      <c r="F55" s="256"/>
      <c r="G55" s="256"/>
      <c r="H55" s="256">
        <v>17.2</v>
      </c>
      <c r="I55" s="256">
        <v>14.7</v>
      </c>
      <c r="J55" s="256">
        <v>15</v>
      </c>
      <c r="K55" s="132"/>
      <c r="L55" s="133"/>
      <c r="M55" s="256"/>
      <c r="N55" s="256"/>
      <c r="O55" s="256"/>
      <c r="P55" s="256">
        <v>17.2</v>
      </c>
      <c r="Q55" s="256">
        <v>14.7</v>
      </c>
      <c r="R55" s="256">
        <v>16.100000000000001</v>
      </c>
      <c r="S55" s="73"/>
      <c r="T55" s="127"/>
      <c r="Y55" s="85"/>
      <c r="Z55" s="85"/>
    </row>
    <row r="56" spans="1:32" s="253" customFormat="1">
      <c r="A56" s="203"/>
      <c r="B56" s="526"/>
      <c r="C56" s="19"/>
      <c r="D56" s="354" t="s">
        <v>158</v>
      </c>
      <c r="E56" s="256"/>
      <c r="F56" s="256">
        <v>16.399999999999999</v>
      </c>
      <c r="G56" s="256">
        <v>15.4</v>
      </c>
      <c r="H56" s="256">
        <v>19.5</v>
      </c>
      <c r="I56" s="256">
        <v>20.2</v>
      </c>
      <c r="J56" s="364">
        <v>18.543046357615893</v>
      </c>
      <c r="K56" s="132"/>
      <c r="L56" s="133"/>
      <c r="M56" s="256"/>
      <c r="N56" s="256">
        <v>79.7</v>
      </c>
      <c r="O56" s="256">
        <v>76.400000000000006</v>
      </c>
      <c r="P56" s="256">
        <v>73.5</v>
      </c>
      <c r="Q56" s="256">
        <v>68.400000000000006</v>
      </c>
      <c r="R56" s="364">
        <v>75.496688741721854</v>
      </c>
      <c r="S56" s="73"/>
      <c r="T56" s="127"/>
      <c r="Y56" s="85"/>
      <c r="Z56" s="85"/>
    </row>
    <row r="57" spans="1:32" ht="16.5">
      <c r="B57" s="526"/>
      <c r="C57" s="19"/>
      <c r="D57" s="255" t="s">
        <v>154</v>
      </c>
      <c r="E57" s="256">
        <v>6.3</v>
      </c>
      <c r="F57" s="256">
        <v>6.0271441990644679</v>
      </c>
      <c r="G57" s="256">
        <v>7.1267985325449255</v>
      </c>
      <c r="H57" s="256">
        <v>9.6119665260788185</v>
      </c>
      <c r="I57" s="256">
        <v>10.115977377799892</v>
      </c>
      <c r="J57" s="256">
        <v>11.954615621746743</v>
      </c>
      <c r="K57" s="52"/>
      <c r="L57" s="53"/>
      <c r="M57" s="256">
        <v>43.3</v>
      </c>
      <c r="N57" s="256">
        <v>45.016840224317193</v>
      </c>
      <c r="O57" s="256">
        <v>46.985728362885609</v>
      </c>
      <c r="P57" s="256">
        <v>48.810449611472109</v>
      </c>
      <c r="Q57" s="256">
        <v>49.092464900751963</v>
      </c>
      <c r="R57" s="256">
        <v>52.057729230077243</v>
      </c>
      <c r="S57" s="73"/>
      <c r="T57" s="48"/>
      <c r="Y57" s="7" t="s">
        <v>1</v>
      </c>
      <c r="Z57" s="1" t="s">
        <v>2</v>
      </c>
    </row>
    <row r="58" spans="1:32" s="261" customFormat="1" ht="16.5">
      <c r="A58" s="262"/>
      <c r="B58" s="526"/>
      <c r="C58" s="19"/>
      <c r="D58" s="255" t="s">
        <v>155</v>
      </c>
      <c r="E58" s="256"/>
      <c r="F58" s="256"/>
      <c r="G58" s="256"/>
      <c r="H58" s="256">
        <v>6.7580690845459621</v>
      </c>
      <c r="I58" s="256">
        <v>6.4498242249290003</v>
      </c>
      <c r="J58" s="256">
        <v>7.1350850474559495</v>
      </c>
      <c r="K58" s="132"/>
      <c r="L58" s="133"/>
      <c r="M58" s="256"/>
      <c r="N58" s="256"/>
      <c r="O58" s="256"/>
      <c r="P58" s="256">
        <v>17.840319205292957</v>
      </c>
      <c r="Q58" s="256">
        <v>18.338746196688753</v>
      </c>
      <c r="R58" s="256">
        <v>18.886120079164535</v>
      </c>
      <c r="S58" s="73"/>
      <c r="T58" s="127"/>
      <c r="Y58" s="264"/>
      <c r="Z58" s="263"/>
    </row>
    <row r="59" spans="1:32" s="261" customFormat="1" ht="16.5">
      <c r="A59" s="262"/>
      <c r="B59" s="526"/>
      <c r="C59" s="19"/>
      <c r="D59" s="255" t="s">
        <v>156</v>
      </c>
      <c r="E59" s="256"/>
      <c r="F59" s="256">
        <v>9.4</v>
      </c>
      <c r="G59" s="256">
        <v>10.9</v>
      </c>
      <c r="H59" s="256">
        <v>15.3</v>
      </c>
      <c r="I59" s="256">
        <v>14.8</v>
      </c>
      <c r="J59" s="102">
        <v>17.5</v>
      </c>
      <c r="K59" s="132"/>
      <c r="L59" s="133"/>
      <c r="M59" s="256"/>
      <c r="N59" s="256">
        <v>53.2</v>
      </c>
      <c r="O59" s="256">
        <v>56.6</v>
      </c>
      <c r="P59" s="256">
        <v>58.1</v>
      </c>
      <c r="Q59" s="256">
        <v>57.1</v>
      </c>
      <c r="R59" s="128">
        <v>63</v>
      </c>
      <c r="S59" s="73"/>
      <c r="T59" s="127"/>
      <c r="Y59" s="264"/>
      <c r="Z59" s="263"/>
    </row>
    <row r="60" spans="1:32" s="84" customFormat="1">
      <c r="A60" s="86"/>
      <c r="B60" s="526"/>
      <c r="C60" s="19"/>
      <c r="D60" s="255" t="s">
        <v>157</v>
      </c>
      <c r="E60" s="256">
        <v>24.2</v>
      </c>
      <c r="F60" s="256">
        <v>24.5</v>
      </c>
      <c r="G60" s="256">
        <v>28.2</v>
      </c>
      <c r="H60" s="256">
        <v>29.9</v>
      </c>
      <c r="I60" s="256">
        <v>31</v>
      </c>
      <c r="J60" s="256">
        <v>30.7</v>
      </c>
      <c r="K60" s="132"/>
      <c r="L60" s="133"/>
      <c r="M60" s="256">
        <v>74.900000000000006</v>
      </c>
      <c r="N60" s="256">
        <v>72.5</v>
      </c>
      <c r="O60" s="256">
        <v>71.900000000000006</v>
      </c>
      <c r="P60" s="256">
        <v>70</v>
      </c>
      <c r="Q60" s="256">
        <v>70.400000000000006</v>
      </c>
      <c r="R60" s="256">
        <v>71.2</v>
      </c>
      <c r="S60" s="73"/>
      <c r="T60" s="127"/>
      <c r="Y60" s="85"/>
      <c r="Z60" s="85"/>
    </row>
    <row r="61" spans="1:32" ht="3.75" customHeight="1">
      <c r="B61" s="526"/>
      <c r="C61" s="19"/>
      <c r="D61" s="20"/>
      <c r="E61" s="54"/>
      <c r="F61" s="134"/>
      <c r="G61" s="54"/>
      <c r="H61" s="54"/>
      <c r="I61" s="54"/>
      <c r="J61" s="54"/>
      <c r="K61" s="52"/>
      <c r="L61" s="53"/>
      <c r="M61" s="54"/>
      <c r="N61" s="134"/>
      <c r="O61" s="54"/>
      <c r="P61" s="54"/>
      <c r="Q61" s="54"/>
      <c r="R61" s="54"/>
      <c r="S61" s="73"/>
      <c r="T61" s="48"/>
      <c r="Y61" s="7"/>
    </row>
    <row r="62" spans="1:32" ht="3.75" customHeight="1">
      <c r="B62" s="526"/>
      <c r="C62" s="19"/>
      <c r="D62" s="20"/>
      <c r="E62" s="49"/>
      <c r="F62" s="128"/>
      <c r="G62" s="49"/>
      <c r="H62" s="49"/>
      <c r="I62" s="49"/>
      <c r="J62" s="49"/>
      <c r="K62" s="52"/>
      <c r="L62" s="53"/>
      <c r="M62" s="49"/>
      <c r="N62" s="128"/>
      <c r="O62" s="49"/>
      <c r="P62" s="49"/>
      <c r="Q62" s="49"/>
      <c r="R62" s="49"/>
      <c r="S62" s="73"/>
      <c r="T62" s="48"/>
    </row>
    <row r="63" spans="1:32">
      <c r="B63" s="526"/>
      <c r="C63" s="19"/>
      <c r="D63" s="82" t="s">
        <v>5</v>
      </c>
      <c r="E63" s="186" t="s">
        <v>126</v>
      </c>
      <c r="F63" s="186" t="s">
        <v>126</v>
      </c>
      <c r="G63" s="357" t="s">
        <v>126</v>
      </c>
      <c r="H63" s="186" t="s">
        <v>126</v>
      </c>
      <c r="I63" s="186" t="s">
        <v>126</v>
      </c>
      <c r="J63" s="186" t="s">
        <v>126</v>
      </c>
      <c r="K63" s="52"/>
      <c r="L63" s="53"/>
      <c r="M63" s="186" t="s">
        <v>126</v>
      </c>
      <c r="N63" s="186" t="s">
        <v>126</v>
      </c>
      <c r="O63" s="357" t="s">
        <v>126</v>
      </c>
      <c r="P63" s="186" t="s">
        <v>126</v>
      </c>
      <c r="Q63" s="186" t="s">
        <v>126</v>
      </c>
      <c r="R63" s="186" t="s">
        <v>126</v>
      </c>
      <c r="S63" s="73"/>
      <c r="T63" s="48"/>
    </row>
    <row r="64" spans="1:32" ht="7.5" customHeight="1" thickBot="1">
      <c r="B64" s="527"/>
      <c r="C64" s="55"/>
      <c r="D64" s="55"/>
      <c r="E64" s="55"/>
      <c r="F64" s="135"/>
      <c r="G64" s="55"/>
      <c r="H64" s="55"/>
      <c r="I64" s="55"/>
      <c r="J64" s="55"/>
      <c r="K64" s="55"/>
      <c r="L64" s="55"/>
      <c r="M64" s="55"/>
      <c r="N64" s="135"/>
      <c r="O64" s="55"/>
      <c r="P64" s="55"/>
      <c r="Q64" s="55"/>
      <c r="R64" s="55"/>
      <c r="S64" s="55"/>
      <c r="T64" s="56"/>
    </row>
    <row r="65" spans="1:26">
      <c r="B65" s="67"/>
      <c r="C65" s="61"/>
      <c r="D65" s="61"/>
      <c r="E65" s="61"/>
      <c r="F65" s="138"/>
      <c r="G65" s="61"/>
    </row>
    <row r="66" spans="1:26" s="79" customFormat="1" ht="27" customHeight="1">
      <c r="A66" s="78"/>
      <c r="C66" s="514" t="s">
        <v>113</v>
      </c>
      <c r="D66" s="514"/>
      <c r="E66" s="514"/>
      <c r="F66" s="514"/>
      <c r="G66" s="514"/>
      <c r="H66" s="514"/>
      <c r="I66" s="514"/>
      <c r="J66" s="514"/>
      <c r="K66" s="514"/>
      <c r="L66" s="514"/>
      <c r="M66" s="514"/>
      <c r="N66" s="514"/>
      <c r="O66" s="514"/>
      <c r="P66" s="514"/>
      <c r="Q66" s="514"/>
      <c r="R66" s="514"/>
      <c r="S66" s="514"/>
      <c r="T66" s="514"/>
      <c r="Y66" s="80"/>
      <c r="Z66" s="80"/>
    </row>
    <row r="67" spans="1:26" ht="15" customHeight="1">
      <c r="A67" s="414"/>
      <c r="B67" s="484"/>
      <c r="C67" s="485" t="s">
        <v>225</v>
      </c>
      <c r="D67" s="486"/>
      <c r="E67" s="486"/>
      <c r="F67" s="486"/>
      <c r="G67" s="486"/>
      <c r="H67" s="486"/>
      <c r="I67" s="486"/>
      <c r="J67" s="486"/>
      <c r="K67" s="486"/>
      <c r="L67" s="486"/>
      <c r="M67" s="486"/>
      <c r="N67" s="486"/>
      <c r="O67" s="68"/>
      <c r="P67" s="68"/>
      <c r="Q67" s="68"/>
      <c r="R67" s="68"/>
      <c r="S67" s="68"/>
      <c r="T67" s="68"/>
    </row>
    <row r="68" spans="1:26" ht="15" customHeight="1">
      <c r="C68" s="69"/>
      <c r="D68" s="69"/>
      <c r="E68" s="69"/>
      <c r="F68" s="143"/>
      <c r="G68" s="69"/>
      <c r="H68" s="69"/>
      <c r="I68" s="69"/>
      <c r="J68" s="69"/>
      <c r="K68" s="69"/>
      <c r="L68" s="69"/>
      <c r="M68" s="69"/>
      <c r="N68" s="143"/>
      <c r="O68" s="69"/>
      <c r="P68" s="69"/>
      <c r="Q68" s="69"/>
      <c r="R68" s="69"/>
      <c r="S68" s="69"/>
      <c r="T68" s="69"/>
    </row>
    <row r="69" spans="1:26" ht="60" hidden="1" customHeight="1">
      <c r="B69" s="522" t="s">
        <v>18</v>
      </c>
      <c r="C69" s="523"/>
      <c r="D69" s="523"/>
      <c r="E69" s="523"/>
      <c r="F69" s="523"/>
      <c r="G69" s="523"/>
      <c r="H69" s="523"/>
      <c r="I69" s="523"/>
      <c r="J69" s="523"/>
      <c r="K69" s="523"/>
      <c r="L69" s="523"/>
      <c r="M69" s="523"/>
      <c r="N69" s="523"/>
      <c r="O69" s="523"/>
      <c r="P69" s="523"/>
      <c r="Q69" s="523"/>
      <c r="R69" s="523"/>
      <c r="S69" s="523"/>
      <c r="T69" s="523"/>
    </row>
    <row r="70" spans="1:26" ht="15" hidden="1" customHeight="1">
      <c r="B70" s="525" t="s">
        <v>7</v>
      </c>
      <c r="C70" s="533"/>
      <c r="D70" s="534"/>
      <c r="E70" s="534"/>
      <c r="F70" s="535"/>
      <c r="G70" s="534"/>
      <c r="H70" s="534"/>
      <c r="I70" s="534"/>
      <c r="J70" s="534"/>
      <c r="K70" s="534"/>
      <c r="L70" s="534"/>
      <c r="M70" s="534"/>
      <c r="N70" s="535"/>
      <c r="O70" s="534"/>
      <c r="P70" s="534"/>
      <c r="Q70" s="534"/>
      <c r="R70" s="534"/>
      <c r="S70" s="534"/>
      <c r="T70" s="534"/>
    </row>
    <row r="71" spans="1:26" ht="15" hidden="1" customHeight="1">
      <c r="B71" s="526"/>
      <c r="C71" s="15"/>
      <c r="D71" s="15"/>
      <c r="E71" s="15"/>
      <c r="F71" s="92"/>
      <c r="G71" s="15"/>
      <c r="H71" s="15"/>
      <c r="I71" s="15"/>
      <c r="J71" s="15"/>
      <c r="K71" s="16"/>
      <c r="L71" s="17"/>
      <c r="M71" s="15"/>
      <c r="N71" s="92"/>
      <c r="O71" s="15"/>
      <c r="P71" s="15"/>
      <c r="Q71" s="15"/>
      <c r="R71" s="15"/>
      <c r="S71" s="16"/>
      <c r="T71" s="15"/>
    </row>
    <row r="72" spans="1:26" ht="15" hidden="1" customHeight="1">
      <c r="B72" s="526"/>
      <c r="C72" s="19"/>
      <c r="D72" s="20"/>
      <c r="E72" s="20"/>
      <c r="F72" s="96"/>
      <c r="G72" s="20"/>
      <c r="H72" s="20"/>
      <c r="I72" s="20"/>
      <c r="J72" s="20"/>
      <c r="K72" s="21"/>
      <c r="L72" s="22"/>
      <c r="M72" s="20"/>
      <c r="N72" s="96"/>
      <c r="O72" s="20"/>
      <c r="P72" s="20"/>
      <c r="Q72" s="20"/>
      <c r="R72" s="20"/>
      <c r="S72" s="21"/>
      <c r="T72" s="20"/>
    </row>
    <row r="73" spans="1:26" ht="15" hidden="1" customHeight="1">
      <c r="B73" s="526"/>
      <c r="C73" s="19"/>
      <c r="D73" s="20"/>
      <c r="E73" s="20"/>
      <c r="F73" s="96"/>
      <c r="G73" s="20"/>
      <c r="H73" s="20"/>
      <c r="I73" s="20"/>
      <c r="J73" s="20"/>
      <c r="K73" s="21"/>
      <c r="L73" s="22"/>
      <c r="M73" s="20"/>
      <c r="N73" s="96"/>
      <c r="O73" s="20"/>
      <c r="P73" s="20"/>
      <c r="Q73" s="20"/>
      <c r="R73" s="20"/>
      <c r="S73" s="21"/>
      <c r="T73" s="20"/>
    </row>
    <row r="74" spans="1:26" ht="15" hidden="1" customHeight="1">
      <c r="B74" s="526"/>
      <c r="C74" s="19"/>
      <c r="D74" s="20"/>
      <c r="E74" s="20"/>
      <c r="F74" s="96"/>
      <c r="G74" s="20"/>
      <c r="H74" s="20"/>
      <c r="I74" s="20"/>
      <c r="J74" s="20"/>
      <c r="K74" s="21"/>
      <c r="L74" s="22"/>
      <c r="M74" s="20"/>
      <c r="N74" s="96"/>
      <c r="O74" s="20"/>
      <c r="P74" s="20"/>
      <c r="Q74" s="20"/>
      <c r="R74" s="20"/>
      <c r="S74" s="21"/>
      <c r="T74" s="20"/>
    </row>
    <row r="75" spans="1:26" ht="15" hidden="1" customHeight="1">
      <c r="B75" s="526"/>
      <c r="C75" s="19"/>
      <c r="D75" s="20"/>
      <c r="E75" s="20"/>
      <c r="F75" s="96"/>
      <c r="G75" s="20"/>
      <c r="H75" s="20"/>
      <c r="I75" s="20"/>
      <c r="J75" s="20"/>
      <c r="K75" s="21"/>
      <c r="L75" s="22"/>
      <c r="M75" s="20"/>
      <c r="N75" s="96"/>
      <c r="O75" s="20"/>
      <c r="P75" s="20"/>
      <c r="Q75" s="20"/>
      <c r="R75" s="20"/>
      <c r="S75" s="21"/>
      <c r="T75" s="20"/>
    </row>
    <row r="76" spans="1:26" ht="15" hidden="1" customHeight="1">
      <c r="B76" s="526"/>
      <c r="C76" s="19"/>
      <c r="D76" s="20"/>
      <c r="E76" s="20"/>
      <c r="F76" s="96"/>
      <c r="G76" s="20"/>
      <c r="H76" s="20"/>
      <c r="I76" s="20"/>
      <c r="J76" s="20"/>
      <c r="K76" s="21"/>
      <c r="L76" s="22"/>
      <c r="M76" s="20"/>
      <c r="N76" s="96"/>
      <c r="O76" s="20"/>
      <c r="P76" s="20"/>
      <c r="Q76" s="20"/>
      <c r="R76" s="20"/>
      <c r="S76" s="21"/>
      <c r="T76" s="20"/>
    </row>
    <row r="77" spans="1:26" ht="15" hidden="1" customHeight="1">
      <c r="B77" s="526"/>
      <c r="C77" s="19"/>
      <c r="D77" s="20"/>
      <c r="E77" s="20"/>
      <c r="F77" s="96"/>
      <c r="G77" s="20"/>
      <c r="H77" s="20"/>
      <c r="I77" s="20"/>
      <c r="J77" s="20"/>
      <c r="K77" s="21"/>
      <c r="L77" s="22"/>
      <c r="M77" s="20"/>
      <c r="N77" s="96"/>
      <c r="O77" s="20"/>
      <c r="P77" s="20"/>
      <c r="Q77" s="20"/>
      <c r="R77" s="20"/>
      <c r="S77" s="21"/>
      <c r="T77" s="20"/>
    </row>
    <row r="78" spans="1:26" ht="15" hidden="1" customHeight="1">
      <c r="B78" s="526"/>
      <c r="C78" s="19"/>
      <c r="D78" s="20"/>
      <c r="E78" s="20"/>
      <c r="F78" s="96"/>
      <c r="G78" s="20"/>
      <c r="H78" s="20"/>
      <c r="I78" s="20"/>
      <c r="J78" s="20"/>
      <c r="K78" s="21"/>
      <c r="L78" s="22"/>
      <c r="M78" s="20"/>
      <c r="N78" s="96"/>
      <c r="O78" s="20"/>
      <c r="P78" s="20"/>
      <c r="Q78" s="20"/>
      <c r="R78" s="20"/>
      <c r="S78" s="21"/>
      <c r="T78" s="20"/>
    </row>
    <row r="79" spans="1:26" ht="15" hidden="1" customHeight="1">
      <c r="B79" s="526"/>
      <c r="C79" s="19"/>
      <c r="D79" s="20"/>
      <c r="E79" s="20"/>
      <c r="F79" s="96"/>
      <c r="G79" s="20"/>
      <c r="H79" s="20"/>
      <c r="I79" s="20"/>
      <c r="J79" s="20"/>
      <c r="K79" s="21"/>
      <c r="L79" s="22"/>
      <c r="M79" s="20"/>
      <c r="N79" s="96"/>
      <c r="O79" s="20"/>
      <c r="P79" s="20"/>
      <c r="Q79" s="20"/>
      <c r="R79" s="20"/>
      <c r="S79" s="21"/>
      <c r="T79" s="20"/>
    </row>
    <row r="80" spans="1:26" ht="15" hidden="1" customHeight="1">
      <c r="B80" s="526"/>
      <c r="C80" s="19"/>
      <c r="D80" s="20"/>
      <c r="E80" s="20"/>
      <c r="F80" s="96"/>
      <c r="G80" s="20"/>
      <c r="H80" s="20"/>
      <c r="I80" s="20"/>
      <c r="J80" s="20"/>
      <c r="K80" s="21"/>
      <c r="L80" s="22"/>
      <c r="M80" s="20"/>
      <c r="N80" s="96"/>
      <c r="O80" s="20"/>
      <c r="P80" s="20"/>
      <c r="Q80" s="20"/>
      <c r="R80" s="20"/>
      <c r="S80" s="21"/>
      <c r="T80" s="20"/>
    </row>
    <row r="81" spans="2:20" ht="15" hidden="1" customHeight="1">
      <c r="B81" s="526"/>
      <c r="C81" s="19"/>
      <c r="D81" s="20"/>
      <c r="E81" s="20"/>
      <c r="F81" s="96"/>
      <c r="G81" s="20"/>
      <c r="H81" s="20"/>
      <c r="I81" s="20"/>
      <c r="J81" s="20"/>
      <c r="K81" s="21"/>
      <c r="L81" s="22"/>
      <c r="M81" s="20"/>
      <c r="N81" s="96"/>
      <c r="O81" s="20"/>
      <c r="P81" s="20"/>
      <c r="Q81" s="20"/>
      <c r="R81" s="20"/>
      <c r="S81" s="21"/>
      <c r="T81" s="20"/>
    </row>
    <row r="82" spans="2:20" ht="15" hidden="1" customHeight="1">
      <c r="B82" s="526"/>
      <c r="C82" s="19"/>
      <c r="D82" s="20"/>
      <c r="E82" s="20"/>
      <c r="F82" s="96"/>
      <c r="G82" s="20"/>
      <c r="H82" s="20"/>
      <c r="I82" s="20"/>
      <c r="J82" s="20"/>
      <c r="K82" s="21"/>
      <c r="L82" s="22"/>
      <c r="M82" s="20"/>
      <c r="N82" s="96"/>
      <c r="O82" s="20"/>
      <c r="P82" s="20"/>
      <c r="Q82" s="20"/>
      <c r="R82" s="20"/>
      <c r="S82" s="21"/>
      <c r="T82" s="20"/>
    </row>
    <row r="83" spans="2:20" ht="15" hidden="1" customHeight="1">
      <c r="B83" s="526"/>
      <c r="C83" s="19"/>
      <c r="D83" s="20"/>
      <c r="E83" s="20"/>
      <c r="F83" s="96"/>
      <c r="G83" s="20"/>
      <c r="H83" s="20"/>
      <c r="I83" s="20"/>
      <c r="J83" s="20"/>
      <c r="K83" s="21"/>
      <c r="L83" s="22"/>
      <c r="M83" s="20"/>
      <c r="N83" s="96"/>
      <c r="O83" s="20"/>
      <c r="P83" s="20"/>
      <c r="Q83" s="20"/>
      <c r="R83" s="20"/>
      <c r="S83" s="21"/>
      <c r="T83" s="20"/>
    </row>
    <row r="84" spans="2:20" ht="15" hidden="1" customHeight="1">
      <c r="B84" s="526"/>
      <c r="C84" s="19"/>
      <c r="D84" s="20"/>
      <c r="E84" s="20"/>
      <c r="F84" s="96"/>
      <c r="G84" s="20"/>
      <c r="H84" s="20"/>
      <c r="I84" s="20"/>
      <c r="J84" s="20"/>
      <c r="K84" s="21"/>
      <c r="L84" s="22"/>
      <c r="M84" s="20"/>
      <c r="N84" s="96"/>
      <c r="O84" s="20"/>
      <c r="P84" s="20"/>
      <c r="Q84" s="20"/>
      <c r="R84" s="20"/>
      <c r="S84" s="21"/>
      <c r="T84" s="20"/>
    </row>
    <row r="85" spans="2:20" ht="15" hidden="1" customHeight="1">
      <c r="B85" s="526"/>
      <c r="C85" s="19"/>
      <c r="D85" s="20"/>
      <c r="E85" s="20"/>
      <c r="F85" s="96"/>
      <c r="G85" s="20"/>
      <c r="H85" s="20"/>
      <c r="I85" s="20"/>
      <c r="J85" s="20"/>
      <c r="K85" s="21"/>
      <c r="L85" s="22"/>
      <c r="M85" s="20"/>
      <c r="N85" s="96"/>
      <c r="O85" s="20"/>
      <c r="P85" s="20"/>
      <c r="Q85" s="20"/>
      <c r="R85" s="20"/>
      <c r="S85" s="21"/>
      <c r="T85" s="20"/>
    </row>
    <row r="86" spans="2:20" ht="15" hidden="1" customHeight="1">
      <c r="B86" s="526"/>
      <c r="C86" s="19"/>
      <c r="D86" s="20"/>
      <c r="E86" s="536" t="s">
        <v>3</v>
      </c>
      <c r="F86" s="536"/>
      <c r="G86" s="536"/>
      <c r="H86" s="536"/>
      <c r="I86" s="536"/>
      <c r="J86" s="536"/>
      <c r="K86" s="21"/>
      <c r="L86" s="22"/>
      <c r="M86" s="521" t="s">
        <v>15</v>
      </c>
      <c r="N86" s="521"/>
      <c r="O86" s="521"/>
      <c r="P86" s="521"/>
      <c r="Q86" s="521" t="s">
        <v>16</v>
      </c>
      <c r="R86" s="521"/>
      <c r="S86" s="27"/>
      <c r="T86" s="28"/>
    </row>
    <row r="87" spans="2:20" ht="15" hidden="1" customHeight="1">
      <c r="B87" s="526"/>
      <c r="C87" s="19"/>
      <c r="D87" s="20"/>
      <c r="E87" s="28">
        <v>2012</v>
      </c>
      <c r="F87" s="106"/>
      <c r="G87" s="28">
        <v>2013</v>
      </c>
      <c r="H87" s="28">
        <v>2014</v>
      </c>
      <c r="I87" s="60">
        <v>2015</v>
      </c>
      <c r="J87" s="28">
        <v>2016</v>
      </c>
      <c r="K87" s="21"/>
      <c r="L87" s="22"/>
      <c r="M87" s="28">
        <v>2012</v>
      </c>
      <c r="N87" s="106"/>
      <c r="O87" s="28">
        <v>2013</v>
      </c>
      <c r="P87" s="28">
        <v>2014</v>
      </c>
      <c r="Q87" s="60">
        <v>2015</v>
      </c>
      <c r="R87" s="28">
        <v>2016</v>
      </c>
      <c r="S87" s="29"/>
      <c r="T87" s="24"/>
    </row>
    <row r="88" spans="2:20" ht="3.75" hidden="1" customHeight="1">
      <c r="B88" s="526"/>
      <c r="C88" s="19"/>
      <c r="D88" s="20"/>
      <c r="E88" s="30"/>
      <c r="F88" s="109"/>
      <c r="G88" s="30"/>
      <c r="H88" s="30"/>
      <c r="I88" s="66"/>
      <c r="J88" s="30"/>
      <c r="K88" s="21"/>
      <c r="L88" s="22"/>
      <c r="M88" s="30"/>
      <c r="N88" s="109"/>
      <c r="O88" s="30"/>
      <c r="P88" s="30"/>
      <c r="Q88" s="66"/>
      <c r="R88" s="30"/>
      <c r="S88" s="29"/>
      <c r="T88" s="24"/>
    </row>
    <row r="89" spans="2:20" ht="3.75" hidden="1" customHeight="1">
      <c r="B89" s="526"/>
      <c r="C89" s="19"/>
      <c r="D89" s="20"/>
      <c r="E89" s="24"/>
      <c r="F89" s="101"/>
      <c r="G89" s="24"/>
      <c r="H89" s="24"/>
      <c r="I89" s="65"/>
      <c r="J89" s="24"/>
      <c r="K89" s="21"/>
      <c r="L89" s="22"/>
      <c r="M89" s="24"/>
      <c r="N89" s="101"/>
      <c r="O89" s="24"/>
      <c r="P89" s="24"/>
      <c r="Q89" s="65"/>
      <c r="R89" s="24"/>
      <c r="S89" s="29"/>
      <c r="T89" s="24"/>
    </row>
    <row r="90" spans="2:20" hidden="1">
      <c r="B90" s="526"/>
      <c r="C90" s="19"/>
      <c r="D90" s="31" t="s">
        <v>8</v>
      </c>
      <c r="E90" s="25"/>
      <c r="F90" s="102"/>
      <c r="G90" s="25">
        <v>79</v>
      </c>
      <c r="H90" s="25">
        <v>65</v>
      </c>
      <c r="I90" s="64">
        <v>44</v>
      </c>
      <c r="J90" s="25">
        <v>52</v>
      </c>
      <c r="K90" s="32"/>
      <c r="L90" s="33"/>
      <c r="M90" s="25"/>
      <c r="N90" s="102"/>
      <c r="O90" s="25">
        <v>75</v>
      </c>
      <c r="P90" s="25">
        <v>66</v>
      </c>
      <c r="Q90" s="64">
        <v>42</v>
      </c>
      <c r="R90" s="25">
        <v>44</v>
      </c>
      <c r="S90" s="32"/>
      <c r="T90" s="72"/>
    </row>
    <row r="91" spans="2:20" hidden="1">
      <c r="B91" s="526"/>
      <c r="C91" s="19"/>
      <c r="D91" s="31" t="s">
        <v>19</v>
      </c>
      <c r="E91" s="25"/>
      <c r="F91" s="102"/>
      <c r="G91" s="25">
        <v>66</v>
      </c>
      <c r="H91" s="25">
        <v>60</v>
      </c>
      <c r="I91" s="64">
        <v>60</v>
      </c>
      <c r="J91" s="25">
        <v>63</v>
      </c>
      <c r="K91" s="32"/>
      <c r="L91" s="33"/>
      <c r="M91" s="25"/>
      <c r="N91" s="102"/>
      <c r="O91" s="25">
        <v>49</v>
      </c>
      <c r="P91" s="25">
        <v>43</v>
      </c>
      <c r="Q91" s="64">
        <v>42</v>
      </c>
      <c r="R91" s="25">
        <v>44</v>
      </c>
      <c r="S91" s="32"/>
      <c r="T91" s="72"/>
    </row>
    <row r="92" spans="2:20" hidden="1">
      <c r="B92" s="526"/>
      <c r="C92" s="19"/>
      <c r="D92" s="31" t="s">
        <v>35</v>
      </c>
      <c r="E92" s="25"/>
      <c r="F92" s="102"/>
      <c r="G92" s="25">
        <v>48</v>
      </c>
      <c r="H92" s="25">
        <v>45</v>
      </c>
      <c r="I92" s="64">
        <v>44</v>
      </c>
      <c r="J92" s="25">
        <v>49</v>
      </c>
      <c r="K92" s="32"/>
      <c r="L92" s="33"/>
      <c r="M92" s="25"/>
      <c r="N92" s="102"/>
      <c r="O92" s="25">
        <v>44</v>
      </c>
      <c r="P92" s="25">
        <v>42</v>
      </c>
      <c r="Q92" s="64">
        <v>40</v>
      </c>
      <c r="R92" s="25">
        <v>44</v>
      </c>
      <c r="S92" s="32"/>
      <c r="T92" s="72"/>
    </row>
    <row r="93" spans="2:20" ht="3.75" hidden="1" customHeight="1">
      <c r="B93" s="526"/>
      <c r="C93" s="19"/>
      <c r="D93" s="20"/>
      <c r="E93" s="34"/>
      <c r="F93" s="113"/>
      <c r="G93" s="34"/>
      <c r="H93" s="34"/>
      <c r="I93" s="59"/>
      <c r="J93" s="34"/>
      <c r="K93" s="32"/>
      <c r="L93" s="33"/>
      <c r="M93" s="34"/>
      <c r="N93" s="113"/>
      <c r="O93" s="34"/>
      <c r="P93" s="34"/>
      <c r="Q93" s="59"/>
      <c r="R93" s="34"/>
      <c r="S93" s="32"/>
      <c r="T93" s="72"/>
    </row>
    <row r="94" spans="2:20" ht="3.75" hidden="1" customHeight="1">
      <c r="B94" s="526"/>
      <c r="C94" s="19"/>
      <c r="D94" s="20"/>
      <c r="E94" s="25"/>
      <c r="F94" s="102"/>
      <c r="G94" s="25"/>
      <c r="H94" s="25"/>
      <c r="I94" s="64"/>
      <c r="J94" s="25"/>
      <c r="K94" s="32"/>
      <c r="L94" s="33"/>
      <c r="M94" s="25"/>
      <c r="N94" s="102"/>
      <c r="O94" s="25"/>
      <c r="P94" s="25"/>
      <c r="Q94" s="64"/>
      <c r="R94" s="25"/>
      <c r="S94" s="32"/>
      <c r="T94" s="72"/>
    </row>
    <row r="95" spans="2:20" hidden="1">
      <c r="B95" s="526"/>
      <c r="C95" s="19"/>
      <c r="D95" s="31" t="s">
        <v>5</v>
      </c>
      <c r="E95" s="26" t="s">
        <v>10</v>
      </c>
      <c r="F95" s="103"/>
      <c r="G95" s="26" t="s">
        <v>11</v>
      </c>
      <c r="H95" s="26" t="s">
        <v>12</v>
      </c>
      <c r="I95" s="63" t="s">
        <v>13</v>
      </c>
      <c r="J95" s="26" t="s">
        <v>14</v>
      </c>
      <c r="K95" s="32"/>
      <c r="L95" s="33"/>
      <c r="M95" s="26" t="s">
        <v>10</v>
      </c>
      <c r="N95" s="103"/>
      <c r="O95" s="26" t="s">
        <v>11</v>
      </c>
      <c r="P95" s="26" t="s">
        <v>12</v>
      </c>
      <c r="Q95" s="63" t="s">
        <v>13</v>
      </c>
      <c r="R95" s="26" t="s">
        <v>14</v>
      </c>
      <c r="S95" s="32"/>
      <c r="T95" s="72"/>
    </row>
    <row r="96" spans="2:20" ht="7.5" hidden="1" customHeight="1" thickBot="1">
      <c r="B96" s="527"/>
      <c r="C96" s="35"/>
      <c r="D96" s="36"/>
      <c r="E96" s="37"/>
      <c r="F96" s="115"/>
      <c r="G96" s="37"/>
      <c r="H96" s="37"/>
      <c r="I96" s="37"/>
      <c r="J96" s="37"/>
      <c r="K96" s="38"/>
      <c r="L96" s="38"/>
      <c r="M96" s="37"/>
      <c r="N96" s="115"/>
      <c r="O96" s="37"/>
      <c r="P96" s="37"/>
      <c r="Q96" s="37"/>
      <c r="R96" s="37"/>
      <c r="S96" s="38"/>
      <c r="T96" s="38"/>
    </row>
    <row r="97" spans="2:20" ht="15" hidden="1" customHeight="1">
      <c r="B97" s="528" t="s">
        <v>9</v>
      </c>
      <c r="C97" s="531"/>
      <c r="D97" s="532"/>
      <c r="E97" s="532"/>
      <c r="F97" s="532"/>
      <c r="G97" s="532"/>
      <c r="H97" s="532"/>
      <c r="I97" s="532"/>
      <c r="J97" s="532"/>
      <c r="K97" s="532"/>
      <c r="L97" s="532"/>
      <c r="M97" s="532"/>
      <c r="N97" s="532"/>
      <c r="O97" s="532"/>
      <c r="P97" s="532"/>
      <c r="Q97" s="532"/>
      <c r="R97" s="532"/>
      <c r="S97" s="532"/>
      <c r="T97" s="532"/>
    </row>
    <row r="98" spans="2:20" ht="15" hidden="1" customHeight="1">
      <c r="B98" s="529"/>
      <c r="C98" s="41"/>
      <c r="D98" s="41"/>
      <c r="E98" s="41"/>
      <c r="F98" s="119"/>
      <c r="G98" s="41"/>
      <c r="H98" s="41"/>
      <c r="I98" s="41"/>
      <c r="J98" s="41"/>
      <c r="K98" s="42"/>
      <c r="L98" s="43"/>
      <c r="M98" s="41"/>
      <c r="N98" s="119"/>
      <c r="O98" s="41"/>
      <c r="P98" s="41"/>
      <c r="Q98" s="41"/>
      <c r="R98" s="41"/>
      <c r="S98" s="42"/>
      <c r="T98" s="41"/>
    </row>
    <row r="99" spans="2:20" ht="15" hidden="1" customHeight="1">
      <c r="B99" s="529"/>
      <c r="C99" s="19"/>
      <c r="D99" s="45"/>
      <c r="E99" s="45"/>
      <c r="F99" s="123"/>
      <c r="G99" s="45"/>
      <c r="H99" s="45"/>
      <c r="I99" s="45"/>
      <c r="J99" s="45"/>
      <c r="K99" s="46"/>
      <c r="L99" s="47"/>
      <c r="M99" s="45"/>
      <c r="N99" s="123"/>
      <c r="O99" s="45"/>
      <c r="P99" s="45"/>
      <c r="Q99" s="45"/>
      <c r="R99" s="45"/>
      <c r="S99" s="46"/>
      <c r="T99" s="45"/>
    </row>
    <row r="100" spans="2:20" ht="15" hidden="1" customHeight="1">
      <c r="B100" s="529"/>
      <c r="C100" s="19"/>
      <c r="D100" s="45"/>
      <c r="E100" s="45"/>
      <c r="F100" s="123"/>
      <c r="G100" s="45"/>
      <c r="H100" s="45"/>
      <c r="I100" s="45"/>
      <c r="J100" s="45"/>
      <c r="K100" s="46"/>
      <c r="L100" s="47"/>
      <c r="M100" s="45"/>
      <c r="N100" s="123"/>
      <c r="O100" s="45"/>
      <c r="P100" s="45"/>
      <c r="Q100" s="45"/>
      <c r="R100" s="45"/>
      <c r="S100" s="46"/>
      <c r="T100" s="45"/>
    </row>
    <row r="101" spans="2:20" ht="15" hidden="1" customHeight="1">
      <c r="B101" s="529"/>
      <c r="C101" s="19"/>
      <c r="D101" s="45"/>
      <c r="E101" s="45"/>
      <c r="F101" s="123"/>
      <c r="G101" s="45"/>
      <c r="H101" s="45"/>
      <c r="I101" s="45"/>
      <c r="J101" s="45"/>
      <c r="K101" s="46"/>
      <c r="L101" s="47"/>
      <c r="M101" s="45"/>
      <c r="N101" s="123"/>
      <c r="O101" s="45"/>
      <c r="P101" s="45"/>
      <c r="Q101" s="45"/>
      <c r="R101" s="45"/>
      <c r="S101" s="46"/>
      <c r="T101" s="45"/>
    </row>
    <row r="102" spans="2:20" ht="15" hidden="1" customHeight="1">
      <c r="B102" s="529"/>
      <c r="C102" s="19"/>
      <c r="D102" s="45"/>
      <c r="E102" s="45"/>
      <c r="F102" s="123"/>
      <c r="G102" s="45"/>
      <c r="H102" s="45"/>
      <c r="I102" s="45"/>
      <c r="J102" s="45"/>
      <c r="K102" s="46"/>
      <c r="L102" s="47"/>
      <c r="M102" s="45"/>
      <c r="N102" s="123"/>
      <c r="O102" s="45"/>
      <c r="P102" s="45"/>
      <c r="Q102" s="45"/>
      <c r="R102" s="45"/>
      <c r="S102" s="46"/>
      <c r="T102" s="45"/>
    </row>
    <row r="103" spans="2:20" ht="15" hidden="1" customHeight="1">
      <c r="B103" s="529"/>
      <c r="C103" s="19"/>
      <c r="D103" s="45"/>
      <c r="E103" s="45"/>
      <c r="F103" s="123"/>
      <c r="G103" s="45"/>
      <c r="H103" s="45"/>
      <c r="I103" s="45"/>
      <c r="J103" s="45"/>
      <c r="K103" s="46"/>
      <c r="L103" s="47"/>
      <c r="M103" s="45"/>
      <c r="N103" s="123"/>
      <c r="O103" s="45"/>
      <c r="P103" s="45"/>
      <c r="Q103" s="45"/>
      <c r="R103" s="45"/>
      <c r="S103" s="46"/>
      <c r="T103" s="45"/>
    </row>
    <row r="104" spans="2:20" ht="15" hidden="1" customHeight="1">
      <c r="B104" s="529"/>
      <c r="C104" s="19"/>
      <c r="D104" s="45"/>
      <c r="E104" s="45"/>
      <c r="F104" s="123"/>
      <c r="G104" s="45"/>
      <c r="H104" s="45"/>
      <c r="I104" s="45"/>
      <c r="J104" s="45"/>
      <c r="K104" s="46"/>
      <c r="L104" s="47"/>
      <c r="M104" s="45"/>
      <c r="N104" s="123"/>
      <c r="O104" s="45"/>
      <c r="P104" s="45"/>
      <c r="Q104" s="45"/>
      <c r="R104" s="45"/>
      <c r="S104" s="46"/>
      <c r="T104" s="45"/>
    </row>
    <row r="105" spans="2:20" ht="15" hidden="1" customHeight="1">
      <c r="B105" s="529"/>
      <c r="C105" s="19"/>
      <c r="D105" s="45"/>
      <c r="E105" s="45"/>
      <c r="F105" s="123"/>
      <c r="G105" s="45"/>
      <c r="H105" s="45"/>
      <c r="I105" s="45"/>
      <c r="J105" s="45"/>
      <c r="K105" s="46"/>
      <c r="L105" s="47"/>
      <c r="M105" s="45"/>
      <c r="N105" s="123"/>
      <c r="O105" s="45"/>
      <c r="P105" s="45"/>
      <c r="Q105" s="45"/>
      <c r="R105" s="45"/>
      <c r="S105" s="46"/>
      <c r="T105" s="45"/>
    </row>
    <row r="106" spans="2:20" ht="15" hidden="1" customHeight="1">
      <c r="B106" s="529"/>
      <c r="C106" s="19"/>
      <c r="D106" s="45"/>
      <c r="E106" s="45"/>
      <c r="F106" s="123"/>
      <c r="G106" s="45"/>
      <c r="H106" s="45"/>
      <c r="I106" s="45"/>
      <c r="J106" s="45"/>
      <c r="K106" s="46"/>
      <c r="L106" s="47"/>
      <c r="M106" s="45"/>
      <c r="N106" s="123"/>
      <c r="O106" s="45"/>
      <c r="P106" s="45"/>
      <c r="Q106" s="45"/>
      <c r="R106" s="45"/>
      <c r="S106" s="46"/>
      <c r="T106" s="45"/>
    </row>
    <row r="107" spans="2:20" ht="15" hidden="1" customHeight="1">
      <c r="B107" s="529"/>
      <c r="C107" s="19"/>
      <c r="D107" s="45"/>
      <c r="E107" s="45"/>
      <c r="F107" s="123"/>
      <c r="G107" s="45"/>
      <c r="H107" s="45"/>
      <c r="I107" s="45"/>
      <c r="J107" s="45"/>
      <c r="K107" s="46"/>
      <c r="L107" s="47"/>
      <c r="M107" s="45"/>
      <c r="N107" s="123"/>
      <c r="O107" s="45"/>
      <c r="P107" s="45"/>
      <c r="Q107" s="45"/>
      <c r="R107" s="45"/>
      <c r="S107" s="46"/>
      <c r="T107" s="45"/>
    </row>
    <row r="108" spans="2:20" ht="15" hidden="1" customHeight="1">
      <c r="B108" s="529"/>
      <c r="C108" s="19"/>
      <c r="D108" s="45"/>
      <c r="E108" s="45"/>
      <c r="F108" s="123"/>
      <c r="G108" s="45"/>
      <c r="H108" s="45"/>
      <c r="I108" s="45"/>
      <c r="J108" s="45"/>
      <c r="K108" s="46"/>
      <c r="L108" s="47"/>
      <c r="M108" s="45"/>
      <c r="N108" s="123"/>
      <c r="O108" s="45"/>
      <c r="P108" s="45"/>
      <c r="Q108" s="45"/>
      <c r="R108" s="45"/>
      <c r="S108" s="46"/>
      <c r="T108" s="45"/>
    </row>
    <row r="109" spans="2:20" ht="15" hidden="1" customHeight="1">
      <c r="B109" s="529"/>
      <c r="C109" s="19"/>
      <c r="D109" s="45"/>
      <c r="E109" s="45"/>
      <c r="F109" s="123"/>
      <c r="G109" s="45"/>
      <c r="H109" s="45"/>
      <c r="I109" s="45"/>
      <c r="J109" s="45"/>
      <c r="K109" s="46"/>
      <c r="L109" s="47"/>
      <c r="M109" s="45"/>
      <c r="N109" s="123"/>
      <c r="O109" s="45"/>
      <c r="P109" s="45"/>
      <c r="Q109" s="45"/>
      <c r="R109" s="45"/>
      <c r="S109" s="46"/>
      <c r="T109" s="45"/>
    </row>
    <row r="110" spans="2:20" ht="15" hidden="1" customHeight="1">
      <c r="B110" s="529"/>
      <c r="C110" s="19"/>
      <c r="D110" s="45"/>
      <c r="E110" s="45"/>
      <c r="F110" s="123"/>
      <c r="G110" s="45"/>
      <c r="H110" s="45"/>
      <c r="I110" s="45"/>
      <c r="J110" s="45"/>
      <c r="K110" s="46"/>
      <c r="L110" s="47"/>
      <c r="M110" s="45"/>
      <c r="N110" s="123"/>
      <c r="O110" s="45"/>
      <c r="P110" s="45"/>
      <c r="Q110" s="45"/>
      <c r="R110" s="45"/>
      <c r="S110" s="46"/>
      <c r="T110" s="45"/>
    </row>
    <row r="111" spans="2:20" ht="15" hidden="1" customHeight="1">
      <c r="B111" s="529"/>
      <c r="C111" s="19"/>
      <c r="D111" s="45"/>
      <c r="E111" s="45"/>
      <c r="F111" s="123"/>
      <c r="G111" s="45"/>
      <c r="H111" s="45"/>
      <c r="I111" s="45"/>
      <c r="J111" s="45"/>
      <c r="K111" s="46"/>
      <c r="L111" s="47"/>
      <c r="M111" s="45"/>
      <c r="N111" s="123"/>
      <c r="O111" s="45"/>
      <c r="P111" s="45"/>
      <c r="Q111" s="45"/>
      <c r="R111" s="45"/>
      <c r="S111" s="46"/>
      <c r="T111" s="45"/>
    </row>
    <row r="112" spans="2:20" ht="15" hidden="1" customHeight="1">
      <c r="B112" s="529"/>
      <c r="C112" s="19"/>
      <c r="D112" s="45"/>
      <c r="E112" s="45"/>
      <c r="F112" s="123"/>
      <c r="G112" s="45"/>
      <c r="H112" s="45"/>
      <c r="I112" s="45"/>
      <c r="J112" s="45"/>
      <c r="K112" s="46"/>
      <c r="L112" s="47"/>
      <c r="M112" s="45"/>
      <c r="N112" s="123"/>
      <c r="O112" s="45"/>
      <c r="P112" s="45"/>
      <c r="Q112" s="45"/>
      <c r="R112" s="45"/>
      <c r="S112" s="46"/>
      <c r="T112" s="45"/>
    </row>
    <row r="113" spans="2:20" ht="15" hidden="1" customHeight="1">
      <c r="B113" s="529"/>
      <c r="C113" s="19"/>
      <c r="D113" s="45"/>
      <c r="E113" s="521" t="s">
        <v>3</v>
      </c>
      <c r="F113" s="521"/>
      <c r="G113" s="521"/>
      <c r="H113" s="521"/>
      <c r="I113" s="521"/>
      <c r="J113" s="521"/>
      <c r="K113" s="46"/>
      <c r="L113" s="47"/>
      <c r="M113" s="521" t="s">
        <v>15</v>
      </c>
      <c r="N113" s="521"/>
      <c r="O113" s="521"/>
      <c r="P113" s="521"/>
      <c r="Q113" s="521" t="s">
        <v>16</v>
      </c>
      <c r="R113" s="521"/>
      <c r="S113" s="50"/>
      <c r="T113" s="51"/>
    </row>
    <row r="114" spans="2:20" hidden="1">
      <c r="B114" s="529"/>
      <c r="C114" s="19"/>
      <c r="D114" s="45"/>
      <c r="E114" s="28">
        <v>2012</v>
      </c>
      <c r="F114" s="106"/>
      <c r="G114" s="28">
        <v>2013</v>
      </c>
      <c r="H114" s="28">
        <v>2014</v>
      </c>
      <c r="I114" s="60">
        <v>2015</v>
      </c>
      <c r="J114" s="28">
        <v>2016</v>
      </c>
      <c r="K114" s="46"/>
      <c r="L114" s="47"/>
      <c r="M114" s="28">
        <v>2012</v>
      </c>
      <c r="N114" s="106"/>
      <c r="O114" s="28">
        <v>2013</v>
      </c>
      <c r="P114" s="28">
        <v>2014</v>
      </c>
      <c r="Q114" s="60">
        <v>2015</v>
      </c>
      <c r="R114" s="28">
        <v>2016</v>
      </c>
      <c r="S114" s="29"/>
      <c r="T114" s="24"/>
    </row>
    <row r="115" spans="2:20" ht="3.75" hidden="1" customHeight="1">
      <c r="B115" s="529"/>
      <c r="C115" s="19"/>
      <c r="D115" s="45"/>
      <c r="E115" s="30"/>
      <c r="F115" s="109"/>
      <c r="G115" s="30"/>
      <c r="H115" s="30"/>
      <c r="I115" s="66"/>
      <c r="J115" s="30"/>
      <c r="K115" s="46"/>
      <c r="L115" s="47"/>
      <c r="M115" s="30"/>
      <c r="N115" s="109"/>
      <c r="O115" s="30"/>
      <c r="P115" s="30"/>
      <c r="Q115" s="66"/>
      <c r="R115" s="30"/>
      <c r="S115" s="29"/>
      <c r="T115" s="24"/>
    </row>
    <row r="116" spans="2:20" ht="3.75" hidden="1" customHeight="1">
      <c r="B116" s="529"/>
      <c r="C116" s="19"/>
      <c r="D116" s="45"/>
      <c r="E116" s="24"/>
      <c r="F116" s="101"/>
      <c r="G116" s="24"/>
      <c r="H116" s="24"/>
      <c r="I116" s="65"/>
      <c r="J116" s="24"/>
      <c r="K116" s="46"/>
      <c r="L116" s="47"/>
      <c r="M116" s="24"/>
      <c r="N116" s="101"/>
      <c r="O116" s="24"/>
      <c r="P116" s="24"/>
      <c r="Q116" s="65"/>
      <c r="R116" s="24"/>
      <c r="S116" s="29"/>
      <c r="T116" s="24"/>
    </row>
    <row r="117" spans="2:20" hidden="1">
      <c r="B117" s="529"/>
      <c r="C117" s="19"/>
      <c r="D117" s="31" t="s">
        <v>8</v>
      </c>
      <c r="E117" s="49"/>
      <c r="F117" s="128"/>
      <c r="G117" s="57"/>
      <c r="H117" s="49">
        <v>24</v>
      </c>
      <c r="I117" s="62">
        <v>41</v>
      </c>
      <c r="J117" s="49">
        <v>39</v>
      </c>
      <c r="K117" s="52"/>
      <c r="L117" s="53"/>
      <c r="M117" s="49"/>
      <c r="N117" s="128"/>
      <c r="O117" s="57"/>
      <c r="P117" s="49">
        <v>24.5</v>
      </c>
      <c r="Q117" s="62">
        <v>40</v>
      </c>
      <c r="R117" s="49">
        <v>35</v>
      </c>
      <c r="S117" s="52"/>
      <c r="T117" s="73"/>
    </row>
    <row r="118" spans="2:20" hidden="1">
      <c r="B118" s="529"/>
      <c r="C118" s="19"/>
      <c r="D118" s="31" t="s">
        <v>19</v>
      </c>
      <c r="E118" s="49"/>
      <c r="F118" s="128"/>
      <c r="G118" s="57"/>
      <c r="H118" s="49">
        <v>50</v>
      </c>
      <c r="I118" s="62">
        <v>50</v>
      </c>
      <c r="J118" s="49">
        <v>50</v>
      </c>
      <c r="K118" s="52"/>
      <c r="L118" s="53"/>
      <c r="M118" s="49"/>
      <c r="N118" s="128"/>
      <c r="O118" s="57"/>
      <c r="P118" s="49">
        <v>44</v>
      </c>
      <c r="Q118" s="62">
        <v>44</v>
      </c>
      <c r="R118" s="49">
        <v>44</v>
      </c>
      <c r="S118" s="52"/>
      <c r="T118" s="73"/>
    </row>
    <row r="119" spans="2:20" hidden="1">
      <c r="B119" s="529"/>
      <c r="C119" s="19"/>
      <c r="D119" s="31" t="s">
        <v>35</v>
      </c>
      <c r="E119" s="49"/>
      <c r="F119" s="128"/>
      <c r="G119" s="57"/>
      <c r="H119" s="49">
        <v>46</v>
      </c>
      <c r="I119" s="62">
        <v>48</v>
      </c>
      <c r="J119" s="49">
        <v>43</v>
      </c>
      <c r="K119" s="52"/>
      <c r="L119" s="53"/>
      <c r="M119" s="49"/>
      <c r="N119" s="128"/>
      <c r="O119" s="57"/>
      <c r="P119" s="49">
        <v>44.5</v>
      </c>
      <c r="Q119" s="62">
        <v>46</v>
      </c>
      <c r="R119" s="49">
        <v>41</v>
      </c>
      <c r="S119" s="52"/>
      <c r="T119" s="73"/>
    </row>
    <row r="120" spans="2:20" ht="3.75" hidden="1" customHeight="1">
      <c r="B120" s="529"/>
      <c r="C120" s="19"/>
      <c r="D120" s="20"/>
      <c r="E120" s="54"/>
      <c r="F120" s="134"/>
      <c r="G120" s="54"/>
      <c r="H120" s="54"/>
      <c r="I120" s="58"/>
      <c r="J120" s="54"/>
      <c r="K120" s="52"/>
      <c r="L120" s="53"/>
      <c r="M120" s="54"/>
      <c r="N120" s="134"/>
      <c r="O120" s="54"/>
      <c r="P120" s="54"/>
      <c r="Q120" s="58"/>
      <c r="R120" s="54"/>
      <c r="S120" s="52"/>
      <c r="T120" s="73"/>
    </row>
    <row r="121" spans="2:20" ht="3.75" hidden="1" customHeight="1">
      <c r="B121" s="529"/>
      <c r="C121" s="19"/>
      <c r="D121" s="20"/>
      <c r="E121" s="49"/>
      <c r="F121" s="128"/>
      <c r="G121" s="49"/>
      <c r="H121" s="49"/>
      <c r="I121" s="62"/>
      <c r="J121" s="49"/>
      <c r="K121" s="52"/>
      <c r="L121" s="53"/>
      <c r="M121" s="49"/>
      <c r="N121" s="128"/>
      <c r="O121" s="49"/>
      <c r="P121" s="49"/>
      <c r="Q121" s="62"/>
      <c r="R121" s="49"/>
      <c r="S121" s="52"/>
      <c r="T121" s="73"/>
    </row>
    <row r="122" spans="2:20" hidden="1">
      <c r="B122" s="529"/>
      <c r="C122" s="19"/>
      <c r="D122" s="31" t="s">
        <v>5</v>
      </c>
      <c r="E122" s="26" t="s">
        <v>10</v>
      </c>
      <c r="F122" s="103"/>
      <c r="G122" s="26" t="s">
        <v>11</v>
      </c>
      <c r="H122" s="26" t="s">
        <v>12</v>
      </c>
      <c r="I122" s="63" t="s">
        <v>13</v>
      </c>
      <c r="J122" s="26" t="s">
        <v>14</v>
      </c>
      <c r="K122" s="52"/>
      <c r="L122" s="53"/>
      <c r="M122" s="26" t="s">
        <v>10</v>
      </c>
      <c r="N122" s="103"/>
      <c r="O122" s="26" t="s">
        <v>11</v>
      </c>
      <c r="P122" s="26" t="s">
        <v>12</v>
      </c>
      <c r="Q122" s="63" t="s">
        <v>13</v>
      </c>
      <c r="R122" s="26" t="s">
        <v>14</v>
      </c>
      <c r="S122" s="52"/>
      <c r="T122" s="73"/>
    </row>
    <row r="123" spans="2:20" ht="7.5" hidden="1" customHeight="1" thickBot="1">
      <c r="B123" s="530"/>
      <c r="C123" s="55"/>
      <c r="D123" s="55"/>
      <c r="E123" s="55"/>
      <c r="F123" s="135"/>
      <c r="G123" s="55"/>
      <c r="H123" s="55"/>
      <c r="I123" s="55"/>
      <c r="J123" s="55"/>
      <c r="K123" s="55"/>
      <c r="L123" s="55"/>
      <c r="M123" s="55"/>
      <c r="N123" s="135"/>
      <c r="O123" s="55"/>
      <c r="P123" s="55"/>
      <c r="Q123" s="55"/>
      <c r="R123" s="55"/>
      <c r="S123" s="55"/>
      <c r="T123" s="55"/>
    </row>
    <row r="124" spans="2:20" hidden="1">
      <c r="B124" s="67"/>
      <c r="C124" s="61"/>
      <c r="D124" s="61"/>
      <c r="E124" s="61"/>
      <c r="F124" s="138"/>
      <c r="G124" s="61"/>
    </row>
    <row r="125" spans="2:20" hidden="1">
      <c r="C125" s="69" t="s">
        <v>25</v>
      </c>
      <c r="D125" s="68"/>
      <c r="E125" s="68"/>
      <c r="F125" s="142"/>
      <c r="G125" s="68"/>
      <c r="H125" s="68"/>
      <c r="I125" s="68"/>
      <c r="J125" s="68"/>
      <c r="K125" s="68"/>
      <c r="L125" s="68"/>
      <c r="M125" s="68"/>
      <c r="N125" s="142"/>
      <c r="O125" s="68"/>
      <c r="P125" s="68"/>
      <c r="Q125" s="68"/>
      <c r="R125" s="68"/>
      <c r="S125" s="68"/>
      <c r="T125" s="68"/>
    </row>
    <row r="126" spans="2:20" hidden="1">
      <c r="C126" s="69" t="s">
        <v>23</v>
      </c>
      <c r="D126" s="68"/>
      <c r="E126" s="68"/>
      <c r="F126" s="142"/>
      <c r="G126" s="68"/>
      <c r="H126" s="68"/>
      <c r="I126" s="68"/>
      <c r="J126" s="68"/>
      <c r="K126" s="68"/>
      <c r="L126" s="68"/>
      <c r="M126" s="68"/>
      <c r="N126" s="142"/>
      <c r="O126" s="68"/>
      <c r="P126" s="68"/>
      <c r="Q126" s="68"/>
      <c r="R126" s="68"/>
      <c r="S126" s="68"/>
      <c r="T126" s="68"/>
    </row>
    <row r="127" spans="2:20" ht="15.75" hidden="1" thickBot="1">
      <c r="C127" s="69" t="s">
        <v>17</v>
      </c>
      <c r="D127" s="69"/>
      <c r="E127" s="69"/>
      <c r="F127" s="143"/>
      <c r="G127" s="69"/>
      <c r="H127" s="69"/>
      <c r="I127" s="69"/>
      <c r="J127" s="69"/>
      <c r="K127" s="69"/>
      <c r="L127" s="69"/>
      <c r="M127" s="69"/>
      <c r="N127" s="143"/>
      <c r="O127" s="69"/>
      <c r="P127" s="69"/>
      <c r="Q127" s="69"/>
      <c r="R127" s="69"/>
      <c r="S127" s="69"/>
      <c r="T127" s="69"/>
    </row>
    <row r="128" spans="2:20" ht="60" hidden="1" customHeight="1">
      <c r="B128" s="522" t="s">
        <v>110</v>
      </c>
      <c r="C128" s="523"/>
      <c r="D128" s="523"/>
      <c r="E128" s="523"/>
      <c r="F128" s="523"/>
      <c r="G128" s="523"/>
      <c r="H128" s="523"/>
      <c r="I128" s="523"/>
      <c r="J128" s="523"/>
      <c r="K128" s="523"/>
      <c r="L128" s="523"/>
      <c r="M128" s="523"/>
      <c r="N128" s="523"/>
      <c r="O128" s="523"/>
      <c r="P128" s="523"/>
      <c r="Q128" s="523"/>
      <c r="R128" s="523"/>
      <c r="S128" s="523"/>
      <c r="T128" s="523"/>
    </row>
    <row r="129" spans="2:20" ht="18.75" hidden="1">
      <c r="B129" s="525" t="s">
        <v>21</v>
      </c>
      <c r="C129" s="533"/>
      <c r="D129" s="534"/>
      <c r="E129" s="534"/>
      <c r="F129" s="535"/>
      <c r="G129" s="534"/>
      <c r="H129" s="534"/>
      <c r="I129" s="534"/>
      <c r="J129" s="534"/>
      <c r="K129" s="534"/>
      <c r="L129" s="534"/>
      <c r="M129" s="534"/>
      <c r="N129" s="535"/>
      <c r="O129" s="534"/>
      <c r="P129" s="534"/>
      <c r="Q129" s="534"/>
      <c r="R129" s="534"/>
      <c r="S129" s="534"/>
      <c r="T129" s="534"/>
    </row>
    <row r="130" spans="2:20" ht="18.75" hidden="1">
      <c r="B130" s="526"/>
      <c r="C130" s="15"/>
      <c r="D130" s="15"/>
      <c r="E130" s="15"/>
      <c r="F130" s="92"/>
      <c r="G130" s="15"/>
      <c r="H130" s="15"/>
      <c r="I130" s="15"/>
      <c r="J130" s="15"/>
      <c r="K130" s="16"/>
      <c r="L130" s="17"/>
      <c r="M130" s="15"/>
      <c r="N130" s="92"/>
      <c r="O130" s="15"/>
      <c r="P130" s="15"/>
      <c r="Q130" s="15"/>
      <c r="R130" s="15"/>
      <c r="S130" s="16"/>
      <c r="T130" s="15"/>
    </row>
    <row r="131" spans="2:20" ht="15" hidden="1" customHeight="1">
      <c r="B131" s="526"/>
      <c r="C131" s="19"/>
      <c r="D131" s="20"/>
      <c r="E131" s="20"/>
      <c r="F131" s="96"/>
      <c r="G131" s="20"/>
      <c r="H131" s="20"/>
      <c r="I131" s="20"/>
      <c r="J131" s="20"/>
      <c r="K131" s="21"/>
      <c r="L131" s="22"/>
      <c r="M131" s="20"/>
      <c r="N131" s="96"/>
      <c r="O131" s="20"/>
      <c r="P131" s="20"/>
      <c r="Q131" s="20"/>
      <c r="R131" s="20"/>
      <c r="S131" s="21"/>
      <c r="T131" s="20"/>
    </row>
    <row r="132" spans="2:20" ht="15" hidden="1" customHeight="1">
      <c r="B132" s="526"/>
      <c r="C132" s="19"/>
      <c r="D132" s="20"/>
      <c r="E132" s="20"/>
      <c r="F132" s="96"/>
      <c r="G132" s="20"/>
      <c r="H132" s="20"/>
      <c r="I132" s="20"/>
      <c r="J132" s="20"/>
      <c r="K132" s="21"/>
      <c r="L132" s="22"/>
      <c r="M132" s="20"/>
      <c r="N132" s="96"/>
      <c r="O132" s="20"/>
      <c r="P132" s="20"/>
      <c r="Q132" s="20"/>
      <c r="R132" s="20"/>
      <c r="S132" s="21"/>
      <c r="T132" s="20"/>
    </row>
    <row r="133" spans="2:20" ht="15" hidden="1" customHeight="1">
      <c r="B133" s="526"/>
      <c r="C133" s="19"/>
      <c r="D133" s="20"/>
      <c r="E133" s="20"/>
      <c r="F133" s="96"/>
      <c r="G133" s="20"/>
      <c r="H133" s="20"/>
      <c r="I133" s="20"/>
      <c r="J133" s="20"/>
      <c r="K133" s="21"/>
      <c r="L133" s="22"/>
      <c r="M133" s="20"/>
      <c r="N133" s="96"/>
      <c r="O133" s="20"/>
      <c r="P133" s="20"/>
      <c r="Q133" s="20"/>
      <c r="R133" s="20"/>
      <c r="S133" s="21"/>
      <c r="T133" s="20"/>
    </row>
    <row r="134" spans="2:20" ht="15" hidden="1" customHeight="1">
      <c r="B134" s="526"/>
      <c r="C134" s="19"/>
      <c r="D134" s="20"/>
      <c r="E134" s="20"/>
      <c r="F134" s="96"/>
      <c r="G134" s="20"/>
      <c r="H134" s="20"/>
      <c r="I134" s="20"/>
      <c r="J134" s="20"/>
      <c r="K134" s="21"/>
      <c r="L134" s="22"/>
      <c r="M134" s="20"/>
      <c r="N134" s="96"/>
      <c r="O134" s="20"/>
      <c r="P134" s="20"/>
      <c r="Q134" s="20"/>
      <c r="R134" s="20"/>
      <c r="S134" s="21"/>
      <c r="T134" s="20"/>
    </row>
    <row r="135" spans="2:20" ht="15" hidden="1" customHeight="1">
      <c r="B135" s="526"/>
      <c r="C135" s="19"/>
      <c r="D135" s="20"/>
      <c r="E135" s="20"/>
      <c r="F135" s="96"/>
      <c r="G135" s="20"/>
      <c r="H135" s="20"/>
      <c r="I135" s="20"/>
      <c r="J135" s="20"/>
      <c r="K135" s="21"/>
      <c r="L135" s="22"/>
      <c r="M135" s="20"/>
      <c r="N135" s="96"/>
      <c r="O135" s="20"/>
      <c r="P135" s="20"/>
      <c r="Q135" s="20"/>
      <c r="R135" s="20"/>
      <c r="S135" s="21"/>
      <c r="T135" s="20"/>
    </row>
    <row r="136" spans="2:20" ht="15" hidden="1" customHeight="1">
      <c r="B136" s="526"/>
      <c r="C136" s="19"/>
      <c r="D136" s="20"/>
      <c r="E136" s="20"/>
      <c r="F136" s="96"/>
      <c r="G136" s="20"/>
      <c r="H136" s="20"/>
      <c r="I136" s="20"/>
      <c r="J136" s="20"/>
      <c r="K136" s="21"/>
      <c r="L136" s="22"/>
      <c r="M136" s="20"/>
      <c r="N136" s="96"/>
      <c r="O136" s="20"/>
      <c r="P136" s="20"/>
      <c r="Q136" s="20"/>
      <c r="R136" s="20"/>
      <c r="S136" s="21"/>
      <c r="T136" s="20"/>
    </row>
    <row r="137" spans="2:20" ht="15" hidden="1" customHeight="1">
      <c r="B137" s="526"/>
      <c r="C137" s="19"/>
      <c r="D137" s="20"/>
      <c r="E137" s="20"/>
      <c r="F137" s="96"/>
      <c r="G137" s="20"/>
      <c r="H137" s="20"/>
      <c r="I137" s="20"/>
      <c r="J137" s="20"/>
      <c r="K137" s="21"/>
      <c r="L137" s="22"/>
      <c r="M137" s="20"/>
      <c r="N137" s="96"/>
      <c r="O137" s="20"/>
      <c r="P137" s="20"/>
      <c r="Q137" s="20"/>
      <c r="R137" s="20"/>
      <c r="S137" s="21"/>
      <c r="T137" s="20"/>
    </row>
    <row r="138" spans="2:20" hidden="1">
      <c r="B138" s="526"/>
      <c r="C138" s="19"/>
      <c r="D138" s="20"/>
      <c r="E138" s="20"/>
      <c r="F138" s="96"/>
      <c r="G138" s="20"/>
      <c r="H138" s="20"/>
      <c r="I138" s="20"/>
      <c r="J138" s="20"/>
      <c r="K138" s="21"/>
      <c r="L138" s="22"/>
      <c r="M138" s="20"/>
      <c r="N138" s="96"/>
      <c r="O138" s="20"/>
      <c r="P138" s="20"/>
      <c r="Q138" s="20"/>
      <c r="R138" s="20"/>
      <c r="S138" s="21"/>
      <c r="T138" s="20"/>
    </row>
    <row r="139" spans="2:20" hidden="1">
      <c r="B139" s="526"/>
      <c r="C139" s="19"/>
      <c r="D139" s="20"/>
      <c r="E139" s="20"/>
      <c r="F139" s="96"/>
      <c r="G139" s="20"/>
      <c r="H139" s="20"/>
      <c r="I139" s="20"/>
      <c r="J139" s="20"/>
      <c r="K139" s="21"/>
      <c r="L139" s="22"/>
      <c r="M139" s="20"/>
      <c r="N139" s="96"/>
      <c r="O139" s="20"/>
      <c r="P139" s="20"/>
      <c r="Q139" s="20"/>
      <c r="R139" s="20"/>
      <c r="S139" s="21"/>
      <c r="T139" s="20"/>
    </row>
    <row r="140" spans="2:20" hidden="1">
      <c r="B140" s="526"/>
      <c r="C140" s="19"/>
      <c r="D140" s="20"/>
      <c r="E140" s="20"/>
      <c r="F140" s="96"/>
      <c r="G140" s="20"/>
      <c r="H140" s="20"/>
      <c r="I140" s="20"/>
      <c r="J140" s="20"/>
      <c r="K140" s="21"/>
      <c r="L140" s="22"/>
      <c r="M140" s="20"/>
      <c r="N140" s="96"/>
      <c r="O140" s="20"/>
      <c r="P140" s="20"/>
      <c r="Q140" s="20"/>
      <c r="R140" s="20"/>
      <c r="S140" s="21"/>
      <c r="T140" s="20"/>
    </row>
    <row r="141" spans="2:20" hidden="1">
      <c r="B141" s="526"/>
      <c r="C141" s="19"/>
      <c r="D141" s="20"/>
      <c r="E141" s="20"/>
      <c r="F141" s="96"/>
      <c r="G141" s="20"/>
      <c r="H141" s="20"/>
      <c r="I141" s="20"/>
      <c r="J141" s="20"/>
      <c r="K141" s="21"/>
      <c r="L141" s="22"/>
      <c r="M141" s="20"/>
      <c r="N141" s="96"/>
      <c r="O141" s="20"/>
      <c r="P141" s="20"/>
      <c r="Q141" s="20"/>
      <c r="R141" s="20"/>
      <c r="S141" s="21"/>
      <c r="T141" s="20"/>
    </row>
    <row r="142" spans="2:20" hidden="1">
      <c r="B142" s="526"/>
      <c r="C142" s="19"/>
      <c r="D142" s="20"/>
      <c r="E142" s="20"/>
      <c r="F142" s="96"/>
      <c r="G142" s="20"/>
      <c r="H142" s="20"/>
      <c r="I142" s="20"/>
      <c r="J142" s="20"/>
      <c r="K142" s="21"/>
      <c r="L142" s="22"/>
      <c r="M142" s="20"/>
      <c r="N142" s="96"/>
      <c r="O142" s="20"/>
      <c r="P142" s="20"/>
      <c r="Q142" s="20"/>
      <c r="R142" s="20"/>
      <c r="S142" s="21"/>
      <c r="T142" s="20"/>
    </row>
    <row r="143" spans="2:20" hidden="1">
      <c r="B143" s="526"/>
      <c r="C143" s="19"/>
      <c r="D143" s="20"/>
      <c r="E143" s="20"/>
      <c r="F143" s="96"/>
      <c r="G143" s="20"/>
      <c r="H143" s="20"/>
      <c r="I143" s="20"/>
      <c r="J143" s="20"/>
      <c r="K143" s="21"/>
      <c r="L143" s="22"/>
      <c r="M143" s="20"/>
      <c r="N143" s="96"/>
      <c r="O143" s="20"/>
      <c r="P143" s="20"/>
      <c r="Q143" s="20"/>
      <c r="R143" s="20"/>
      <c r="S143" s="21"/>
      <c r="T143" s="20"/>
    </row>
    <row r="144" spans="2:20" hidden="1">
      <c r="B144" s="526"/>
      <c r="C144" s="19"/>
      <c r="D144" s="20"/>
      <c r="E144" s="20"/>
      <c r="F144" s="96"/>
      <c r="G144" s="20"/>
      <c r="H144" s="20"/>
      <c r="I144" s="20"/>
      <c r="J144" s="20"/>
      <c r="K144" s="21"/>
      <c r="L144" s="22"/>
      <c r="M144" s="20"/>
      <c r="N144" s="96"/>
      <c r="O144" s="20"/>
      <c r="P144" s="20"/>
      <c r="Q144" s="20"/>
      <c r="R144" s="20"/>
      <c r="S144" s="21"/>
      <c r="T144" s="20"/>
    </row>
    <row r="145" spans="2:20" ht="15.75" hidden="1">
      <c r="B145" s="526"/>
      <c r="C145" s="19"/>
      <c r="D145" s="20"/>
      <c r="E145" s="536" t="s">
        <v>3</v>
      </c>
      <c r="F145" s="536"/>
      <c r="G145" s="536"/>
      <c r="H145" s="536"/>
      <c r="I145" s="536"/>
      <c r="J145" s="536"/>
      <c r="K145" s="21"/>
      <c r="L145" s="22"/>
      <c r="M145" s="521" t="s">
        <v>15</v>
      </c>
      <c r="N145" s="521"/>
      <c r="O145" s="521"/>
      <c r="P145" s="521"/>
      <c r="Q145" s="521" t="s">
        <v>16</v>
      </c>
      <c r="R145" s="521"/>
      <c r="S145" s="27"/>
      <c r="T145" s="28"/>
    </row>
    <row r="146" spans="2:20" hidden="1">
      <c r="B146" s="526"/>
      <c r="C146" s="19"/>
      <c r="D146" s="20"/>
      <c r="E146" s="28">
        <v>2012</v>
      </c>
      <c r="F146" s="106"/>
      <c r="G146" s="28">
        <v>2013</v>
      </c>
      <c r="H146" s="28">
        <v>2014</v>
      </c>
      <c r="I146" s="60">
        <v>2015</v>
      </c>
      <c r="J146" s="28">
        <v>2016</v>
      </c>
      <c r="K146" s="21"/>
      <c r="L146" s="22"/>
      <c r="M146" s="28">
        <v>2012</v>
      </c>
      <c r="N146" s="106"/>
      <c r="O146" s="28">
        <v>2013</v>
      </c>
      <c r="P146" s="28">
        <v>2014</v>
      </c>
      <c r="Q146" s="60">
        <v>2015</v>
      </c>
      <c r="R146" s="28">
        <v>2016</v>
      </c>
      <c r="S146" s="29"/>
      <c r="T146" s="24"/>
    </row>
    <row r="147" spans="2:20" ht="3.75" hidden="1" customHeight="1">
      <c r="B147" s="526"/>
      <c r="C147" s="19"/>
      <c r="D147" s="20"/>
      <c r="E147" s="30"/>
      <c r="F147" s="109"/>
      <c r="G147" s="30"/>
      <c r="H147" s="30"/>
      <c r="I147" s="66"/>
      <c r="J147" s="30"/>
      <c r="K147" s="21"/>
      <c r="L147" s="22"/>
      <c r="M147" s="30"/>
      <c r="N147" s="109"/>
      <c r="O147" s="30"/>
      <c r="P147" s="30"/>
      <c r="Q147" s="66"/>
      <c r="R147" s="30"/>
      <c r="S147" s="29"/>
      <c r="T147" s="24"/>
    </row>
    <row r="148" spans="2:20" ht="3.75" hidden="1" customHeight="1">
      <c r="B148" s="526"/>
      <c r="C148" s="19"/>
      <c r="D148" s="20"/>
      <c r="E148" s="24"/>
      <c r="F148" s="101"/>
      <c r="G148" s="24"/>
      <c r="H148" s="24"/>
      <c r="I148" s="65"/>
      <c r="J148" s="24"/>
      <c r="K148" s="21"/>
      <c r="L148" s="22"/>
      <c r="M148" s="24"/>
      <c r="N148" s="101"/>
      <c r="O148" s="24"/>
      <c r="P148" s="24"/>
      <c r="Q148" s="65"/>
      <c r="R148" s="24"/>
      <c r="S148" s="29"/>
      <c r="T148" s="24"/>
    </row>
    <row r="149" spans="2:20" hidden="1">
      <c r="B149" s="526"/>
      <c r="C149" s="19"/>
      <c r="D149" s="31" t="s">
        <v>8</v>
      </c>
      <c r="E149" s="25"/>
      <c r="F149" s="102"/>
      <c r="G149" s="25">
        <v>82.1</v>
      </c>
      <c r="H149" s="25">
        <v>82.3</v>
      </c>
      <c r="I149" s="64">
        <v>78</v>
      </c>
      <c r="J149" s="25">
        <v>86.9</v>
      </c>
      <c r="K149" s="32"/>
      <c r="L149" s="33"/>
      <c r="M149" s="25"/>
      <c r="N149" s="102"/>
      <c r="O149" s="25">
        <v>81.3</v>
      </c>
      <c r="P149" s="25">
        <v>80.599999999999994</v>
      </c>
      <c r="Q149" s="64">
        <v>77.3</v>
      </c>
      <c r="R149" s="25">
        <v>83.9</v>
      </c>
      <c r="S149" s="32"/>
      <c r="T149" s="72"/>
    </row>
    <row r="150" spans="2:20" hidden="1">
      <c r="B150" s="526"/>
      <c r="C150" s="19"/>
      <c r="D150" s="31" t="s">
        <v>19</v>
      </c>
      <c r="E150" s="25"/>
      <c r="F150" s="102"/>
      <c r="G150" s="25">
        <v>83.3</v>
      </c>
      <c r="H150" s="25">
        <v>80.900000000000006</v>
      </c>
      <c r="I150" s="64">
        <v>82.4</v>
      </c>
      <c r="J150" s="25">
        <v>83.3</v>
      </c>
      <c r="K150" s="32"/>
      <c r="L150" s="33"/>
      <c r="M150" s="25"/>
      <c r="N150" s="102"/>
      <c r="O150" s="25">
        <v>72.7</v>
      </c>
      <c r="P150" s="25">
        <v>70.2</v>
      </c>
      <c r="Q150" s="64">
        <v>72.099999999999994</v>
      </c>
      <c r="R150" s="25">
        <v>74</v>
      </c>
      <c r="S150" s="32"/>
      <c r="T150" s="72"/>
    </row>
    <row r="151" spans="2:20" hidden="1">
      <c r="B151" s="526"/>
      <c r="C151" s="19"/>
      <c r="D151" s="31" t="s">
        <v>35</v>
      </c>
      <c r="E151" s="25"/>
      <c r="F151" s="102"/>
      <c r="G151" s="25">
        <v>73.099999999999994</v>
      </c>
      <c r="H151" s="25">
        <v>70.3</v>
      </c>
      <c r="I151" s="64">
        <v>75.400000000000006</v>
      </c>
      <c r="J151" s="25">
        <v>75.5</v>
      </c>
      <c r="K151" s="32"/>
      <c r="L151" s="33"/>
      <c r="M151" s="25"/>
      <c r="N151" s="102"/>
      <c r="O151" s="25">
        <v>70.3</v>
      </c>
      <c r="P151" s="25">
        <v>67.599999999999994</v>
      </c>
      <c r="Q151" s="64">
        <v>72.2</v>
      </c>
      <c r="R151" s="25">
        <v>72.8</v>
      </c>
      <c r="S151" s="32"/>
      <c r="T151" s="72"/>
    </row>
    <row r="152" spans="2:20" ht="3.75" hidden="1" customHeight="1">
      <c r="B152" s="526"/>
      <c r="C152" s="19"/>
      <c r="D152" s="20"/>
      <c r="E152" s="34"/>
      <c r="F152" s="113"/>
      <c r="G152" s="34"/>
      <c r="H152" s="34"/>
      <c r="I152" s="59"/>
      <c r="J152" s="34"/>
      <c r="K152" s="32"/>
      <c r="L152" s="33"/>
      <c r="M152" s="34"/>
      <c r="N152" s="113"/>
      <c r="O152" s="34"/>
      <c r="P152" s="34"/>
      <c r="Q152" s="59"/>
      <c r="R152" s="34"/>
      <c r="S152" s="32"/>
      <c r="T152" s="72"/>
    </row>
    <row r="153" spans="2:20" ht="3.75" hidden="1" customHeight="1">
      <c r="B153" s="526"/>
      <c r="C153" s="19"/>
      <c r="D153" s="20"/>
      <c r="E153" s="25"/>
      <c r="F153" s="102"/>
      <c r="G153" s="25"/>
      <c r="H153" s="25"/>
      <c r="I153" s="64"/>
      <c r="J153" s="25"/>
      <c r="K153" s="32"/>
      <c r="L153" s="33"/>
      <c r="M153" s="25"/>
      <c r="N153" s="102"/>
      <c r="O153" s="25"/>
      <c r="P153" s="25"/>
      <c r="Q153" s="64"/>
      <c r="R153" s="25"/>
      <c r="S153" s="32"/>
      <c r="T153" s="72"/>
    </row>
    <row r="154" spans="2:20" hidden="1">
      <c r="B154" s="526"/>
      <c r="C154" s="19"/>
      <c r="D154" s="31" t="s">
        <v>5</v>
      </c>
      <c r="E154" s="26" t="s">
        <v>10</v>
      </c>
      <c r="F154" s="103"/>
      <c r="G154" s="26" t="s">
        <v>11</v>
      </c>
      <c r="H154" s="26" t="s">
        <v>12</v>
      </c>
      <c r="I154" s="63" t="s">
        <v>13</v>
      </c>
      <c r="J154" s="26" t="s">
        <v>14</v>
      </c>
      <c r="K154" s="32"/>
      <c r="L154" s="33"/>
      <c r="M154" s="26" t="s">
        <v>10</v>
      </c>
      <c r="N154" s="103"/>
      <c r="O154" s="26" t="s">
        <v>11</v>
      </c>
      <c r="P154" s="26" t="s">
        <v>12</v>
      </c>
      <c r="Q154" s="63" t="s">
        <v>13</v>
      </c>
      <c r="R154" s="26" t="s">
        <v>14</v>
      </c>
      <c r="S154" s="32"/>
      <c r="T154" s="72"/>
    </row>
    <row r="155" spans="2:20" ht="7.5" hidden="1" customHeight="1" thickBot="1">
      <c r="B155" s="527"/>
      <c r="C155" s="35"/>
      <c r="D155" s="36"/>
      <c r="E155" s="37"/>
      <c r="F155" s="115"/>
      <c r="G155" s="37"/>
      <c r="H155" s="37"/>
      <c r="I155" s="37"/>
      <c r="J155" s="37"/>
      <c r="K155" s="38"/>
      <c r="L155" s="38"/>
      <c r="M155" s="37"/>
      <c r="N155" s="115"/>
      <c r="O155" s="37"/>
      <c r="P155" s="37"/>
      <c r="Q155" s="37"/>
      <c r="R155" s="37"/>
      <c r="S155" s="38"/>
      <c r="T155" s="38"/>
    </row>
    <row r="156" spans="2:20" ht="18.75" hidden="1">
      <c r="B156" s="528" t="s">
        <v>20</v>
      </c>
      <c r="C156" s="531"/>
      <c r="D156" s="532"/>
      <c r="E156" s="532"/>
      <c r="F156" s="532"/>
      <c r="G156" s="532"/>
      <c r="H156" s="532"/>
      <c r="I156" s="532"/>
      <c r="J156" s="532"/>
      <c r="K156" s="532"/>
      <c r="L156" s="532"/>
      <c r="M156" s="532"/>
      <c r="N156" s="532"/>
      <c r="O156" s="532"/>
      <c r="P156" s="532"/>
      <c r="Q156" s="532"/>
      <c r="R156" s="532"/>
      <c r="S156" s="532"/>
      <c r="T156" s="532"/>
    </row>
    <row r="157" spans="2:20" ht="15" hidden="1" customHeight="1">
      <c r="B157" s="529"/>
      <c r="C157" s="41"/>
      <c r="D157" s="41"/>
      <c r="E157" s="41"/>
      <c r="F157" s="119"/>
      <c r="G157" s="41"/>
      <c r="H157" s="41"/>
      <c r="I157" s="41"/>
      <c r="J157" s="41"/>
      <c r="K157" s="42"/>
      <c r="L157" s="43"/>
      <c r="M157" s="41"/>
      <c r="N157" s="119"/>
      <c r="O157" s="41"/>
      <c r="P157" s="41"/>
      <c r="Q157" s="41"/>
      <c r="R157" s="41"/>
      <c r="S157" s="42"/>
      <c r="T157" s="41"/>
    </row>
    <row r="158" spans="2:20" ht="15" hidden="1" customHeight="1">
      <c r="B158" s="529"/>
      <c r="C158" s="19"/>
      <c r="D158" s="45"/>
      <c r="E158" s="45"/>
      <c r="F158" s="123"/>
      <c r="G158" s="45"/>
      <c r="H158" s="45"/>
      <c r="I158" s="45"/>
      <c r="J158" s="45"/>
      <c r="K158" s="46"/>
      <c r="L158" s="47"/>
      <c r="M158" s="45"/>
      <c r="N158" s="123"/>
      <c r="O158" s="45"/>
      <c r="P158" s="45"/>
      <c r="Q158" s="45"/>
      <c r="R158" s="45"/>
      <c r="S158" s="46"/>
      <c r="T158" s="45"/>
    </row>
    <row r="159" spans="2:20" ht="15" hidden="1" customHeight="1">
      <c r="B159" s="529"/>
      <c r="C159" s="19"/>
      <c r="D159" s="45"/>
      <c r="E159" s="45"/>
      <c r="F159" s="123"/>
      <c r="G159" s="45"/>
      <c r="H159" s="45"/>
      <c r="I159" s="45"/>
      <c r="J159" s="45"/>
      <c r="K159" s="46"/>
      <c r="L159" s="47"/>
      <c r="M159" s="45"/>
      <c r="N159" s="123"/>
      <c r="O159" s="45"/>
      <c r="P159" s="45"/>
      <c r="Q159" s="45"/>
      <c r="R159" s="45"/>
      <c r="S159" s="46"/>
      <c r="T159" s="45"/>
    </row>
    <row r="160" spans="2:20" ht="15" hidden="1" customHeight="1">
      <c r="B160" s="529"/>
      <c r="C160" s="19"/>
      <c r="D160" s="45"/>
      <c r="E160" s="45"/>
      <c r="F160" s="123"/>
      <c r="G160" s="45"/>
      <c r="H160" s="45"/>
      <c r="I160" s="45"/>
      <c r="J160" s="45"/>
      <c r="K160" s="46"/>
      <c r="L160" s="47"/>
      <c r="M160" s="45"/>
      <c r="N160" s="123"/>
      <c r="O160" s="45"/>
      <c r="P160" s="45"/>
      <c r="Q160" s="45"/>
      <c r="R160" s="45"/>
      <c r="S160" s="46"/>
      <c r="T160" s="45"/>
    </row>
    <row r="161" spans="2:20" ht="15" hidden="1" customHeight="1">
      <c r="B161" s="529"/>
      <c r="C161" s="19"/>
      <c r="D161" s="45"/>
      <c r="E161" s="45"/>
      <c r="F161" s="123"/>
      <c r="G161" s="45"/>
      <c r="H161" s="45"/>
      <c r="I161" s="45"/>
      <c r="J161" s="45"/>
      <c r="K161" s="46"/>
      <c r="L161" s="47"/>
      <c r="M161" s="45"/>
      <c r="N161" s="123"/>
      <c r="O161" s="45"/>
      <c r="P161" s="45"/>
      <c r="Q161" s="45"/>
      <c r="R161" s="45"/>
      <c r="S161" s="46"/>
      <c r="T161" s="45"/>
    </row>
    <row r="162" spans="2:20" ht="15" hidden="1" customHeight="1">
      <c r="B162" s="529"/>
      <c r="C162" s="19"/>
      <c r="D162" s="45"/>
      <c r="E162" s="45"/>
      <c r="F162" s="123"/>
      <c r="G162" s="45"/>
      <c r="H162" s="45"/>
      <c r="I162" s="45"/>
      <c r="J162" s="45"/>
      <c r="K162" s="46"/>
      <c r="L162" s="47"/>
      <c r="M162" s="45"/>
      <c r="N162" s="123"/>
      <c r="O162" s="45"/>
      <c r="P162" s="45"/>
      <c r="Q162" s="45"/>
      <c r="R162" s="45"/>
      <c r="S162" s="46"/>
      <c r="T162" s="45"/>
    </row>
    <row r="163" spans="2:20" ht="15" hidden="1" customHeight="1">
      <c r="B163" s="529"/>
      <c r="C163" s="19"/>
      <c r="D163" s="45"/>
      <c r="E163" s="45"/>
      <c r="F163" s="123"/>
      <c r="G163" s="45"/>
      <c r="H163" s="45"/>
      <c r="I163" s="45"/>
      <c r="J163" s="45"/>
      <c r="K163" s="46"/>
      <c r="L163" s="47"/>
      <c r="M163" s="45"/>
      <c r="N163" s="123"/>
      <c r="O163" s="45"/>
      <c r="P163" s="45"/>
      <c r="Q163" s="45"/>
      <c r="R163" s="45"/>
      <c r="S163" s="46"/>
      <c r="T163" s="45"/>
    </row>
    <row r="164" spans="2:20" ht="15" hidden="1" customHeight="1">
      <c r="B164" s="529"/>
      <c r="C164" s="19"/>
      <c r="D164" s="45"/>
      <c r="E164" s="45"/>
      <c r="F164" s="123"/>
      <c r="G164" s="45"/>
      <c r="H164" s="45"/>
      <c r="I164" s="45"/>
      <c r="J164" s="45"/>
      <c r="K164" s="46"/>
      <c r="L164" s="47"/>
      <c r="M164" s="45"/>
      <c r="N164" s="123"/>
      <c r="O164" s="45"/>
      <c r="P164" s="45"/>
      <c r="Q164" s="45"/>
      <c r="R164" s="45"/>
      <c r="S164" s="46"/>
      <c r="T164" s="45"/>
    </row>
    <row r="165" spans="2:20" hidden="1">
      <c r="B165" s="529"/>
      <c r="C165" s="19"/>
      <c r="D165" s="45"/>
      <c r="E165" s="45"/>
      <c r="F165" s="123"/>
      <c r="G165" s="45"/>
      <c r="H165" s="45"/>
      <c r="I165" s="45"/>
      <c r="J165" s="45"/>
      <c r="K165" s="46"/>
      <c r="L165" s="47"/>
      <c r="M165" s="45"/>
      <c r="N165" s="123"/>
      <c r="O165" s="45"/>
      <c r="P165" s="45"/>
      <c r="Q165" s="45"/>
      <c r="R165" s="45"/>
      <c r="S165" s="46"/>
      <c r="T165" s="45"/>
    </row>
    <row r="166" spans="2:20" hidden="1">
      <c r="B166" s="529"/>
      <c r="C166" s="19"/>
      <c r="D166" s="45"/>
      <c r="E166" s="45"/>
      <c r="F166" s="123"/>
      <c r="G166" s="45"/>
      <c r="H166" s="45"/>
      <c r="I166" s="45"/>
      <c r="J166" s="45"/>
      <c r="K166" s="46"/>
      <c r="L166" s="47"/>
      <c r="M166" s="45"/>
      <c r="N166" s="123"/>
      <c r="O166" s="45"/>
      <c r="P166" s="45"/>
      <c r="Q166" s="45"/>
      <c r="R166" s="45"/>
      <c r="S166" s="46"/>
      <c r="T166" s="45"/>
    </row>
    <row r="167" spans="2:20" hidden="1">
      <c r="B167" s="529"/>
      <c r="C167" s="19"/>
      <c r="D167" s="45"/>
      <c r="E167" s="45"/>
      <c r="F167" s="123"/>
      <c r="G167" s="45"/>
      <c r="H167" s="45"/>
      <c r="I167" s="45"/>
      <c r="J167" s="45"/>
      <c r="K167" s="46"/>
      <c r="L167" s="47"/>
      <c r="M167" s="45"/>
      <c r="N167" s="123"/>
      <c r="O167" s="45"/>
      <c r="P167" s="45"/>
      <c r="Q167" s="45"/>
      <c r="R167" s="45"/>
      <c r="S167" s="46"/>
      <c r="T167" s="45"/>
    </row>
    <row r="168" spans="2:20" hidden="1">
      <c r="B168" s="529"/>
      <c r="C168" s="19"/>
      <c r="D168" s="45"/>
      <c r="E168" s="45"/>
      <c r="F168" s="123"/>
      <c r="G168" s="45"/>
      <c r="H168" s="45"/>
      <c r="I168" s="45"/>
      <c r="J168" s="45"/>
      <c r="K168" s="46"/>
      <c r="L168" s="47"/>
      <c r="M168" s="45"/>
      <c r="N168" s="123"/>
      <c r="O168" s="45"/>
      <c r="P168" s="45"/>
      <c r="Q168" s="45"/>
      <c r="R168" s="45"/>
      <c r="S168" s="46"/>
      <c r="T168" s="45"/>
    </row>
    <row r="169" spans="2:20" hidden="1">
      <c r="B169" s="529"/>
      <c r="C169" s="19"/>
      <c r="D169" s="45"/>
      <c r="E169" s="45"/>
      <c r="F169" s="123"/>
      <c r="G169" s="45"/>
      <c r="H169" s="45"/>
      <c r="I169" s="45"/>
      <c r="J169" s="45"/>
      <c r="K169" s="46"/>
      <c r="L169" s="47"/>
      <c r="M169" s="45"/>
      <c r="N169" s="123"/>
      <c r="O169" s="45"/>
      <c r="P169" s="45"/>
      <c r="Q169" s="45"/>
      <c r="R169" s="45"/>
      <c r="S169" s="46"/>
      <c r="T169" s="45"/>
    </row>
    <row r="170" spans="2:20" hidden="1">
      <c r="B170" s="529"/>
      <c r="C170" s="19"/>
      <c r="D170" s="45"/>
      <c r="E170" s="45"/>
      <c r="F170" s="123"/>
      <c r="G170" s="45"/>
      <c r="H170" s="45"/>
      <c r="I170" s="45"/>
      <c r="J170" s="45"/>
      <c r="K170" s="46"/>
      <c r="L170" s="47"/>
      <c r="M170" s="45"/>
      <c r="N170" s="123"/>
      <c r="O170" s="45"/>
      <c r="P170" s="45"/>
      <c r="Q170" s="45"/>
      <c r="R170" s="45"/>
      <c r="S170" s="46"/>
      <c r="T170" s="45"/>
    </row>
    <row r="171" spans="2:20" hidden="1">
      <c r="B171" s="529"/>
      <c r="C171" s="19"/>
      <c r="D171" s="45"/>
      <c r="E171" s="45"/>
      <c r="F171" s="123"/>
      <c r="G171" s="45"/>
      <c r="H171" s="45"/>
      <c r="I171" s="45"/>
      <c r="J171" s="45"/>
      <c r="K171" s="46"/>
      <c r="L171" s="47"/>
      <c r="M171" s="45"/>
      <c r="N171" s="123"/>
      <c r="O171" s="45"/>
      <c r="P171" s="45"/>
      <c r="Q171" s="45"/>
      <c r="R171" s="45"/>
      <c r="S171" s="46"/>
      <c r="T171" s="45"/>
    </row>
    <row r="172" spans="2:20" ht="15.75" hidden="1">
      <c r="B172" s="529"/>
      <c r="C172" s="19"/>
      <c r="D172" s="45"/>
      <c r="E172" s="521" t="s">
        <v>3</v>
      </c>
      <c r="F172" s="521"/>
      <c r="G172" s="521"/>
      <c r="H172" s="521"/>
      <c r="I172" s="521"/>
      <c r="J172" s="521"/>
      <c r="K172" s="46"/>
      <c r="L172" s="47"/>
      <c r="M172" s="521" t="s">
        <v>15</v>
      </c>
      <c r="N172" s="521"/>
      <c r="O172" s="521"/>
      <c r="P172" s="521"/>
      <c r="Q172" s="521" t="s">
        <v>16</v>
      </c>
      <c r="R172" s="521"/>
      <c r="S172" s="50"/>
      <c r="T172" s="51"/>
    </row>
    <row r="173" spans="2:20" hidden="1">
      <c r="B173" s="529"/>
      <c r="C173" s="19"/>
      <c r="D173" s="45"/>
      <c r="E173" s="28">
        <v>2012</v>
      </c>
      <c r="F173" s="106"/>
      <c r="G173" s="28">
        <v>2013</v>
      </c>
      <c r="H173" s="28">
        <v>2014</v>
      </c>
      <c r="I173" s="60">
        <v>2015</v>
      </c>
      <c r="J173" s="28">
        <v>2016</v>
      </c>
      <c r="K173" s="46"/>
      <c r="L173" s="47"/>
      <c r="M173" s="28">
        <v>2012</v>
      </c>
      <c r="N173" s="106"/>
      <c r="O173" s="28">
        <v>2013</v>
      </c>
      <c r="P173" s="28">
        <v>2014</v>
      </c>
      <c r="Q173" s="60">
        <v>2015</v>
      </c>
      <c r="R173" s="28">
        <v>2016</v>
      </c>
      <c r="S173" s="29"/>
      <c r="T173" s="24"/>
    </row>
    <row r="174" spans="2:20" ht="3.75" hidden="1" customHeight="1">
      <c r="B174" s="529"/>
      <c r="C174" s="19"/>
      <c r="D174" s="45"/>
      <c r="E174" s="30"/>
      <c r="F174" s="109"/>
      <c r="G174" s="30"/>
      <c r="H174" s="30"/>
      <c r="I174" s="66"/>
      <c r="J174" s="30"/>
      <c r="K174" s="46"/>
      <c r="L174" s="47"/>
      <c r="M174" s="30"/>
      <c r="N174" s="109"/>
      <c r="O174" s="30"/>
      <c r="P174" s="30"/>
      <c r="Q174" s="66"/>
      <c r="R174" s="30"/>
      <c r="S174" s="29"/>
      <c r="T174" s="24"/>
    </row>
    <row r="175" spans="2:20" ht="3.75" hidden="1" customHeight="1">
      <c r="B175" s="529"/>
      <c r="C175" s="19"/>
      <c r="D175" s="45"/>
      <c r="E175" s="24"/>
      <c r="F175" s="101"/>
      <c r="G175" s="24"/>
      <c r="H175" s="24"/>
      <c r="I175" s="65"/>
      <c r="J175" s="24"/>
      <c r="K175" s="46"/>
      <c r="L175" s="47"/>
      <c r="M175" s="24"/>
      <c r="N175" s="101"/>
      <c r="O175" s="24"/>
      <c r="P175" s="24"/>
      <c r="Q175" s="65"/>
      <c r="R175" s="24"/>
      <c r="S175" s="29"/>
      <c r="T175" s="24"/>
    </row>
    <row r="176" spans="2:20" hidden="1">
      <c r="B176" s="529"/>
      <c r="C176" s="19"/>
      <c r="D176" s="31" t="s">
        <v>8</v>
      </c>
      <c r="E176" s="49"/>
      <c r="F176" s="128"/>
      <c r="G176" s="71">
        <v>91.7</v>
      </c>
      <c r="H176" s="49">
        <v>85.8</v>
      </c>
      <c r="I176" s="62">
        <v>81.400000000000006</v>
      </c>
      <c r="J176" s="49">
        <v>83.8</v>
      </c>
      <c r="K176" s="52"/>
      <c r="L176" s="53"/>
      <c r="M176" s="49"/>
      <c r="N176" s="128"/>
      <c r="O176" s="71">
        <v>89.8</v>
      </c>
      <c r="P176" s="49">
        <v>86.6</v>
      </c>
      <c r="Q176" s="62">
        <v>81.099999999999994</v>
      </c>
      <c r="R176" s="49">
        <v>80.099999999999994</v>
      </c>
      <c r="S176" s="52"/>
      <c r="T176" s="73"/>
    </row>
    <row r="177" spans="2:20" hidden="1">
      <c r="B177" s="529"/>
      <c r="C177" s="19"/>
      <c r="D177" s="31" t="s">
        <v>19</v>
      </c>
      <c r="E177" s="49"/>
      <c r="F177" s="128"/>
      <c r="G177" s="71">
        <v>84.3</v>
      </c>
      <c r="H177" s="49">
        <v>82.3</v>
      </c>
      <c r="I177" s="62">
        <v>81.3</v>
      </c>
      <c r="J177" s="49">
        <v>81.900000000000006</v>
      </c>
      <c r="K177" s="52"/>
      <c r="L177" s="53"/>
      <c r="M177" s="49"/>
      <c r="N177" s="128"/>
      <c r="O177" s="71">
        <v>74.8</v>
      </c>
      <c r="P177" s="49">
        <v>72.8</v>
      </c>
      <c r="Q177" s="62">
        <v>71.099999999999994</v>
      </c>
      <c r="R177" s="49">
        <v>71.3</v>
      </c>
      <c r="S177" s="52"/>
      <c r="T177" s="73"/>
    </row>
    <row r="178" spans="2:20" hidden="1">
      <c r="B178" s="529"/>
      <c r="C178" s="19"/>
      <c r="D178" s="31" t="s">
        <v>35</v>
      </c>
      <c r="E178" s="49"/>
      <c r="F178" s="128"/>
      <c r="G178" s="71">
        <v>74.7</v>
      </c>
      <c r="H178" s="49">
        <v>73.8</v>
      </c>
      <c r="I178" s="62">
        <v>73.400000000000006</v>
      </c>
      <c r="J178" s="49">
        <v>74.900000000000006</v>
      </c>
      <c r="K178" s="52"/>
      <c r="L178" s="53"/>
      <c r="M178" s="49"/>
      <c r="N178" s="128"/>
      <c r="O178" s="71">
        <v>72.400000000000006</v>
      </c>
      <c r="P178" s="49">
        <v>71.7</v>
      </c>
      <c r="Q178" s="62">
        <v>70.5</v>
      </c>
      <c r="R178" s="49">
        <v>72.099999999999994</v>
      </c>
      <c r="S178" s="52"/>
      <c r="T178" s="73"/>
    </row>
    <row r="179" spans="2:20" ht="3.75" hidden="1" customHeight="1">
      <c r="B179" s="529"/>
      <c r="C179" s="19"/>
      <c r="D179" s="20"/>
      <c r="E179" s="54"/>
      <c r="F179" s="134"/>
      <c r="G179" s="54"/>
      <c r="H179" s="54"/>
      <c r="I179" s="58"/>
      <c r="J179" s="54"/>
      <c r="K179" s="52"/>
      <c r="L179" s="53"/>
      <c r="M179" s="54"/>
      <c r="N179" s="134"/>
      <c r="O179" s="54"/>
      <c r="P179" s="54"/>
      <c r="Q179" s="58"/>
      <c r="R179" s="54"/>
      <c r="S179" s="52"/>
      <c r="T179" s="73"/>
    </row>
    <row r="180" spans="2:20" ht="3.75" hidden="1" customHeight="1">
      <c r="B180" s="529"/>
      <c r="C180" s="19"/>
      <c r="D180" s="20"/>
      <c r="E180" s="49"/>
      <c r="F180" s="128"/>
      <c r="G180" s="49"/>
      <c r="H180" s="49"/>
      <c r="I180" s="62"/>
      <c r="J180" s="49"/>
      <c r="K180" s="52"/>
      <c r="L180" s="53"/>
      <c r="M180" s="49"/>
      <c r="N180" s="128"/>
      <c r="O180" s="49"/>
      <c r="P180" s="49"/>
      <c r="Q180" s="62"/>
      <c r="R180" s="49"/>
      <c r="S180" s="52"/>
      <c r="T180" s="73"/>
    </row>
    <row r="181" spans="2:20" hidden="1">
      <c r="B181" s="529"/>
      <c r="C181" s="19"/>
      <c r="D181" s="31" t="s">
        <v>5</v>
      </c>
      <c r="E181" s="26" t="s">
        <v>10</v>
      </c>
      <c r="F181" s="103"/>
      <c r="G181" s="26" t="s">
        <v>11</v>
      </c>
      <c r="H181" s="26" t="s">
        <v>12</v>
      </c>
      <c r="I181" s="63" t="s">
        <v>13</v>
      </c>
      <c r="J181" s="26" t="s">
        <v>14</v>
      </c>
      <c r="K181" s="52"/>
      <c r="L181" s="53"/>
      <c r="M181" s="26" t="s">
        <v>10</v>
      </c>
      <c r="N181" s="103"/>
      <c r="O181" s="26" t="s">
        <v>11</v>
      </c>
      <c r="P181" s="26" t="s">
        <v>12</v>
      </c>
      <c r="Q181" s="63" t="s">
        <v>13</v>
      </c>
      <c r="R181" s="26" t="s">
        <v>14</v>
      </c>
      <c r="S181" s="52"/>
      <c r="T181" s="73"/>
    </row>
    <row r="182" spans="2:20" ht="7.5" hidden="1" customHeight="1" thickBot="1">
      <c r="B182" s="530"/>
      <c r="C182" s="55"/>
      <c r="D182" s="55"/>
      <c r="E182" s="55"/>
      <c r="F182" s="135"/>
      <c r="G182" s="55"/>
      <c r="H182" s="55"/>
      <c r="I182" s="55"/>
      <c r="J182" s="55"/>
      <c r="K182" s="55"/>
      <c r="L182" s="55"/>
      <c r="M182" s="55"/>
      <c r="N182" s="135"/>
      <c r="O182" s="55"/>
      <c r="P182" s="55"/>
      <c r="Q182" s="55"/>
      <c r="R182" s="55"/>
      <c r="S182" s="55"/>
      <c r="T182" s="55"/>
    </row>
    <row r="183" spans="2:20" hidden="1">
      <c r="B183" s="67"/>
      <c r="C183" s="61"/>
      <c r="D183" s="61"/>
      <c r="E183" s="61"/>
      <c r="F183" s="138"/>
      <c r="G183" s="61"/>
    </row>
    <row r="184" spans="2:20" hidden="1">
      <c r="C184" s="69" t="s">
        <v>24</v>
      </c>
      <c r="D184" s="68"/>
      <c r="E184" s="68"/>
      <c r="F184" s="142"/>
      <c r="G184" s="68"/>
      <c r="H184" s="68"/>
      <c r="I184" s="68"/>
      <c r="J184" s="68"/>
      <c r="K184" s="68"/>
      <c r="L184" s="68"/>
      <c r="M184" s="68"/>
      <c r="N184" s="142"/>
      <c r="O184" s="68"/>
      <c r="P184" s="68"/>
      <c r="Q184" s="68"/>
      <c r="R184" s="68"/>
      <c r="S184" s="68"/>
      <c r="T184" s="68"/>
    </row>
    <row r="185" spans="2:20" hidden="1">
      <c r="C185" s="69" t="s">
        <v>23</v>
      </c>
      <c r="D185" s="68"/>
      <c r="E185" s="68"/>
      <c r="F185" s="142"/>
      <c r="G185" s="68"/>
      <c r="H185" s="68"/>
      <c r="I185" s="68"/>
      <c r="J185" s="68"/>
      <c r="K185" s="68"/>
      <c r="L185" s="68"/>
      <c r="M185" s="68"/>
      <c r="N185" s="142"/>
      <c r="O185" s="68"/>
      <c r="P185" s="68"/>
      <c r="Q185" s="68"/>
      <c r="R185" s="68"/>
      <c r="S185" s="68"/>
      <c r="T185" s="68"/>
    </row>
    <row r="186" spans="2:20" hidden="1">
      <c r="C186" s="69" t="s">
        <v>17</v>
      </c>
      <c r="D186" s="69"/>
      <c r="E186" s="69"/>
      <c r="F186" s="143"/>
      <c r="G186" s="69"/>
      <c r="H186" s="69"/>
      <c r="I186" s="69"/>
      <c r="J186" s="69"/>
      <c r="K186" s="69"/>
      <c r="L186" s="69"/>
      <c r="M186" s="69"/>
      <c r="N186" s="143"/>
      <c r="O186" s="69"/>
      <c r="P186" s="69"/>
      <c r="Q186" s="69"/>
      <c r="R186" s="69"/>
      <c r="S186" s="69"/>
      <c r="T186" s="69"/>
    </row>
    <row r="187" spans="2:20" ht="45" hidden="1" customHeight="1">
      <c r="C187" s="520" t="s">
        <v>22</v>
      </c>
      <c r="D187" s="520"/>
      <c r="E187" s="520"/>
      <c r="F187" s="520"/>
      <c r="G187" s="520"/>
      <c r="H187" s="520"/>
      <c r="I187" s="520"/>
      <c r="J187" s="520"/>
      <c r="K187" s="520"/>
      <c r="L187" s="520"/>
      <c r="M187" s="520"/>
      <c r="N187" s="520"/>
      <c r="O187" s="520"/>
      <c r="P187" s="520"/>
      <c r="Q187" s="520"/>
      <c r="R187" s="520"/>
      <c r="S187" s="520"/>
      <c r="T187" s="520"/>
    </row>
  </sheetData>
  <mergeCells count="38">
    <mergeCell ref="B1:T1"/>
    <mergeCell ref="AA3:AF5"/>
    <mergeCell ref="AA9:AF9"/>
    <mergeCell ref="AA10:AF10"/>
    <mergeCell ref="AA18:AF18"/>
    <mergeCell ref="M19:R19"/>
    <mergeCell ref="E50:J50"/>
    <mergeCell ref="AA19:AF19"/>
    <mergeCell ref="AB49:AF50"/>
    <mergeCell ref="E19:G19"/>
    <mergeCell ref="H19:J19"/>
    <mergeCell ref="B69:T69"/>
    <mergeCell ref="B70:B96"/>
    <mergeCell ref="C70:T70"/>
    <mergeCell ref="E86:J86"/>
    <mergeCell ref="M86:P86"/>
    <mergeCell ref="Q86:R86"/>
    <mergeCell ref="B97:B123"/>
    <mergeCell ref="C97:T97"/>
    <mergeCell ref="E113:J113"/>
    <mergeCell ref="M113:P113"/>
    <mergeCell ref="Q113:R113"/>
    <mergeCell ref="C187:T187"/>
    <mergeCell ref="M50:R50"/>
    <mergeCell ref="B2:T2"/>
    <mergeCell ref="B3:B64"/>
    <mergeCell ref="C66:T66"/>
    <mergeCell ref="B156:B182"/>
    <mergeCell ref="C156:T156"/>
    <mergeCell ref="E172:J172"/>
    <mergeCell ref="M172:P172"/>
    <mergeCell ref="Q172:R172"/>
    <mergeCell ref="B128:T128"/>
    <mergeCell ref="B129:B155"/>
    <mergeCell ref="C129:T129"/>
    <mergeCell ref="E145:J145"/>
    <mergeCell ref="M145:P145"/>
    <mergeCell ref="Q145:R145"/>
  </mergeCells>
  <conditionalFormatting sqref="E90:H94 E95:J96 I92:J94 M90:P94 Q92:R94 I119:J121 Q119:R121 M95:R96 E122:J122 M122:R122 E117:H121 M117:P121 E154:J155 I151:J153 M149:P153 Q151:R153 I178:J180 Q178:R180 M154:R155 E181:J181 M181:R181 E176:H180 M176:P180 E149:H153 Q57:R59 I57:J59 E50:J50 AB30:AD33 E54:H60 Q26:R28 AB26:AD28 AA23:AD25 AA29:AD29 E23:H29 AB12:AD16 AA12:AA13 AE16:AF16 M23:P29 M54:P60 E30:J33 M30:R33 E61:J63 M61:R63 I26:J28">
    <cfRule type="containsErrors" dxfId="157" priority="170">
      <formula>ISERROR(E12)</formula>
    </cfRule>
  </conditionalFormatting>
  <conditionalFormatting sqref="AB14:AD14">
    <cfRule type="expression" dxfId="156" priority="159">
      <formula>AND(ISERR(AB14)=TRUE, ISTEXT(AB16)=TRUE)</formula>
    </cfRule>
  </conditionalFormatting>
  <conditionalFormatting sqref="AB14:AD14">
    <cfRule type="expression" dxfId="155" priority="158">
      <formula>AND(AB14="#NULL!", ISTEXT(AB16)=TRUE)</formula>
    </cfRule>
  </conditionalFormatting>
  <conditionalFormatting sqref="AB14:AD14">
    <cfRule type="expression" dxfId="154" priority="157">
      <formula>AND(AB14="#NULL!", ISTEXT(AB16)=TRUE)</formula>
    </cfRule>
  </conditionalFormatting>
  <conditionalFormatting sqref="AB12">
    <cfRule type="expression" dxfId="153" priority="138">
      <formula>AND(ISERROR(AB12)=TRUE, ISTEXT(AB16)=TRUE)</formula>
    </cfRule>
  </conditionalFormatting>
  <conditionalFormatting sqref="AC12">
    <cfRule type="expression" dxfId="152" priority="137">
      <formula>AND(ISERROR(AC12)=TRUE, ISTEXT(AC16)=TRUE)</formula>
    </cfRule>
  </conditionalFormatting>
  <conditionalFormatting sqref="AD12">
    <cfRule type="expression" dxfId="151" priority="136">
      <formula>AND(ISERROR(AD12)=TRUE, ISTEXT(AD16)=TRUE)</formula>
    </cfRule>
  </conditionalFormatting>
  <conditionalFormatting sqref="I90:J94 Q90:R94 I117:J121 Q117:R121 I149:J153 Q149:R153 I176:J180 Q176:R180 I54:J62 AE23:AF33 AE12:AF15 Q23:R31 Q54:R62 I23:J31">
    <cfRule type="cellIs" dxfId="150" priority="134" operator="equal">
      <formula>"#N/A"</formula>
    </cfRule>
    <cfRule type="cellIs" dxfId="149" priority="135" operator="equal">
      <formula>"#NULL!"</formula>
    </cfRule>
  </conditionalFormatting>
  <conditionalFormatting sqref="AB32:AD33">
    <cfRule type="expression" dxfId="148" priority="133">
      <formula>AND(ISERR(AB32)=TRUE, ISTEXT(#REF!)=TRUE)</formula>
    </cfRule>
  </conditionalFormatting>
  <conditionalFormatting sqref="AB30:AD33 AB26:AD28">
    <cfRule type="expression" dxfId="147" priority="132">
      <formula>AND(AB26="#NULL!", ISTEXT(#REF!)=TRUE)</formula>
    </cfRule>
  </conditionalFormatting>
  <conditionalFormatting sqref="AB30:AD33 AB26:AD28">
    <cfRule type="expression" dxfId="146" priority="131">
      <formula>AND(AB26="#NULL!", ISTEXT(#REF!)=TRUE)</formula>
    </cfRule>
  </conditionalFormatting>
  <conditionalFormatting sqref="AC15:AD15">
    <cfRule type="expression" dxfId="145" priority="130">
      <formula>AND(ISERR(AC15)=TRUE, ISTEXT(AC18)=TRUE)</formula>
    </cfRule>
  </conditionalFormatting>
  <conditionalFormatting sqref="AC15:AD15">
    <cfRule type="expression" dxfId="144" priority="129">
      <formula>AND(AC15="#NULL!", ISTEXT(AC18)=TRUE)</formula>
    </cfRule>
  </conditionalFormatting>
  <conditionalFormatting sqref="AC15:AD15">
    <cfRule type="expression" dxfId="143" priority="128">
      <formula>AND(AC15="#NULL!", ISTEXT(AC18)=TRUE)</formula>
    </cfRule>
  </conditionalFormatting>
  <conditionalFormatting sqref="AB15">
    <cfRule type="expression" dxfId="142" priority="127">
      <formula>AND(ISERR(AB15)=TRUE, ISTEXT(AA18)=TRUE)</formula>
    </cfRule>
  </conditionalFormatting>
  <conditionalFormatting sqref="AB15">
    <cfRule type="expression" dxfId="141" priority="126">
      <formula>AND(AB15="#NULL!", ISTEXT(AA18)=TRUE)</formula>
    </cfRule>
  </conditionalFormatting>
  <conditionalFormatting sqref="AB15">
    <cfRule type="expression" dxfId="140" priority="125">
      <formula>AND(AB15="#NULL!", ISTEXT(AA18)=TRUE)</formula>
    </cfRule>
  </conditionalFormatting>
  <conditionalFormatting sqref="E90:H90 M90:P90 E117:H117 M117:P117 E54:H56 AB23:AD25 E23:H25 M23:P25 M54:P56">
    <cfRule type="expression" dxfId="139" priority="124">
      <formula>AND(ISERROR(E23)=TRUE, ISTEXT(#REF!)=TRUE)</formula>
    </cfRule>
  </conditionalFormatting>
  <conditionalFormatting sqref="E92:J94 M92:Q94 M119:Q121 E119:J121 M61:Q62 E61:J62 M57:Q59 E57:J59 M30:Q31 E30:J31 M26:R28 E26:J28">
    <cfRule type="expression" dxfId="138" priority="123">
      <formula>AND(ISERR(E26)=TRUE, ISTEXT(#REF!)=TRUE)</formula>
    </cfRule>
  </conditionalFormatting>
  <conditionalFormatting sqref="E92:J94 E119:J121 M92:R94 M119:R121 M61:R62 E178:J180 M151:R153 M178:R180 E151:J153 E61:J62 M57:R59 E57:J59 E30:J31 M30:R31 M26:R28 E26:J28">
    <cfRule type="expression" dxfId="137" priority="122">
      <formula>AND(E26="#NULL!", ISTEXT(#REF!)=TRUE)</formula>
    </cfRule>
  </conditionalFormatting>
  <conditionalFormatting sqref="E92:J94 E119:J121 M92:R94 M119:R121 M61:R62 E178:J180 M151:R153 M178:R180 E151:J153 E61:J62 M57:R59 E57:J59 E30:J31 M30:R31 M26:R28 E26:J28">
    <cfRule type="expression" dxfId="136" priority="121">
      <formula>AND(E26="#NULL!", ISTEXT(#REF!)=TRUE)</formula>
    </cfRule>
  </conditionalFormatting>
  <conditionalFormatting sqref="R61:R62 R92:R94 R119:R121 R151:R153 R178:R180 J57:J59 R57:R59 R30:R31 R26:R28 J26:J28">
    <cfRule type="expression" dxfId="135" priority="120">
      <formula>AND(ISERR(J26)=TRUE, ISTEXT(#REF!)=TRUE)</formula>
    </cfRule>
  </conditionalFormatting>
  <conditionalFormatting sqref="M149:P149 E176:H176 M176:P176 E149:H149">
    <cfRule type="expression" dxfId="134" priority="61">
      <formula>AND(ISERROR(E149)=TRUE, ISTEXT(#REF!)=TRUE)</formula>
    </cfRule>
  </conditionalFormatting>
  <conditionalFormatting sqref="M151:Q153 M178:Q180 E178:J180 E151:J153">
    <cfRule type="expression" dxfId="133" priority="60">
      <formula>AND(ISERR(E151)=TRUE, ISTEXT(#REF!)=TRUE)</formula>
    </cfRule>
  </conditionalFormatting>
  <conditionalFormatting sqref="G32">
    <cfRule type="expression" dxfId="132" priority="12">
      <formula>AND(ISERR(G32)=TRUE, ISTEXT(#REF!)=TRUE)</formula>
    </cfRule>
  </conditionalFormatting>
  <conditionalFormatting sqref="G32">
    <cfRule type="expression" dxfId="131" priority="11">
      <formula>AND(G32="#NULL!", ISTEXT(#REF!)=TRUE)</formula>
    </cfRule>
  </conditionalFormatting>
  <conditionalFormatting sqref="G32">
    <cfRule type="expression" dxfId="130" priority="10">
      <formula>AND(G32="#NULL!", ISTEXT(#REF!)=TRUE)</formula>
    </cfRule>
  </conditionalFormatting>
  <conditionalFormatting sqref="O32">
    <cfRule type="expression" dxfId="129" priority="9">
      <formula>AND(ISERR(O32)=TRUE, ISTEXT(#REF!)=TRUE)</formula>
    </cfRule>
  </conditionalFormatting>
  <conditionalFormatting sqref="O32">
    <cfRule type="expression" dxfId="128" priority="8">
      <formula>AND(O32="#NULL!", ISTEXT(#REF!)=TRUE)</formula>
    </cfRule>
  </conditionalFormatting>
  <conditionalFormatting sqref="O32">
    <cfRule type="expression" dxfId="127" priority="7">
      <formula>AND(O32="#NULL!", ISTEXT(#REF!)=TRUE)</formula>
    </cfRule>
  </conditionalFormatting>
  <conditionalFormatting sqref="G63">
    <cfRule type="expression" dxfId="126" priority="6">
      <formula>AND(ISERR(G63)=TRUE, ISTEXT(#REF!)=TRUE)</formula>
    </cfRule>
  </conditionalFormatting>
  <conditionalFormatting sqref="G63">
    <cfRule type="expression" dxfId="125" priority="5">
      <formula>AND(G63="#NULL!", ISTEXT(#REF!)=TRUE)</formula>
    </cfRule>
  </conditionalFormatting>
  <conditionalFormatting sqref="G63">
    <cfRule type="expression" dxfId="124" priority="4">
      <formula>AND(G63="#NULL!", ISTEXT(#REF!)=TRUE)</formula>
    </cfRule>
  </conditionalFormatting>
  <conditionalFormatting sqref="O63">
    <cfRule type="expression" dxfId="123" priority="3">
      <formula>AND(ISERR(O63)=TRUE, ISTEXT(#REF!)=TRUE)</formula>
    </cfRule>
  </conditionalFormatting>
  <conditionalFormatting sqref="O63">
    <cfRule type="expression" dxfId="122" priority="2">
      <formula>AND(O63="#NULL!", ISTEXT(#REF!)=TRUE)</formula>
    </cfRule>
  </conditionalFormatting>
  <conditionalFormatting sqref="O63">
    <cfRule type="expression" dxfId="121" priority="1">
      <formula>AND(O63="#NULL!", ISTEXT(#REF!)=TRUE)</formula>
    </cfRule>
  </conditionalFormatting>
  <printOptions horizontalCentered="1" verticalCentered="1"/>
  <pageMargins left="0.2" right="0.2" top="0.25" bottom="0.25" header="0" footer="0"/>
  <pageSetup scale="61" orientation="landscape" r:id="rId1"/>
  <headerFooter>
    <oddFooter>&amp;L&amp;"Times New Roman,Regular"&amp;10Massachusetts Department of Elementary and Secondary Education&amp;R&amp;"Times New Roman,Regular"&amp;10Data  Display for Phoenix Academies</oddFooter>
  </headerFooter>
  <rowBreaks count="2" manualBreakCount="2">
    <brk id="68" min="1" max="17" man="1"/>
    <brk id="127" min="1" max="17"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tint="0.39997558519241921"/>
  </sheetPr>
  <dimension ref="A1:Z269"/>
  <sheetViews>
    <sheetView showGridLines="0" showRowColHeaders="0" topLeftCell="A196" zoomScale="50" zoomScaleNormal="50" zoomScalePageLayoutView="85" workbookViewId="0">
      <selection activeCell="B2" sqref="B2:W2"/>
    </sheetView>
  </sheetViews>
  <sheetFormatPr defaultRowHeight="15"/>
  <cols>
    <col min="1" max="1" width="1.140625" style="203" customWidth="1"/>
    <col min="2" max="2" width="4.28515625" style="207" customWidth="1"/>
    <col min="3" max="3" width="17.28515625" style="207" customWidth="1"/>
    <col min="4" max="8" width="10" style="207" customWidth="1"/>
    <col min="9" max="9" width="2.85546875" style="207" customWidth="1"/>
    <col min="10" max="10" width="8.5703125" style="207" customWidth="1"/>
    <col min="11" max="15" width="10" style="207" customWidth="1"/>
    <col min="16" max="16" width="2.85546875" style="207" customWidth="1"/>
    <col min="17" max="17" width="8.5703125" style="207" customWidth="1"/>
    <col min="18" max="22" width="10" style="207" customWidth="1"/>
    <col min="23" max="23" width="2.85546875" style="207" customWidth="1"/>
    <col min="24" max="24" width="2" style="207" customWidth="1"/>
    <col min="25" max="25" width="2.140625" style="207" customWidth="1"/>
    <col min="26" max="16384" width="9.140625" style="207"/>
  </cols>
  <sheetData>
    <row r="1" spans="2:26" ht="16.5" thickBot="1">
      <c r="B1" s="540"/>
      <c r="C1" s="540"/>
      <c r="D1" s="540"/>
      <c r="E1" s="540"/>
      <c r="F1" s="540"/>
      <c r="G1" s="540"/>
      <c r="H1" s="540"/>
      <c r="I1" s="540"/>
      <c r="J1" s="540"/>
      <c r="K1" s="540"/>
      <c r="L1" s="540"/>
      <c r="M1" s="540"/>
      <c r="N1" s="540"/>
      <c r="O1" s="540"/>
      <c r="P1" s="540"/>
      <c r="Q1" s="540"/>
      <c r="R1" s="540"/>
      <c r="S1" s="540"/>
      <c r="T1" s="540"/>
      <c r="U1" s="540"/>
      <c r="V1" s="540"/>
      <c r="W1" s="540"/>
    </row>
    <row r="2" spans="2:26" s="203" customFormat="1" ht="60" customHeight="1">
      <c r="B2" s="522" t="s">
        <v>194</v>
      </c>
      <c r="C2" s="543"/>
      <c r="D2" s="543"/>
      <c r="E2" s="543"/>
      <c r="F2" s="543"/>
      <c r="G2" s="543"/>
      <c r="H2" s="543"/>
      <c r="I2" s="543"/>
      <c r="J2" s="543"/>
      <c r="K2" s="543"/>
      <c r="L2" s="543"/>
      <c r="M2" s="543"/>
      <c r="N2" s="543"/>
      <c r="O2" s="543"/>
      <c r="P2" s="543"/>
      <c r="Q2" s="543"/>
      <c r="R2" s="543"/>
      <c r="S2" s="543"/>
      <c r="T2" s="543"/>
      <c r="U2" s="543"/>
      <c r="V2" s="543"/>
      <c r="W2" s="544"/>
      <c r="X2" s="207"/>
      <c r="Y2" s="207"/>
      <c r="Z2" s="178"/>
    </row>
    <row r="3" spans="2:26" s="203" customFormat="1" ht="14.25" customHeight="1">
      <c r="B3" s="525" t="s">
        <v>21</v>
      </c>
      <c r="C3" s="535"/>
      <c r="D3" s="535"/>
      <c r="E3" s="535"/>
      <c r="F3" s="535"/>
      <c r="G3" s="535"/>
      <c r="H3" s="535"/>
      <c r="I3" s="535"/>
      <c r="J3" s="535"/>
      <c r="K3" s="535"/>
      <c r="L3" s="535"/>
      <c r="M3" s="535"/>
      <c r="N3" s="535"/>
      <c r="O3" s="535"/>
      <c r="P3" s="535"/>
      <c r="Q3" s="535"/>
      <c r="R3" s="535"/>
      <c r="S3" s="535"/>
      <c r="T3" s="535"/>
      <c r="U3" s="535"/>
      <c r="V3" s="535"/>
      <c r="W3" s="91"/>
      <c r="X3" s="207"/>
      <c r="Y3" s="207"/>
      <c r="Z3" s="178"/>
    </row>
    <row r="4" spans="2:26" s="203" customFormat="1" ht="15" customHeight="1">
      <c r="B4" s="526"/>
      <c r="C4" s="92"/>
      <c r="D4" s="92"/>
      <c r="E4" s="92"/>
      <c r="F4" s="92"/>
      <c r="G4" s="92"/>
      <c r="H4" s="92"/>
      <c r="I4" s="93"/>
      <c r="J4" s="94"/>
      <c r="K4" s="92"/>
      <c r="L4" s="92"/>
      <c r="M4" s="92"/>
      <c r="N4" s="92"/>
      <c r="O4" s="92"/>
      <c r="P4" s="93"/>
      <c r="Q4" s="94"/>
      <c r="R4" s="92"/>
      <c r="S4" s="92"/>
      <c r="T4" s="92"/>
      <c r="U4" s="92"/>
      <c r="V4" s="92"/>
      <c r="W4" s="95"/>
      <c r="X4" s="207"/>
      <c r="Y4" s="207"/>
      <c r="Z4" s="178"/>
    </row>
    <row r="5" spans="2:26" s="203" customFormat="1" ht="15" customHeight="1">
      <c r="B5" s="526"/>
      <c r="C5" s="96"/>
      <c r="D5" s="96"/>
      <c r="E5" s="96"/>
      <c r="F5" s="96"/>
      <c r="G5" s="96"/>
      <c r="H5" s="96"/>
      <c r="I5" s="97"/>
      <c r="J5" s="98"/>
      <c r="K5" s="96"/>
      <c r="L5" s="96"/>
      <c r="M5" s="96"/>
      <c r="N5" s="96"/>
      <c r="O5" s="96"/>
      <c r="P5" s="97"/>
      <c r="Q5" s="98"/>
      <c r="R5" s="96"/>
      <c r="S5" s="96"/>
      <c r="T5" s="96"/>
      <c r="U5" s="96"/>
      <c r="V5" s="96"/>
      <c r="W5" s="100"/>
      <c r="X5" s="207"/>
      <c r="Y5" s="207"/>
      <c r="Z5" s="178"/>
    </row>
    <row r="6" spans="2:26" s="203" customFormat="1" ht="15" customHeight="1">
      <c r="B6" s="526"/>
      <c r="C6" s="96"/>
      <c r="D6" s="96"/>
      <c r="E6" s="96"/>
      <c r="F6" s="96"/>
      <c r="G6" s="96"/>
      <c r="H6" s="96"/>
      <c r="I6" s="97"/>
      <c r="J6" s="98"/>
      <c r="K6" s="96"/>
      <c r="L6" s="96"/>
      <c r="M6" s="96"/>
      <c r="N6" s="96"/>
      <c r="O6" s="96"/>
      <c r="P6" s="97"/>
      <c r="Q6" s="98"/>
      <c r="R6" s="96"/>
      <c r="S6" s="96"/>
      <c r="T6" s="96"/>
      <c r="U6" s="96"/>
      <c r="V6" s="96"/>
      <c r="W6" s="100"/>
      <c r="X6" s="207"/>
      <c r="Y6" s="207"/>
      <c r="Z6" s="178"/>
    </row>
    <row r="7" spans="2:26" s="203" customFormat="1" ht="15" customHeight="1">
      <c r="B7" s="526"/>
      <c r="C7" s="96"/>
      <c r="D7" s="96"/>
      <c r="E7" s="96"/>
      <c r="F7" s="96"/>
      <c r="G7" s="96"/>
      <c r="H7" s="96"/>
      <c r="I7" s="97"/>
      <c r="J7" s="98"/>
      <c r="K7" s="96"/>
      <c r="L7" s="96"/>
      <c r="M7" s="96"/>
      <c r="N7" s="96"/>
      <c r="O7" s="96"/>
      <c r="P7" s="97"/>
      <c r="Q7" s="98"/>
      <c r="R7" s="96"/>
      <c r="S7" s="96"/>
      <c r="T7" s="96"/>
      <c r="U7" s="96"/>
      <c r="V7" s="96"/>
      <c r="W7" s="100"/>
      <c r="X7" s="207"/>
      <c r="Y7" s="207"/>
      <c r="Z7" s="178"/>
    </row>
    <row r="8" spans="2:26" s="203" customFormat="1" ht="15" customHeight="1">
      <c r="B8" s="526"/>
      <c r="C8" s="96"/>
      <c r="D8" s="96"/>
      <c r="E8" s="96"/>
      <c r="F8" s="96"/>
      <c r="G8" s="96"/>
      <c r="H8" s="96"/>
      <c r="I8" s="97"/>
      <c r="J8" s="98"/>
      <c r="K8" s="96"/>
      <c r="L8" s="96"/>
      <c r="M8" s="96"/>
      <c r="N8" s="96"/>
      <c r="O8" s="96"/>
      <c r="P8" s="97"/>
      <c r="Q8" s="98"/>
      <c r="R8" s="96"/>
      <c r="S8" s="96"/>
      <c r="T8" s="96"/>
      <c r="U8" s="96"/>
      <c r="V8" s="96"/>
      <c r="W8" s="100"/>
      <c r="X8" s="207"/>
      <c r="Y8" s="207"/>
      <c r="Z8" s="178"/>
    </row>
    <row r="9" spans="2:26" s="203" customFormat="1" ht="15" customHeight="1">
      <c r="B9" s="526"/>
      <c r="C9" s="96"/>
      <c r="D9" s="96"/>
      <c r="E9" s="96"/>
      <c r="F9" s="96"/>
      <c r="G9" s="96"/>
      <c r="H9" s="96"/>
      <c r="I9" s="97"/>
      <c r="J9" s="98"/>
      <c r="K9" s="96"/>
      <c r="L9" s="96"/>
      <c r="M9" s="96"/>
      <c r="N9" s="96"/>
      <c r="O9" s="96"/>
      <c r="P9" s="97"/>
      <c r="Q9" s="98"/>
      <c r="R9" s="96"/>
      <c r="S9" s="96"/>
      <c r="T9" s="96"/>
      <c r="U9" s="96"/>
      <c r="V9" s="96"/>
      <c r="W9" s="100"/>
      <c r="X9" s="207"/>
      <c r="Y9" s="207"/>
      <c r="Z9" s="178"/>
    </row>
    <row r="10" spans="2:26" s="203" customFormat="1" ht="15" customHeight="1">
      <c r="B10" s="526"/>
      <c r="C10" s="96"/>
      <c r="D10" s="96"/>
      <c r="E10" s="96"/>
      <c r="F10" s="96"/>
      <c r="G10" s="96"/>
      <c r="H10" s="96"/>
      <c r="I10" s="97"/>
      <c r="J10" s="98"/>
      <c r="K10" s="96"/>
      <c r="L10" s="96"/>
      <c r="M10" s="96"/>
      <c r="N10" s="96"/>
      <c r="O10" s="96"/>
      <c r="P10" s="97"/>
      <c r="Q10" s="98"/>
      <c r="R10" s="96"/>
      <c r="S10" s="96"/>
      <c r="T10" s="96"/>
      <c r="U10" s="96"/>
      <c r="V10" s="96"/>
      <c r="W10" s="100"/>
      <c r="X10" s="207"/>
      <c r="Y10" s="207"/>
      <c r="Z10" s="178"/>
    </row>
    <row r="11" spans="2:26" s="203" customFormat="1" ht="15" customHeight="1">
      <c r="B11" s="526"/>
      <c r="C11" s="96"/>
      <c r="D11" s="96"/>
      <c r="E11" s="96"/>
      <c r="F11" s="96"/>
      <c r="G11" s="96"/>
      <c r="H11" s="96"/>
      <c r="I11" s="97"/>
      <c r="J11" s="98"/>
      <c r="K11" s="96"/>
      <c r="L11" s="96"/>
      <c r="M11" s="96"/>
      <c r="N11" s="96"/>
      <c r="O11" s="96"/>
      <c r="P11" s="97"/>
      <c r="Q11" s="98"/>
      <c r="R11" s="96"/>
      <c r="S11" s="96"/>
      <c r="T11" s="96"/>
      <c r="U11" s="96"/>
      <c r="V11" s="96"/>
      <c r="W11" s="100"/>
      <c r="X11" s="207"/>
      <c r="Y11" s="207"/>
      <c r="Z11" s="178"/>
    </row>
    <row r="12" spans="2:26" s="203" customFormat="1">
      <c r="B12" s="526"/>
      <c r="C12" s="96"/>
      <c r="D12" s="96"/>
      <c r="E12" s="96"/>
      <c r="F12" s="96"/>
      <c r="G12" s="96"/>
      <c r="H12" s="96"/>
      <c r="I12" s="97"/>
      <c r="J12" s="98"/>
      <c r="K12" s="96"/>
      <c r="L12" s="96"/>
      <c r="M12" s="96"/>
      <c r="N12" s="96"/>
      <c r="O12" s="96"/>
      <c r="P12" s="97"/>
      <c r="Q12" s="98"/>
      <c r="R12" s="96"/>
      <c r="S12" s="96"/>
      <c r="T12" s="96"/>
      <c r="U12" s="96"/>
      <c r="V12" s="96"/>
      <c r="W12" s="100"/>
      <c r="X12" s="207"/>
      <c r="Y12" s="207"/>
      <c r="Z12" s="178"/>
    </row>
    <row r="13" spans="2:26" s="203" customFormat="1">
      <c r="B13" s="526"/>
      <c r="C13" s="96"/>
      <c r="D13" s="96"/>
      <c r="E13" s="96"/>
      <c r="F13" s="96"/>
      <c r="G13" s="96"/>
      <c r="H13" s="96"/>
      <c r="I13" s="97"/>
      <c r="J13" s="98"/>
      <c r="K13" s="96"/>
      <c r="L13" s="96"/>
      <c r="M13" s="96"/>
      <c r="N13" s="96"/>
      <c r="O13" s="96"/>
      <c r="P13" s="97"/>
      <c r="Q13" s="98"/>
      <c r="R13" s="96"/>
      <c r="S13" s="96"/>
      <c r="T13" s="96"/>
      <c r="U13" s="96"/>
      <c r="V13" s="96"/>
      <c r="W13" s="100"/>
      <c r="X13" s="207"/>
      <c r="Y13" s="207"/>
      <c r="Z13" s="178"/>
    </row>
    <row r="14" spans="2:26" s="203" customFormat="1">
      <c r="B14" s="526"/>
      <c r="C14" s="96"/>
      <c r="D14" s="96"/>
      <c r="E14" s="96"/>
      <c r="F14" s="96"/>
      <c r="G14" s="96"/>
      <c r="H14" s="96"/>
      <c r="I14" s="97"/>
      <c r="J14" s="98"/>
      <c r="K14" s="96"/>
      <c r="L14" s="96"/>
      <c r="M14" s="96"/>
      <c r="N14" s="96"/>
      <c r="O14" s="96"/>
      <c r="P14" s="97"/>
      <c r="Q14" s="98"/>
      <c r="R14" s="96"/>
      <c r="S14" s="96"/>
      <c r="T14" s="96"/>
      <c r="U14" s="96"/>
      <c r="V14" s="96"/>
      <c r="W14" s="100"/>
      <c r="X14" s="207"/>
      <c r="Y14" s="207"/>
      <c r="Z14" s="178"/>
    </row>
    <row r="15" spans="2:26" s="203" customFormat="1">
      <c r="B15" s="526"/>
      <c r="C15" s="96"/>
      <c r="D15" s="96"/>
      <c r="E15" s="96"/>
      <c r="F15" s="96"/>
      <c r="G15" s="96"/>
      <c r="H15" s="96"/>
      <c r="I15" s="97"/>
      <c r="J15" s="98"/>
      <c r="K15" s="96"/>
      <c r="L15" s="96"/>
      <c r="M15" s="96"/>
      <c r="N15" s="96"/>
      <c r="O15" s="96"/>
      <c r="P15" s="97"/>
      <c r="Q15" s="98"/>
      <c r="R15" s="96"/>
      <c r="S15" s="96"/>
      <c r="T15" s="96"/>
      <c r="U15" s="96"/>
      <c r="V15" s="96"/>
      <c r="W15" s="100"/>
      <c r="X15" s="207"/>
      <c r="Y15" s="207"/>
      <c r="Z15" s="178"/>
    </row>
    <row r="16" spans="2:26" s="203" customFormat="1">
      <c r="B16" s="526"/>
      <c r="C16" s="96"/>
      <c r="D16" s="96"/>
      <c r="E16" s="96"/>
      <c r="F16" s="96"/>
      <c r="G16" s="96"/>
      <c r="H16" s="96"/>
      <c r="I16" s="97"/>
      <c r="J16" s="98"/>
      <c r="K16" s="96"/>
      <c r="L16" s="96"/>
      <c r="M16" s="96"/>
      <c r="N16" s="96"/>
      <c r="O16" s="96"/>
      <c r="P16" s="97"/>
      <c r="Q16" s="98"/>
      <c r="R16" s="96"/>
      <c r="S16" s="96"/>
      <c r="T16" s="96"/>
      <c r="U16" s="96"/>
      <c r="V16" s="96"/>
      <c r="W16" s="100"/>
      <c r="X16" s="207"/>
      <c r="Y16" s="207"/>
      <c r="Z16" s="178"/>
    </row>
    <row r="17" spans="1:26" s="203" customFormat="1">
      <c r="B17" s="526"/>
      <c r="C17" s="96"/>
      <c r="D17" s="96"/>
      <c r="E17" s="96"/>
      <c r="F17" s="96"/>
      <c r="G17" s="96"/>
      <c r="H17" s="96"/>
      <c r="I17" s="97"/>
      <c r="J17" s="98"/>
      <c r="K17" s="96"/>
      <c r="L17" s="96"/>
      <c r="M17" s="96"/>
      <c r="N17" s="96"/>
      <c r="O17" s="96"/>
      <c r="P17" s="97"/>
      <c r="Q17" s="98"/>
      <c r="R17" s="96"/>
      <c r="S17" s="96"/>
      <c r="T17" s="96"/>
      <c r="U17" s="96"/>
      <c r="V17" s="96"/>
      <c r="W17" s="100"/>
      <c r="X17" s="207"/>
      <c r="Y17" s="207"/>
      <c r="Z17" s="178"/>
    </row>
    <row r="18" spans="1:26" s="203" customFormat="1">
      <c r="B18" s="526"/>
      <c r="C18" s="96"/>
      <c r="D18" s="96"/>
      <c r="E18" s="96"/>
      <c r="F18" s="96"/>
      <c r="G18" s="96"/>
      <c r="H18" s="96"/>
      <c r="I18" s="97"/>
      <c r="J18" s="98"/>
      <c r="K18" s="96"/>
      <c r="L18" s="96"/>
      <c r="M18" s="96"/>
      <c r="N18" s="96"/>
      <c r="O18" s="96"/>
      <c r="P18" s="97"/>
      <c r="Q18" s="98"/>
      <c r="R18" s="96"/>
      <c r="S18" s="96"/>
      <c r="T18" s="96"/>
      <c r="U18" s="96"/>
      <c r="V18" s="96"/>
      <c r="W18" s="100"/>
      <c r="X18" s="207"/>
      <c r="Y18" s="207"/>
      <c r="Z18" s="178"/>
    </row>
    <row r="19" spans="1:26" s="203" customFormat="1" ht="15.75">
      <c r="B19" s="526"/>
      <c r="C19" s="96"/>
      <c r="D19" s="536" t="s">
        <v>208</v>
      </c>
      <c r="E19" s="536"/>
      <c r="F19" s="536"/>
      <c r="G19" s="536"/>
      <c r="H19" s="536"/>
      <c r="I19" s="97"/>
      <c r="J19" s="98"/>
      <c r="K19" s="536" t="s">
        <v>112</v>
      </c>
      <c r="L19" s="536"/>
      <c r="M19" s="536"/>
      <c r="N19" s="536"/>
      <c r="O19" s="536"/>
      <c r="P19" s="104"/>
      <c r="Q19" s="105"/>
      <c r="R19" s="521" t="s">
        <v>209</v>
      </c>
      <c r="S19" s="521"/>
      <c r="T19" s="521"/>
      <c r="U19" s="521"/>
      <c r="V19" s="521"/>
      <c r="W19" s="100"/>
      <c r="X19" s="207"/>
      <c r="Y19" s="207"/>
      <c r="Z19" s="178"/>
    </row>
    <row r="20" spans="1:26">
      <c r="B20" s="526"/>
      <c r="C20" s="96"/>
      <c r="D20" s="106">
        <v>2012</v>
      </c>
      <c r="E20" s="106">
        <v>2013</v>
      </c>
      <c r="F20" s="106">
        <v>2014</v>
      </c>
      <c r="G20" s="106">
        <v>2015</v>
      </c>
      <c r="H20" s="106">
        <v>2016</v>
      </c>
      <c r="I20" s="97"/>
      <c r="J20" s="98"/>
      <c r="K20" s="106">
        <v>2012</v>
      </c>
      <c r="L20" s="106">
        <v>2013</v>
      </c>
      <c r="M20" s="106">
        <v>2014</v>
      </c>
      <c r="N20" s="106">
        <v>2015</v>
      </c>
      <c r="O20" s="106">
        <v>2016</v>
      </c>
      <c r="P20" s="107"/>
      <c r="Q20" s="108"/>
      <c r="R20" s="106">
        <v>2012</v>
      </c>
      <c r="S20" s="106">
        <v>2013</v>
      </c>
      <c r="T20" s="106">
        <v>2014</v>
      </c>
      <c r="U20" s="106">
        <v>2015</v>
      </c>
      <c r="V20" s="106">
        <v>2016</v>
      </c>
      <c r="W20" s="100"/>
      <c r="Z20" s="178"/>
    </row>
    <row r="21" spans="1:26" ht="3.75" customHeight="1">
      <c r="B21" s="526"/>
      <c r="C21" s="96"/>
      <c r="D21" s="109"/>
      <c r="E21" s="109"/>
      <c r="F21" s="109"/>
      <c r="G21" s="109"/>
      <c r="H21" s="109"/>
      <c r="I21" s="97"/>
      <c r="J21" s="98"/>
      <c r="K21" s="109"/>
      <c r="L21" s="109"/>
      <c r="M21" s="109"/>
      <c r="N21" s="109"/>
      <c r="O21" s="109"/>
      <c r="P21" s="107"/>
      <c r="Q21" s="108"/>
      <c r="R21" s="109"/>
      <c r="S21" s="109"/>
      <c r="T21" s="109"/>
      <c r="U21" s="109"/>
      <c r="V21" s="109"/>
      <c r="W21" s="100"/>
      <c r="Z21" s="178"/>
    </row>
    <row r="22" spans="1:26" ht="3.75" customHeight="1">
      <c r="B22" s="526"/>
      <c r="C22" s="96"/>
      <c r="D22" s="101"/>
      <c r="E22" s="101"/>
      <c r="F22" s="101"/>
      <c r="G22" s="101"/>
      <c r="H22" s="101"/>
      <c r="I22" s="97"/>
      <c r="J22" s="98"/>
      <c r="K22" s="101"/>
      <c r="L22" s="101"/>
      <c r="M22" s="101"/>
      <c r="N22" s="101"/>
      <c r="O22" s="101"/>
      <c r="P22" s="107"/>
      <c r="Q22" s="108"/>
      <c r="R22" s="101"/>
      <c r="S22" s="101"/>
      <c r="T22" s="101"/>
      <c r="U22" s="101"/>
      <c r="V22" s="101"/>
      <c r="W22" s="100"/>
      <c r="Z22" s="178"/>
    </row>
    <row r="23" spans="1:26">
      <c r="B23" s="526"/>
      <c r="C23" s="354" t="s">
        <v>152</v>
      </c>
      <c r="D23" s="363">
        <v>96.3</v>
      </c>
      <c r="E23" s="363">
        <v>88.7</v>
      </c>
      <c r="F23" s="363">
        <v>90.7</v>
      </c>
      <c r="G23" s="363">
        <v>89</v>
      </c>
      <c r="H23" s="363">
        <v>98.3</v>
      </c>
      <c r="I23" s="110"/>
      <c r="J23" s="133"/>
      <c r="K23" s="367">
        <v>85</v>
      </c>
      <c r="L23" s="367">
        <v>71</v>
      </c>
      <c r="M23" s="367">
        <v>78</v>
      </c>
      <c r="N23" s="367">
        <v>68</v>
      </c>
      <c r="O23" s="367">
        <v>93</v>
      </c>
      <c r="P23" s="110"/>
      <c r="Q23" s="133"/>
      <c r="R23" s="201"/>
      <c r="S23" s="201"/>
      <c r="T23" s="201"/>
      <c r="U23" s="201"/>
      <c r="V23" s="201"/>
      <c r="W23" s="100"/>
      <c r="Z23" s="178"/>
    </row>
    <row r="24" spans="1:26">
      <c r="B24" s="526"/>
      <c r="C24" s="354" t="s">
        <v>153</v>
      </c>
      <c r="D24" s="232"/>
      <c r="E24" s="232"/>
      <c r="F24" s="232"/>
      <c r="G24" s="424">
        <v>92.5</v>
      </c>
      <c r="H24" s="424">
        <v>98.1</v>
      </c>
      <c r="I24" s="110"/>
      <c r="J24" s="133"/>
      <c r="K24" s="233"/>
      <c r="L24" s="233"/>
      <c r="M24" s="233"/>
      <c r="N24" s="387">
        <v>80</v>
      </c>
      <c r="O24" s="387">
        <v>92</v>
      </c>
      <c r="P24" s="110"/>
      <c r="Q24" s="133"/>
      <c r="R24" s="234"/>
      <c r="S24" s="234"/>
      <c r="T24" s="234"/>
      <c r="U24" s="201"/>
      <c r="V24" s="201"/>
      <c r="W24" s="100"/>
      <c r="Z24" s="178"/>
    </row>
    <row r="25" spans="1:26" ht="15.75">
      <c r="B25" s="526"/>
      <c r="C25" s="490" t="s">
        <v>201</v>
      </c>
      <c r="D25" s="242"/>
      <c r="E25" s="368">
        <v>87.5</v>
      </c>
      <c r="F25" s="368">
        <v>80.599999999999994</v>
      </c>
      <c r="G25" s="368">
        <v>100</v>
      </c>
      <c r="H25" s="368">
        <v>91.2</v>
      </c>
      <c r="I25" s="110"/>
      <c r="J25" s="133"/>
      <c r="K25" s="243"/>
      <c r="L25" s="369">
        <v>70</v>
      </c>
      <c r="M25" s="369">
        <v>56.000000000000007</v>
      </c>
      <c r="N25" s="369">
        <v>100</v>
      </c>
      <c r="O25" s="369">
        <v>76</v>
      </c>
      <c r="P25" s="110"/>
      <c r="Q25" s="133"/>
      <c r="R25" s="244"/>
      <c r="S25" s="201"/>
      <c r="T25" s="201"/>
      <c r="U25" s="201"/>
      <c r="V25" s="201"/>
      <c r="W25" s="100"/>
      <c r="Z25" s="178"/>
    </row>
    <row r="26" spans="1:26" s="388" customFormat="1">
      <c r="A26" s="487"/>
      <c r="B26" s="526"/>
      <c r="C26" s="493" t="s">
        <v>204</v>
      </c>
      <c r="D26" s="353">
        <v>89.3</v>
      </c>
      <c r="E26" s="353">
        <v>88.4</v>
      </c>
      <c r="F26" s="353">
        <v>86.2</v>
      </c>
      <c r="G26" s="353">
        <v>91</v>
      </c>
      <c r="H26" s="353">
        <v>90.3</v>
      </c>
      <c r="I26" s="110"/>
      <c r="J26" s="133"/>
      <c r="K26" s="353">
        <v>70</v>
      </c>
      <c r="L26" s="353">
        <v>70</v>
      </c>
      <c r="M26" s="353">
        <v>66</v>
      </c>
      <c r="N26" s="353">
        <v>77</v>
      </c>
      <c r="O26" s="353">
        <v>75</v>
      </c>
      <c r="P26" s="110"/>
      <c r="Q26" s="133"/>
      <c r="R26" s="353">
        <v>52</v>
      </c>
      <c r="S26" s="353">
        <v>42</v>
      </c>
      <c r="T26" s="353">
        <v>40</v>
      </c>
      <c r="U26" s="353">
        <v>44</v>
      </c>
      <c r="V26" s="353">
        <v>32</v>
      </c>
      <c r="W26" s="100"/>
      <c r="Z26" s="178"/>
    </row>
    <row r="27" spans="1:26">
      <c r="B27" s="526"/>
      <c r="C27" s="206" t="s">
        <v>19</v>
      </c>
      <c r="D27" s="208">
        <v>95.8</v>
      </c>
      <c r="E27" s="208">
        <v>96.9</v>
      </c>
      <c r="F27" s="208">
        <v>96</v>
      </c>
      <c r="G27" s="208">
        <v>96.7</v>
      </c>
      <c r="H27" s="208">
        <v>96.7</v>
      </c>
      <c r="I27" s="110"/>
      <c r="J27" s="133"/>
      <c r="K27" s="209">
        <v>88</v>
      </c>
      <c r="L27" s="209">
        <v>91</v>
      </c>
      <c r="M27" s="209">
        <v>90</v>
      </c>
      <c r="N27" s="209">
        <v>91</v>
      </c>
      <c r="O27" s="209">
        <v>91</v>
      </c>
      <c r="P27" s="110"/>
      <c r="Q27" s="133"/>
      <c r="R27" s="210">
        <v>50</v>
      </c>
      <c r="S27" s="210">
        <v>57</v>
      </c>
      <c r="T27" s="210">
        <v>50</v>
      </c>
      <c r="U27" s="210">
        <v>51</v>
      </c>
      <c r="V27" s="210">
        <v>50</v>
      </c>
      <c r="W27" s="100"/>
      <c r="Z27" s="178"/>
    </row>
    <row r="28" spans="1:26">
      <c r="B28" s="526"/>
      <c r="C28" s="354" t="s">
        <v>169</v>
      </c>
      <c r="D28" s="254">
        <v>79.2</v>
      </c>
      <c r="E28" s="254">
        <v>84.7</v>
      </c>
      <c r="F28" s="254">
        <v>82.8</v>
      </c>
      <c r="G28" s="254">
        <v>84.3</v>
      </c>
      <c r="H28" s="254">
        <v>87.3</v>
      </c>
      <c r="I28" s="110"/>
      <c r="J28" s="133"/>
      <c r="K28" s="360">
        <v>55.000000000000007</v>
      </c>
      <c r="L28" s="360">
        <v>66</v>
      </c>
      <c r="M28" s="360">
        <v>63</v>
      </c>
      <c r="N28" s="360">
        <v>67</v>
      </c>
      <c r="O28" s="360">
        <v>72</v>
      </c>
      <c r="P28" s="110"/>
      <c r="Q28" s="133"/>
      <c r="R28" s="362">
        <v>41</v>
      </c>
      <c r="S28" s="362">
        <v>51</v>
      </c>
      <c r="T28" s="362">
        <v>37.5</v>
      </c>
      <c r="U28" s="362">
        <v>53</v>
      </c>
      <c r="V28" s="362">
        <v>59</v>
      </c>
      <c r="W28" s="100"/>
      <c r="Z28" s="178"/>
    </row>
    <row r="29" spans="1:26" ht="3.75" customHeight="1">
      <c r="B29" s="526"/>
      <c r="C29" s="96"/>
      <c r="D29" s="113">
        <v>80</v>
      </c>
      <c r="E29" s="113"/>
      <c r="F29" s="113"/>
      <c r="G29" s="113"/>
      <c r="H29" s="113"/>
      <c r="I29" s="110"/>
      <c r="J29" s="111"/>
      <c r="K29" s="113"/>
      <c r="L29" s="113"/>
      <c r="M29" s="113"/>
      <c r="N29" s="113"/>
      <c r="O29" s="113"/>
      <c r="P29" s="110"/>
      <c r="Q29" s="111"/>
      <c r="R29" s="134"/>
      <c r="S29" s="134"/>
      <c r="T29" s="134"/>
      <c r="U29" s="134"/>
      <c r="V29" s="134"/>
      <c r="W29" s="100"/>
      <c r="Z29" s="178"/>
    </row>
    <row r="30" spans="1:26" ht="3.75" customHeight="1">
      <c r="B30" s="526"/>
      <c r="C30" s="96"/>
      <c r="D30" s="102"/>
      <c r="E30" s="102"/>
      <c r="F30" s="102"/>
      <c r="G30" s="102"/>
      <c r="H30" s="102"/>
      <c r="I30" s="110"/>
      <c r="J30" s="111"/>
      <c r="K30" s="102"/>
      <c r="L30" s="102"/>
      <c r="M30" s="102"/>
      <c r="N30" s="102"/>
      <c r="O30" s="102"/>
      <c r="P30" s="110"/>
      <c r="Q30" s="111"/>
      <c r="R30" s="128"/>
      <c r="S30" s="128"/>
      <c r="T30" s="128"/>
      <c r="U30" s="128"/>
      <c r="V30" s="128"/>
      <c r="W30" s="100"/>
      <c r="Z30" s="178"/>
    </row>
    <row r="31" spans="1:26">
      <c r="B31" s="526"/>
      <c r="C31" s="81" t="s">
        <v>5</v>
      </c>
      <c r="D31" s="186" t="s">
        <v>126</v>
      </c>
      <c r="E31" s="186" t="s">
        <v>126</v>
      </c>
      <c r="F31" s="186" t="s">
        <v>126</v>
      </c>
      <c r="G31" s="186" t="s">
        <v>126</v>
      </c>
      <c r="H31" s="186" t="s">
        <v>126</v>
      </c>
      <c r="I31" s="197"/>
      <c r="J31" s="198"/>
      <c r="K31" s="186" t="s">
        <v>126</v>
      </c>
      <c r="L31" s="186" t="s">
        <v>126</v>
      </c>
      <c r="M31" s="186" t="s">
        <v>126</v>
      </c>
      <c r="N31" s="186" t="s">
        <v>126</v>
      </c>
      <c r="O31" s="186" t="s">
        <v>126</v>
      </c>
      <c r="P31" s="197"/>
      <c r="Q31" s="198"/>
      <c r="R31" s="186" t="s">
        <v>126</v>
      </c>
      <c r="S31" s="186" t="s">
        <v>126</v>
      </c>
      <c r="T31" s="186" t="s">
        <v>126</v>
      </c>
      <c r="U31" s="186" t="s">
        <v>126</v>
      </c>
      <c r="V31" s="186" t="s">
        <v>126</v>
      </c>
      <c r="W31" s="100"/>
      <c r="Z31" s="178"/>
    </row>
    <row r="32" spans="1:26" ht="7.5" customHeight="1" thickBot="1">
      <c r="B32" s="527"/>
      <c r="C32" s="114"/>
      <c r="D32" s="115"/>
      <c r="E32" s="115"/>
      <c r="F32" s="115"/>
      <c r="G32" s="115"/>
      <c r="H32" s="115"/>
      <c r="I32" s="116"/>
      <c r="J32" s="116"/>
      <c r="K32" s="115"/>
      <c r="L32" s="115"/>
      <c r="M32" s="115"/>
      <c r="N32" s="115"/>
      <c r="O32" s="115"/>
      <c r="P32" s="116"/>
      <c r="Q32" s="116"/>
      <c r="R32" s="115"/>
      <c r="S32" s="115"/>
      <c r="T32" s="115"/>
      <c r="U32" s="115"/>
      <c r="V32" s="115"/>
      <c r="W32" s="117"/>
      <c r="Z32" s="178"/>
    </row>
    <row r="33" spans="2:26" ht="15" customHeight="1">
      <c r="B33" s="545" t="s">
        <v>20</v>
      </c>
      <c r="C33" s="532"/>
      <c r="D33" s="532"/>
      <c r="E33" s="532"/>
      <c r="F33" s="532"/>
      <c r="G33" s="532"/>
      <c r="H33" s="532"/>
      <c r="I33" s="532"/>
      <c r="J33" s="532"/>
      <c r="K33" s="532"/>
      <c r="L33" s="532"/>
      <c r="M33" s="532"/>
      <c r="N33" s="532"/>
      <c r="O33" s="532"/>
      <c r="P33" s="532"/>
      <c r="Q33" s="532"/>
      <c r="R33" s="532"/>
      <c r="S33" s="532"/>
      <c r="T33" s="532"/>
      <c r="U33" s="532"/>
      <c r="V33" s="532"/>
      <c r="W33" s="118"/>
      <c r="Z33" s="178"/>
    </row>
    <row r="34" spans="2:26" ht="15" customHeight="1">
      <c r="B34" s="526"/>
      <c r="C34" s="119"/>
      <c r="D34" s="119"/>
      <c r="E34" s="119"/>
      <c r="F34" s="119"/>
      <c r="G34" s="119"/>
      <c r="H34" s="119"/>
      <c r="I34" s="120"/>
      <c r="J34" s="121"/>
      <c r="K34" s="119"/>
      <c r="L34" s="119"/>
      <c r="M34" s="119"/>
      <c r="N34" s="119"/>
      <c r="O34" s="119"/>
      <c r="P34" s="120"/>
      <c r="Q34" s="121"/>
      <c r="R34" s="119"/>
      <c r="S34" s="119"/>
      <c r="T34" s="119"/>
      <c r="U34" s="119"/>
      <c r="V34" s="119"/>
      <c r="W34" s="122"/>
      <c r="Z34" s="178"/>
    </row>
    <row r="35" spans="2:26" ht="15" customHeight="1">
      <c r="B35" s="526"/>
      <c r="C35" s="123"/>
      <c r="D35" s="123"/>
      <c r="E35" s="123"/>
      <c r="F35" s="123"/>
      <c r="G35" s="123"/>
      <c r="H35" s="123"/>
      <c r="I35" s="124"/>
      <c r="J35" s="125"/>
      <c r="K35" s="123"/>
      <c r="L35" s="123"/>
      <c r="M35" s="123"/>
      <c r="N35" s="123"/>
      <c r="O35" s="123"/>
      <c r="P35" s="124"/>
      <c r="Q35" s="125"/>
      <c r="R35" s="123"/>
      <c r="S35" s="123"/>
      <c r="T35" s="123"/>
      <c r="U35" s="123"/>
      <c r="V35" s="123"/>
      <c r="W35" s="127"/>
      <c r="Z35" s="178"/>
    </row>
    <row r="36" spans="2:26" ht="15" customHeight="1">
      <c r="B36" s="526"/>
      <c r="C36" s="123"/>
      <c r="D36" s="123"/>
      <c r="E36" s="123"/>
      <c r="F36" s="123"/>
      <c r="G36" s="123"/>
      <c r="H36" s="123"/>
      <c r="I36" s="124"/>
      <c r="J36" s="125"/>
      <c r="K36" s="123"/>
      <c r="L36" s="123"/>
      <c r="M36" s="123"/>
      <c r="N36" s="123"/>
      <c r="O36" s="123"/>
      <c r="P36" s="124"/>
      <c r="Q36" s="125"/>
      <c r="R36" s="123"/>
      <c r="S36" s="123"/>
      <c r="T36" s="123"/>
      <c r="U36" s="123"/>
      <c r="V36" s="123"/>
      <c r="W36" s="127"/>
      <c r="Z36" s="178"/>
    </row>
    <row r="37" spans="2:26" ht="15" customHeight="1">
      <c r="B37" s="526"/>
      <c r="C37" s="123"/>
      <c r="D37" s="123"/>
      <c r="E37" s="123"/>
      <c r="F37" s="123"/>
      <c r="G37" s="123"/>
      <c r="H37" s="123"/>
      <c r="I37" s="124"/>
      <c r="J37" s="125"/>
      <c r="K37" s="123"/>
      <c r="L37" s="123"/>
      <c r="M37" s="123"/>
      <c r="N37" s="123"/>
      <c r="O37" s="123"/>
      <c r="P37" s="124"/>
      <c r="Q37" s="125"/>
      <c r="R37" s="123"/>
      <c r="S37" s="123"/>
      <c r="T37" s="123"/>
      <c r="U37" s="123"/>
      <c r="V37" s="123"/>
      <c r="W37" s="127"/>
      <c r="Z37" s="178"/>
    </row>
    <row r="38" spans="2:26" ht="15" customHeight="1">
      <c r="B38" s="526"/>
      <c r="C38" s="123"/>
      <c r="D38" s="123"/>
      <c r="E38" s="123"/>
      <c r="F38" s="123"/>
      <c r="G38" s="123"/>
      <c r="H38" s="123"/>
      <c r="I38" s="124"/>
      <c r="J38" s="125"/>
      <c r="K38" s="123"/>
      <c r="L38" s="123"/>
      <c r="M38" s="123"/>
      <c r="N38" s="123"/>
      <c r="O38" s="123"/>
      <c r="P38" s="124"/>
      <c r="Q38" s="125"/>
      <c r="R38" s="123" t="s">
        <v>4</v>
      </c>
      <c r="S38" s="123"/>
      <c r="T38" s="123"/>
      <c r="U38" s="123"/>
      <c r="V38" s="123"/>
      <c r="W38" s="127"/>
      <c r="Z38" s="178"/>
    </row>
    <row r="39" spans="2:26" ht="15" customHeight="1">
      <c r="B39" s="526"/>
      <c r="C39" s="123"/>
      <c r="D39" s="123"/>
      <c r="E39" s="123"/>
      <c r="F39" s="123"/>
      <c r="G39" s="123"/>
      <c r="H39" s="123"/>
      <c r="I39" s="124"/>
      <c r="J39" s="125"/>
      <c r="K39" s="123"/>
      <c r="L39" s="123"/>
      <c r="M39" s="123"/>
      <c r="N39" s="123"/>
      <c r="O39" s="123"/>
      <c r="P39" s="124"/>
      <c r="Q39" s="125"/>
      <c r="R39" s="123"/>
      <c r="S39" s="123"/>
      <c r="T39" s="123"/>
      <c r="U39" s="123"/>
      <c r="V39" s="123"/>
      <c r="W39" s="127"/>
      <c r="Z39" s="178"/>
    </row>
    <row r="40" spans="2:26" ht="15" customHeight="1">
      <c r="B40" s="526"/>
      <c r="C40" s="123"/>
      <c r="D40" s="123"/>
      <c r="E40" s="123"/>
      <c r="F40" s="123"/>
      <c r="G40" s="123"/>
      <c r="H40" s="123"/>
      <c r="I40" s="124"/>
      <c r="J40" s="125"/>
      <c r="K40" s="123"/>
      <c r="L40" s="123"/>
      <c r="M40" s="123"/>
      <c r="N40" s="123"/>
      <c r="O40" s="123"/>
      <c r="P40" s="124"/>
      <c r="Q40" s="125"/>
      <c r="R40" s="123"/>
      <c r="S40" s="123"/>
      <c r="T40" s="123"/>
      <c r="U40" s="123"/>
      <c r="V40" s="123"/>
      <c r="W40" s="127"/>
      <c r="Z40" s="178"/>
    </row>
    <row r="41" spans="2:26" ht="14.25" customHeight="1">
      <c r="B41" s="526"/>
      <c r="C41" s="123"/>
      <c r="D41" s="123"/>
      <c r="E41" s="123"/>
      <c r="F41" s="123"/>
      <c r="G41" s="123"/>
      <c r="H41" s="123"/>
      <c r="I41" s="124"/>
      <c r="J41" s="125"/>
      <c r="K41" s="123"/>
      <c r="L41" s="123"/>
      <c r="M41" s="123"/>
      <c r="N41" s="123"/>
      <c r="O41" s="123"/>
      <c r="P41" s="124"/>
      <c r="Q41" s="125"/>
      <c r="R41" s="123"/>
      <c r="S41" s="123"/>
      <c r="T41" s="123"/>
      <c r="U41" s="123"/>
      <c r="V41" s="123"/>
      <c r="W41" s="127"/>
      <c r="Z41" s="178"/>
    </row>
    <row r="42" spans="2:26">
      <c r="B42" s="526"/>
      <c r="C42" s="123"/>
      <c r="D42" s="123"/>
      <c r="E42" s="123"/>
      <c r="F42" s="123"/>
      <c r="G42" s="123"/>
      <c r="H42" s="123"/>
      <c r="I42" s="124"/>
      <c r="J42" s="125"/>
      <c r="K42" s="123"/>
      <c r="L42" s="123"/>
      <c r="M42" s="123"/>
      <c r="N42" s="123"/>
      <c r="O42" s="123"/>
      <c r="P42" s="124"/>
      <c r="Q42" s="125"/>
      <c r="R42" s="123"/>
      <c r="S42" s="123"/>
      <c r="T42" s="123"/>
      <c r="U42" s="123"/>
      <c r="V42" s="123"/>
      <c r="W42" s="127"/>
      <c r="Z42" s="178"/>
    </row>
    <row r="43" spans="2:26">
      <c r="B43" s="526"/>
      <c r="C43" s="123"/>
      <c r="D43" s="123"/>
      <c r="E43" s="123"/>
      <c r="F43" s="123"/>
      <c r="G43" s="123"/>
      <c r="H43" s="123"/>
      <c r="I43" s="124"/>
      <c r="J43" s="125"/>
      <c r="K43" s="123"/>
      <c r="L43" s="123"/>
      <c r="M43" s="123"/>
      <c r="N43" s="123"/>
      <c r="O43" s="123"/>
      <c r="P43" s="124"/>
      <c r="Q43" s="125"/>
      <c r="R43" s="123"/>
      <c r="S43" s="123"/>
      <c r="T43" s="123"/>
      <c r="U43" s="123"/>
      <c r="V43" s="123"/>
      <c r="W43" s="127"/>
      <c r="Z43" s="178"/>
    </row>
    <row r="44" spans="2:26">
      <c r="B44" s="526"/>
      <c r="C44" s="123"/>
      <c r="D44" s="123"/>
      <c r="E44" s="123"/>
      <c r="F44" s="123"/>
      <c r="G44" s="123"/>
      <c r="H44" s="123"/>
      <c r="I44" s="124"/>
      <c r="J44" s="125"/>
      <c r="K44" s="123"/>
      <c r="L44" s="123"/>
      <c r="M44" s="123"/>
      <c r="N44" s="123"/>
      <c r="O44" s="123"/>
      <c r="P44" s="124"/>
      <c r="Q44" s="125"/>
      <c r="R44" s="123"/>
      <c r="S44" s="123"/>
      <c r="T44" s="123"/>
      <c r="U44" s="123"/>
      <c r="V44" s="123"/>
      <c r="W44" s="127"/>
      <c r="Z44" s="178"/>
    </row>
    <row r="45" spans="2:26">
      <c r="B45" s="526"/>
      <c r="C45" s="123"/>
      <c r="D45" s="123"/>
      <c r="E45" s="123"/>
      <c r="F45" s="123"/>
      <c r="G45" s="123"/>
      <c r="H45" s="123"/>
      <c r="I45" s="124"/>
      <c r="J45" s="125"/>
      <c r="K45" s="123"/>
      <c r="L45" s="123"/>
      <c r="M45" s="123"/>
      <c r="N45" s="123"/>
      <c r="O45" s="123"/>
      <c r="P45" s="124"/>
      <c r="Q45" s="125"/>
      <c r="R45" s="123"/>
      <c r="S45" s="123"/>
      <c r="T45" s="123"/>
      <c r="U45" s="123"/>
      <c r="V45" s="123"/>
      <c r="W45" s="127"/>
      <c r="Z45" s="178"/>
    </row>
    <row r="46" spans="2:26">
      <c r="B46" s="526"/>
      <c r="C46" s="123"/>
      <c r="D46" s="123"/>
      <c r="E46" s="123"/>
      <c r="F46" s="123"/>
      <c r="G46" s="123"/>
      <c r="H46" s="123"/>
      <c r="I46" s="124"/>
      <c r="J46" s="125"/>
      <c r="K46" s="123"/>
      <c r="L46" s="123"/>
      <c r="M46" s="123"/>
      <c r="N46" s="123"/>
      <c r="O46" s="123"/>
      <c r="P46" s="124"/>
      <c r="Q46" s="125"/>
      <c r="R46" s="123"/>
      <c r="S46" s="123"/>
      <c r="T46" s="123"/>
      <c r="U46" s="123"/>
      <c r="V46" s="123"/>
      <c r="W46" s="127"/>
      <c r="Z46" s="178"/>
    </row>
    <row r="47" spans="2:26">
      <c r="B47" s="526"/>
      <c r="C47" s="123"/>
      <c r="D47" s="123"/>
      <c r="E47" s="123"/>
      <c r="F47" s="123"/>
      <c r="G47" s="123"/>
      <c r="H47" s="123"/>
      <c r="I47" s="124"/>
      <c r="J47" s="125"/>
      <c r="K47" s="123"/>
      <c r="L47" s="123"/>
      <c r="M47" s="123"/>
      <c r="N47" s="123"/>
      <c r="O47" s="123"/>
      <c r="P47" s="124"/>
      <c r="Q47" s="125"/>
      <c r="R47" s="123"/>
      <c r="S47" s="123"/>
      <c r="T47" s="123"/>
      <c r="U47" s="123"/>
      <c r="V47" s="123"/>
      <c r="W47" s="127"/>
      <c r="Z47" s="178"/>
    </row>
    <row r="48" spans="2:26">
      <c r="B48" s="526"/>
      <c r="C48" s="123"/>
      <c r="D48" s="123"/>
      <c r="E48" s="123"/>
      <c r="F48" s="123"/>
      <c r="G48" s="123"/>
      <c r="H48" s="123"/>
      <c r="I48" s="124"/>
      <c r="J48" s="125"/>
      <c r="K48" s="123"/>
      <c r="L48" s="123"/>
      <c r="M48" s="123"/>
      <c r="N48" s="123"/>
      <c r="O48" s="123"/>
      <c r="P48" s="124"/>
      <c r="Q48" s="125"/>
      <c r="R48" s="123"/>
      <c r="S48" s="123"/>
      <c r="T48" s="123"/>
      <c r="U48" s="123"/>
      <c r="V48" s="123"/>
      <c r="W48" s="127"/>
      <c r="Z48" s="178"/>
    </row>
    <row r="49" spans="1:26" ht="15.75">
      <c r="B49" s="526"/>
      <c r="C49" s="123"/>
      <c r="D49" s="536" t="s">
        <v>208</v>
      </c>
      <c r="E49" s="536"/>
      <c r="F49" s="536"/>
      <c r="G49" s="536"/>
      <c r="H49" s="536"/>
      <c r="I49" s="124"/>
      <c r="J49" s="125"/>
      <c r="K49" s="536" t="s">
        <v>112</v>
      </c>
      <c r="L49" s="536"/>
      <c r="M49" s="536"/>
      <c r="N49" s="536"/>
      <c r="O49" s="536"/>
      <c r="P49" s="129"/>
      <c r="Q49" s="130"/>
      <c r="R49" s="521" t="s">
        <v>209</v>
      </c>
      <c r="S49" s="521"/>
      <c r="T49" s="521"/>
      <c r="U49" s="521"/>
      <c r="V49" s="521"/>
      <c r="W49" s="127"/>
      <c r="Z49" s="178"/>
    </row>
    <row r="50" spans="1:26">
      <c r="B50" s="526"/>
      <c r="C50" s="123"/>
      <c r="D50" s="106">
        <v>2012</v>
      </c>
      <c r="E50" s="106">
        <v>2013</v>
      </c>
      <c r="F50" s="106">
        <v>2014</v>
      </c>
      <c r="G50" s="106">
        <v>2015</v>
      </c>
      <c r="H50" s="106">
        <v>2016</v>
      </c>
      <c r="I50" s="124"/>
      <c r="J50" s="125"/>
      <c r="K50" s="106">
        <v>2012</v>
      </c>
      <c r="L50" s="106">
        <v>2013</v>
      </c>
      <c r="M50" s="106">
        <v>2014</v>
      </c>
      <c r="N50" s="106">
        <v>2015</v>
      </c>
      <c r="O50" s="106">
        <v>2016</v>
      </c>
      <c r="P50" s="107"/>
      <c r="Q50" s="108"/>
      <c r="R50" s="106">
        <v>2012</v>
      </c>
      <c r="S50" s="106">
        <v>2013</v>
      </c>
      <c r="T50" s="106">
        <v>2014</v>
      </c>
      <c r="U50" s="106">
        <v>2015</v>
      </c>
      <c r="V50" s="106">
        <v>2016</v>
      </c>
      <c r="W50" s="127"/>
      <c r="Z50" s="178"/>
    </row>
    <row r="51" spans="1:26" ht="3.75" customHeight="1">
      <c r="B51" s="526"/>
      <c r="C51" s="123"/>
      <c r="D51" s="109"/>
      <c r="E51" s="109"/>
      <c r="F51" s="109"/>
      <c r="G51" s="109"/>
      <c r="H51" s="109"/>
      <c r="I51" s="124"/>
      <c r="J51" s="125"/>
      <c r="K51" s="109"/>
      <c r="L51" s="109"/>
      <c r="M51" s="109"/>
      <c r="N51" s="109"/>
      <c r="O51" s="109"/>
      <c r="P51" s="107"/>
      <c r="Q51" s="108"/>
      <c r="R51" s="109"/>
      <c r="S51" s="109"/>
      <c r="T51" s="109"/>
      <c r="U51" s="109"/>
      <c r="V51" s="109"/>
      <c r="W51" s="127"/>
      <c r="Z51" s="178"/>
    </row>
    <row r="52" spans="1:26" ht="3.75" customHeight="1">
      <c r="B52" s="526"/>
      <c r="C52" s="123"/>
      <c r="D52" s="101"/>
      <c r="E52" s="101"/>
      <c r="F52" s="101"/>
      <c r="G52" s="101"/>
      <c r="H52" s="101"/>
      <c r="I52" s="124"/>
      <c r="J52" s="125"/>
      <c r="K52" s="101"/>
      <c r="L52" s="101"/>
      <c r="M52" s="101"/>
      <c r="N52" s="101"/>
      <c r="O52" s="101"/>
      <c r="P52" s="107"/>
      <c r="Q52" s="108"/>
      <c r="R52" s="101"/>
      <c r="S52" s="101"/>
      <c r="T52" s="101"/>
      <c r="U52" s="101"/>
      <c r="V52" s="101"/>
      <c r="W52" s="127"/>
      <c r="Z52" s="178"/>
    </row>
    <row r="53" spans="1:26">
      <c r="B53" s="526"/>
      <c r="C53" s="354" t="s">
        <v>152</v>
      </c>
      <c r="D53" s="370">
        <v>89.8</v>
      </c>
      <c r="E53" s="370">
        <v>74.2</v>
      </c>
      <c r="F53" s="370">
        <v>85.2</v>
      </c>
      <c r="G53" s="370">
        <v>78.3</v>
      </c>
      <c r="H53" s="370">
        <v>98.3</v>
      </c>
      <c r="I53" s="132"/>
      <c r="J53" s="133"/>
      <c r="K53" s="426">
        <v>72</v>
      </c>
      <c r="L53" s="426">
        <v>57.999999999999993</v>
      </c>
      <c r="M53" s="426">
        <v>63</v>
      </c>
      <c r="N53" s="426">
        <v>52</v>
      </c>
      <c r="O53" s="426">
        <v>93</v>
      </c>
      <c r="P53" s="132"/>
      <c r="Q53" s="133"/>
      <c r="R53" s="201"/>
      <c r="S53" s="201"/>
      <c r="T53" s="201"/>
      <c r="U53" s="201"/>
      <c r="V53" s="201"/>
      <c r="W53" s="127"/>
      <c r="Z53" s="178"/>
    </row>
    <row r="54" spans="1:26">
      <c r="B54" s="526"/>
      <c r="C54" s="354" t="s">
        <v>153</v>
      </c>
      <c r="D54" s="235"/>
      <c r="E54" s="235"/>
      <c r="F54" s="235"/>
      <c r="G54" s="201"/>
      <c r="H54" s="425">
        <v>68.8</v>
      </c>
      <c r="I54" s="132"/>
      <c r="J54" s="133"/>
      <c r="K54" s="236"/>
      <c r="L54" s="236"/>
      <c r="M54" s="236"/>
      <c r="N54" s="201"/>
      <c r="O54" s="364">
        <v>33</v>
      </c>
      <c r="P54" s="132"/>
      <c r="Q54" s="133"/>
      <c r="R54" s="237"/>
      <c r="S54" s="237"/>
      <c r="T54" s="237"/>
      <c r="U54" s="201"/>
      <c r="V54" s="201"/>
      <c r="W54" s="127"/>
      <c r="Z54" s="178"/>
    </row>
    <row r="55" spans="1:26" ht="15.75">
      <c r="B55" s="526"/>
      <c r="C55" s="490" t="s">
        <v>201</v>
      </c>
      <c r="D55" s="245"/>
      <c r="E55" s="201"/>
      <c r="F55" s="372">
        <v>59.2</v>
      </c>
      <c r="G55" s="372">
        <v>82.8</v>
      </c>
      <c r="H55" s="372">
        <v>78.099999999999994</v>
      </c>
      <c r="I55" s="132"/>
      <c r="J55" s="133"/>
      <c r="K55" s="246"/>
      <c r="L55" s="201"/>
      <c r="M55" s="358">
        <v>26</v>
      </c>
      <c r="N55" s="358">
        <v>69</v>
      </c>
      <c r="O55" s="358">
        <v>56.000000000000007</v>
      </c>
      <c r="P55" s="132"/>
      <c r="Q55" s="133"/>
      <c r="R55" s="247"/>
      <c r="S55" s="201"/>
      <c r="T55" s="201"/>
      <c r="U55" s="201"/>
      <c r="V55" s="201"/>
      <c r="W55" s="127"/>
      <c r="Z55" s="178"/>
    </row>
    <row r="56" spans="1:26" s="388" customFormat="1">
      <c r="A56" s="487"/>
      <c r="B56" s="526"/>
      <c r="C56" s="493" t="s">
        <v>204</v>
      </c>
      <c r="D56" s="353">
        <v>69.599999999999994</v>
      </c>
      <c r="E56" s="353">
        <v>63.9</v>
      </c>
      <c r="F56" s="353">
        <v>66.900000000000006</v>
      </c>
      <c r="G56" s="353">
        <v>70.5</v>
      </c>
      <c r="H56" s="353">
        <v>67.099999999999994</v>
      </c>
      <c r="I56" s="132"/>
      <c r="J56" s="133"/>
      <c r="K56" s="353">
        <v>43</v>
      </c>
      <c r="L56" s="353">
        <v>37</v>
      </c>
      <c r="M56" s="353">
        <v>40</v>
      </c>
      <c r="N56" s="353">
        <v>46</v>
      </c>
      <c r="O56" s="353">
        <v>38</v>
      </c>
      <c r="P56" s="132"/>
      <c r="Q56" s="133"/>
      <c r="R56" s="353">
        <v>47</v>
      </c>
      <c r="S56" s="353">
        <v>33</v>
      </c>
      <c r="T56" s="353">
        <v>36.5</v>
      </c>
      <c r="U56" s="353">
        <v>44</v>
      </c>
      <c r="V56" s="353">
        <v>36.5</v>
      </c>
      <c r="W56" s="127"/>
      <c r="Z56" s="178"/>
    </row>
    <row r="57" spans="1:26">
      <c r="B57" s="526"/>
      <c r="C57" s="354" t="s">
        <v>19</v>
      </c>
      <c r="D57" s="211">
        <v>90</v>
      </c>
      <c r="E57" s="211">
        <v>90.2</v>
      </c>
      <c r="F57" s="211">
        <v>90</v>
      </c>
      <c r="G57" s="211">
        <v>89.9</v>
      </c>
      <c r="H57" s="211">
        <v>89.7</v>
      </c>
      <c r="I57" s="132"/>
      <c r="J57" s="133"/>
      <c r="K57" s="212">
        <v>78</v>
      </c>
      <c r="L57" s="212">
        <v>80</v>
      </c>
      <c r="M57" s="212">
        <v>79</v>
      </c>
      <c r="N57" s="212">
        <v>79</v>
      </c>
      <c r="O57" s="212">
        <v>78</v>
      </c>
      <c r="P57" s="132"/>
      <c r="Q57" s="133"/>
      <c r="R57" s="213">
        <v>50</v>
      </c>
      <c r="S57" s="213">
        <v>51</v>
      </c>
      <c r="T57" s="213">
        <v>50</v>
      </c>
      <c r="U57" s="213">
        <v>50</v>
      </c>
      <c r="V57" s="213">
        <v>50</v>
      </c>
      <c r="W57" s="127"/>
      <c r="Z57" s="178"/>
    </row>
    <row r="58" spans="1:26">
      <c r="B58" s="526"/>
      <c r="C58" s="354" t="s">
        <v>169</v>
      </c>
      <c r="D58" s="386">
        <v>60.9</v>
      </c>
      <c r="E58" s="386">
        <v>68.400000000000006</v>
      </c>
      <c r="F58" s="386">
        <v>70.3</v>
      </c>
      <c r="G58" s="386">
        <v>69.2</v>
      </c>
      <c r="H58" s="386">
        <v>73.099999999999994</v>
      </c>
      <c r="I58" s="132"/>
      <c r="J58" s="133"/>
      <c r="K58" s="384">
        <v>35</v>
      </c>
      <c r="L58" s="384">
        <v>44</v>
      </c>
      <c r="M58" s="384">
        <v>44</v>
      </c>
      <c r="N58" s="384">
        <v>47</v>
      </c>
      <c r="O58" s="384">
        <v>50</v>
      </c>
      <c r="P58" s="132"/>
      <c r="Q58" s="133"/>
      <c r="R58" s="385">
        <v>34</v>
      </c>
      <c r="S58" s="385">
        <v>48.5</v>
      </c>
      <c r="T58" s="385">
        <v>47</v>
      </c>
      <c r="U58" s="385">
        <v>45</v>
      </c>
      <c r="V58" s="385">
        <v>46</v>
      </c>
      <c r="W58" s="127"/>
      <c r="Z58" s="178"/>
    </row>
    <row r="59" spans="1:26" ht="3.75" customHeight="1">
      <c r="B59" s="526"/>
      <c r="C59" s="96"/>
      <c r="D59" s="134"/>
      <c r="E59" s="134"/>
      <c r="F59" s="134"/>
      <c r="G59" s="134"/>
      <c r="H59" s="134"/>
      <c r="I59" s="132"/>
      <c r="J59" s="133"/>
      <c r="K59" s="113"/>
      <c r="L59" s="113"/>
      <c r="M59" s="113"/>
      <c r="N59" s="113"/>
      <c r="O59" s="113"/>
      <c r="P59" s="132"/>
      <c r="Q59" s="133"/>
      <c r="R59" s="134"/>
      <c r="S59" s="134"/>
      <c r="T59" s="134"/>
      <c r="U59" s="134"/>
      <c r="V59" s="134"/>
      <c r="W59" s="127"/>
      <c r="Z59" s="178"/>
    </row>
    <row r="60" spans="1:26" ht="3.75" customHeight="1">
      <c r="B60" s="526"/>
      <c r="C60" s="96"/>
      <c r="D60" s="128"/>
      <c r="E60" s="128"/>
      <c r="F60" s="128"/>
      <c r="G60" s="128"/>
      <c r="H60" s="128"/>
      <c r="I60" s="132"/>
      <c r="J60" s="133"/>
      <c r="K60" s="102"/>
      <c r="L60" s="102"/>
      <c r="M60" s="102"/>
      <c r="N60" s="102"/>
      <c r="O60" s="102"/>
      <c r="P60" s="132"/>
      <c r="Q60" s="133"/>
      <c r="R60" s="128"/>
      <c r="S60" s="128"/>
      <c r="T60" s="128"/>
      <c r="U60" s="128"/>
      <c r="V60" s="128"/>
      <c r="W60" s="127"/>
      <c r="Z60" s="178"/>
    </row>
    <row r="61" spans="1:26">
      <c r="B61" s="526"/>
      <c r="C61" s="81" t="s">
        <v>5</v>
      </c>
      <c r="D61" s="186" t="s">
        <v>126</v>
      </c>
      <c r="E61" s="186" t="s">
        <v>126</v>
      </c>
      <c r="F61" s="186" t="s">
        <v>126</v>
      </c>
      <c r="G61" s="186" t="s">
        <v>126</v>
      </c>
      <c r="H61" s="186" t="s">
        <v>126</v>
      </c>
      <c r="I61" s="199"/>
      <c r="J61" s="200"/>
      <c r="K61" s="186" t="s">
        <v>126</v>
      </c>
      <c r="L61" s="186" t="s">
        <v>126</v>
      </c>
      <c r="M61" s="186" t="s">
        <v>126</v>
      </c>
      <c r="N61" s="186" t="s">
        <v>126</v>
      </c>
      <c r="O61" s="186" t="s">
        <v>126</v>
      </c>
      <c r="P61" s="199"/>
      <c r="Q61" s="200"/>
      <c r="R61" s="186" t="s">
        <v>126</v>
      </c>
      <c r="S61" s="186" t="s">
        <v>126</v>
      </c>
      <c r="T61" s="186" t="s">
        <v>126</v>
      </c>
      <c r="U61" s="186" t="s">
        <v>126</v>
      </c>
      <c r="V61" s="186" t="s">
        <v>126</v>
      </c>
      <c r="W61" s="127"/>
      <c r="Z61" s="178"/>
    </row>
    <row r="62" spans="1:26" ht="7.5" customHeight="1" thickBot="1">
      <c r="B62" s="527"/>
      <c r="C62" s="135"/>
      <c r="D62" s="135"/>
      <c r="E62" s="135"/>
      <c r="F62" s="135"/>
      <c r="G62" s="135"/>
      <c r="H62" s="135"/>
      <c r="I62" s="135"/>
      <c r="J62" s="135"/>
      <c r="K62" s="135"/>
      <c r="L62" s="135"/>
      <c r="M62" s="135"/>
      <c r="N62" s="135"/>
      <c r="O62" s="135"/>
      <c r="P62" s="135"/>
      <c r="Q62" s="135"/>
      <c r="R62" s="135"/>
      <c r="S62" s="135"/>
      <c r="T62" s="135"/>
      <c r="U62" s="135"/>
      <c r="V62" s="135"/>
      <c r="W62" s="136"/>
      <c r="Z62" s="178"/>
    </row>
    <row r="63" spans="1:26">
      <c r="B63" s="141"/>
      <c r="C63" s="138"/>
      <c r="D63" s="138"/>
      <c r="E63" s="138"/>
      <c r="Z63" s="178"/>
    </row>
    <row r="64" spans="1:26" ht="30.75" customHeight="1">
      <c r="C64" s="541" t="s">
        <v>200</v>
      </c>
      <c r="D64" s="541"/>
      <c r="E64" s="541"/>
      <c r="F64" s="541"/>
      <c r="G64" s="541"/>
      <c r="H64" s="541"/>
      <c r="I64" s="541"/>
      <c r="J64" s="541"/>
      <c r="K64" s="541"/>
      <c r="L64" s="541"/>
      <c r="M64" s="541"/>
      <c r="N64" s="541"/>
      <c r="O64" s="541"/>
      <c r="P64" s="541"/>
      <c r="Q64" s="541"/>
      <c r="R64" s="541"/>
      <c r="S64" s="541"/>
      <c r="T64" s="541"/>
      <c r="U64" s="541"/>
      <c r="V64" s="541"/>
      <c r="W64" s="142"/>
      <c r="Z64" s="178"/>
    </row>
    <row r="65" spans="1:26" s="388" customFormat="1" ht="15.75">
      <c r="A65" s="491"/>
      <c r="C65" s="542" t="s">
        <v>224</v>
      </c>
      <c r="D65" s="542"/>
      <c r="E65" s="542"/>
      <c r="F65" s="542"/>
      <c r="G65" s="542"/>
      <c r="H65" s="542"/>
      <c r="I65" s="542"/>
      <c r="J65" s="542"/>
      <c r="K65" s="542"/>
      <c r="L65" s="542"/>
      <c r="M65" s="542"/>
      <c r="N65" s="542"/>
      <c r="O65" s="542"/>
      <c r="P65" s="542"/>
      <c r="Q65" s="542"/>
      <c r="R65" s="542"/>
      <c r="S65" s="542"/>
      <c r="T65" s="542"/>
      <c r="U65" s="542"/>
      <c r="V65" s="542"/>
      <c r="W65" s="142"/>
      <c r="Z65" s="178"/>
    </row>
    <row r="66" spans="1:26" s="388" customFormat="1" ht="39" customHeight="1">
      <c r="A66" s="494"/>
      <c r="C66" s="541" t="s">
        <v>206</v>
      </c>
      <c r="D66" s="541"/>
      <c r="E66" s="541"/>
      <c r="F66" s="541"/>
      <c r="G66" s="541"/>
      <c r="H66" s="541"/>
      <c r="I66" s="541"/>
      <c r="J66" s="541"/>
      <c r="K66" s="541"/>
      <c r="L66" s="541"/>
      <c r="M66" s="541"/>
      <c r="N66" s="541"/>
      <c r="O66" s="541"/>
      <c r="P66" s="541"/>
      <c r="Q66" s="541"/>
      <c r="R66" s="541"/>
      <c r="S66" s="541"/>
      <c r="T66" s="541"/>
      <c r="U66" s="541"/>
      <c r="V66" s="541"/>
      <c r="W66" s="142"/>
      <c r="Z66" s="178"/>
    </row>
    <row r="67" spans="1:26" ht="15" customHeight="1">
      <c r="C67" s="255" t="s">
        <v>205</v>
      </c>
      <c r="D67" s="189"/>
      <c r="E67" s="189"/>
      <c r="F67" s="189"/>
      <c r="G67" s="189"/>
      <c r="H67" s="189"/>
      <c r="I67" s="189"/>
      <c r="J67" s="189"/>
      <c r="K67" s="189"/>
      <c r="L67" s="189"/>
      <c r="M67" s="189"/>
      <c r="N67" s="189"/>
      <c r="O67" s="189"/>
      <c r="P67" s="189"/>
      <c r="Q67" s="189"/>
      <c r="R67" s="189"/>
      <c r="S67" s="189"/>
      <c r="T67" s="189"/>
      <c r="U67" s="189"/>
      <c r="V67" s="189"/>
      <c r="W67" s="142"/>
      <c r="Z67" s="178"/>
    </row>
    <row r="68" spans="1:26" ht="15" customHeight="1" thickBot="1">
      <c r="C68" s="255" t="s">
        <v>17</v>
      </c>
      <c r="D68" s="255"/>
      <c r="E68" s="255"/>
      <c r="F68" s="255"/>
      <c r="G68" s="255"/>
      <c r="H68" s="255"/>
      <c r="I68" s="255"/>
      <c r="J68" s="255"/>
      <c r="K68" s="255"/>
      <c r="L68" s="255"/>
      <c r="M68" s="255"/>
      <c r="N68" s="255"/>
      <c r="O68" s="255"/>
      <c r="P68" s="255"/>
      <c r="Q68" s="255"/>
      <c r="R68" s="255"/>
      <c r="S68" s="255"/>
      <c r="T68" s="255"/>
      <c r="U68" s="255"/>
      <c r="V68" s="255"/>
      <c r="W68" s="143"/>
      <c r="Z68" s="178"/>
    </row>
    <row r="69" spans="1:26" ht="60" customHeight="1">
      <c r="B69" s="522" t="s">
        <v>195</v>
      </c>
      <c r="C69" s="543"/>
      <c r="D69" s="543"/>
      <c r="E69" s="543"/>
      <c r="F69" s="543"/>
      <c r="G69" s="543"/>
      <c r="H69" s="543"/>
      <c r="I69" s="543"/>
      <c r="J69" s="543"/>
      <c r="K69" s="543"/>
      <c r="L69" s="543"/>
      <c r="M69" s="543"/>
      <c r="N69" s="543"/>
      <c r="O69" s="543"/>
      <c r="P69" s="543"/>
      <c r="Q69" s="543"/>
      <c r="R69" s="543"/>
      <c r="S69" s="543"/>
      <c r="T69" s="543"/>
      <c r="U69" s="543"/>
      <c r="V69" s="543"/>
      <c r="W69" s="544"/>
      <c r="Z69" s="178"/>
    </row>
    <row r="70" spans="1:26" ht="15" customHeight="1">
      <c r="B70" s="525" t="s">
        <v>21</v>
      </c>
      <c r="C70" s="535"/>
      <c r="D70" s="535"/>
      <c r="E70" s="535"/>
      <c r="F70" s="535"/>
      <c r="G70" s="535"/>
      <c r="H70" s="535"/>
      <c r="I70" s="535"/>
      <c r="J70" s="535"/>
      <c r="K70" s="535"/>
      <c r="L70" s="535"/>
      <c r="M70" s="535"/>
      <c r="N70" s="535"/>
      <c r="O70" s="535"/>
      <c r="P70" s="535"/>
      <c r="Q70" s="535"/>
      <c r="R70" s="535"/>
      <c r="S70" s="535"/>
      <c r="T70" s="535"/>
      <c r="U70" s="535"/>
      <c r="V70" s="535"/>
      <c r="W70" s="91"/>
      <c r="Z70" s="178"/>
    </row>
    <row r="71" spans="1:26" ht="15" customHeight="1">
      <c r="B71" s="526"/>
      <c r="C71" s="92"/>
      <c r="D71" s="92"/>
      <c r="E71" s="92"/>
      <c r="F71" s="92"/>
      <c r="G71" s="92"/>
      <c r="H71" s="92"/>
      <c r="I71" s="93"/>
      <c r="J71" s="94"/>
      <c r="K71" s="92"/>
      <c r="L71" s="92"/>
      <c r="M71" s="92"/>
      <c r="N71" s="92"/>
      <c r="O71" s="92"/>
      <c r="P71" s="93"/>
      <c r="Q71" s="94"/>
      <c r="R71" s="92"/>
      <c r="S71" s="92"/>
      <c r="T71" s="92"/>
      <c r="U71" s="92"/>
      <c r="V71" s="92"/>
      <c r="W71" s="95"/>
      <c r="Z71" s="178"/>
    </row>
    <row r="72" spans="1:26" ht="15" customHeight="1">
      <c r="B72" s="526"/>
      <c r="C72" s="96"/>
      <c r="D72" s="96"/>
      <c r="E72" s="96"/>
      <c r="F72" s="96"/>
      <c r="G72" s="96"/>
      <c r="H72" s="96"/>
      <c r="I72" s="97"/>
      <c r="J72" s="98"/>
      <c r="K72" s="96"/>
      <c r="L72" s="96"/>
      <c r="M72" s="96"/>
      <c r="N72" s="96"/>
      <c r="O72" s="96"/>
      <c r="P72" s="97"/>
      <c r="Q72" s="98"/>
      <c r="R72" s="96"/>
      <c r="S72" s="96"/>
      <c r="T72" s="96"/>
      <c r="U72" s="96"/>
      <c r="V72" s="96"/>
      <c r="W72" s="100"/>
      <c r="Z72" s="178"/>
    </row>
    <row r="73" spans="1:26" ht="15" customHeight="1">
      <c r="B73" s="526"/>
      <c r="C73" s="96"/>
      <c r="D73" s="96"/>
      <c r="E73" s="96"/>
      <c r="F73" s="96"/>
      <c r="G73" s="96"/>
      <c r="H73" s="96"/>
      <c r="I73" s="97"/>
      <c r="J73" s="98"/>
      <c r="K73" s="96"/>
      <c r="L73" s="96"/>
      <c r="M73" s="96"/>
      <c r="N73" s="96"/>
      <c r="O73" s="96"/>
      <c r="P73" s="97"/>
      <c r="Q73" s="98"/>
      <c r="R73" s="96"/>
      <c r="S73" s="96"/>
      <c r="T73" s="96"/>
      <c r="U73" s="96"/>
      <c r="V73" s="96"/>
      <c r="W73" s="100"/>
      <c r="Z73" s="178"/>
    </row>
    <row r="74" spans="1:26" ht="15" customHeight="1">
      <c r="B74" s="526"/>
      <c r="C74" s="96"/>
      <c r="D74" s="96"/>
      <c r="E74" s="96"/>
      <c r="F74" s="96"/>
      <c r="G74" s="96"/>
      <c r="H74" s="96"/>
      <c r="I74" s="97"/>
      <c r="J74" s="98"/>
      <c r="K74" s="96"/>
      <c r="L74" s="96"/>
      <c r="M74" s="96"/>
      <c r="N74" s="96"/>
      <c r="O74" s="96"/>
      <c r="P74" s="97"/>
      <c r="Q74" s="98"/>
      <c r="R74" s="96"/>
      <c r="S74" s="96"/>
      <c r="T74" s="96"/>
      <c r="U74" s="96"/>
      <c r="V74" s="96"/>
      <c r="W74" s="100"/>
      <c r="Z74" s="178"/>
    </row>
    <row r="75" spans="1:26" ht="15" customHeight="1">
      <c r="B75" s="526"/>
      <c r="C75" s="96"/>
      <c r="D75" s="96"/>
      <c r="E75" s="96"/>
      <c r="F75" s="96"/>
      <c r="G75" s="96"/>
      <c r="H75" s="96"/>
      <c r="I75" s="97"/>
      <c r="J75" s="98"/>
      <c r="K75" s="96"/>
      <c r="L75" s="96"/>
      <c r="M75" s="96"/>
      <c r="N75" s="96"/>
      <c r="O75" s="96"/>
      <c r="P75" s="97"/>
      <c r="Q75" s="98"/>
      <c r="R75" s="96"/>
      <c r="S75" s="96"/>
      <c r="T75" s="96"/>
      <c r="U75" s="96"/>
      <c r="V75" s="96"/>
      <c r="W75" s="100"/>
      <c r="Z75" s="178"/>
    </row>
    <row r="76" spans="1:26" ht="15" customHeight="1">
      <c r="B76" s="526"/>
      <c r="C76" s="96"/>
      <c r="D76" s="96"/>
      <c r="E76" s="96"/>
      <c r="F76" s="96"/>
      <c r="G76" s="96"/>
      <c r="H76" s="96"/>
      <c r="I76" s="97"/>
      <c r="J76" s="98"/>
      <c r="K76" s="96"/>
      <c r="L76" s="96"/>
      <c r="M76" s="96"/>
      <c r="N76" s="96"/>
      <c r="O76" s="96"/>
      <c r="P76" s="97"/>
      <c r="Q76" s="98"/>
      <c r="R76" s="96"/>
      <c r="S76" s="96"/>
      <c r="T76" s="96"/>
      <c r="U76" s="96"/>
      <c r="V76" s="96"/>
      <c r="W76" s="100"/>
      <c r="Z76" s="178"/>
    </row>
    <row r="77" spans="1:26" ht="15" customHeight="1">
      <c r="B77" s="526"/>
      <c r="C77" s="96"/>
      <c r="D77" s="96"/>
      <c r="E77" s="96"/>
      <c r="F77" s="96"/>
      <c r="G77" s="96"/>
      <c r="H77" s="96"/>
      <c r="I77" s="97"/>
      <c r="J77" s="98"/>
      <c r="K77" s="96"/>
      <c r="L77" s="96"/>
      <c r="M77" s="96"/>
      <c r="N77" s="96"/>
      <c r="O77" s="96"/>
      <c r="P77" s="97"/>
      <c r="Q77" s="98"/>
      <c r="R77" s="96"/>
      <c r="S77" s="96"/>
      <c r="T77" s="96"/>
      <c r="U77" s="96"/>
      <c r="V77" s="96"/>
      <c r="W77" s="100"/>
      <c r="Z77" s="178"/>
    </row>
    <row r="78" spans="1:26" ht="15" customHeight="1">
      <c r="B78" s="526"/>
      <c r="C78" s="96"/>
      <c r="D78" s="96"/>
      <c r="E78" s="96"/>
      <c r="F78" s="96"/>
      <c r="G78" s="96"/>
      <c r="H78" s="96"/>
      <c r="I78" s="97"/>
      <c r="J78" s="98"/>
      <c r="K78" s="96"/>
      <c r="L78" s="96"/>
      <c r="M78" s="96"/>
      <c r="N78" s="96"/>
      <c r="O78" s="96"/>
      <c r="P78" s="97"/>
      <c r="Q78" s="98"/>
      <c r="R78" s="96"/>
      <c r="S78" s="96"/>
      <c r="T78" s="96"/>
      <c r="U78" s="96"/>
      <c r="V78" s="96"/>
      <c r="W78" s="100"/>
      <c r="Z78" s="178"/>
    </row>
    <row r="79" spans="1:26" ht="15" customHeight="1">
      <c r="B79" s="526"/>
      <c r="C79" s="96"/>
      <c r="D79" s="96"/>
      <c r="E79" s="96"/>
      <c r="F79" s="96"/>
      <c r="G79" s="96"/>
      <c r="H79" s="96"/>
      <c r="I79" s="97"/>
      <c r="J79" s="98"/>
      <c r="K79" s="96"/>
      <c r="L79" s="96"/>
      <c r="M79" s="96"/>
      <c r="N79" s="96"/>
      <c r="O79" s="96"/>
      <c r="P79" s="97"/>
      <c r="Q79" s="98"/>
      <c r="R79" s="96"/>
      <c r="S79" s="96"/>
      <c r="T79" s="96"/>
      <c r="U79" s="96"/>
      <c r="V79" s="96"/>
      <c r="W79" s="100"/>
      <c r="Z79" s="178"/>
    </row>
    <row r="80" spans="1:26" ht="15" customHeight="1">
      <c r="B80" s="526"/>
      <c r="C80" s="96"/>
      <c r="D80" s="96"/>
      <c r="E80" s="96"/>
      <c r="F80" s="96"/>
      <c r="G80" s="96"/>
      <c r="H80" s="96"/>
      <c r="I80" s="97"/>
      <c r="J80" s="98"/>
      <c r="K80" s="96"/>
      <c r="L80" s="96"/>
      <c r="M80" s="96"/>
      <c r="N80" s="96"/>
      <c r="O80" s="96"/>
      <c r="P80" s="97"/>
      <c r="Q80" s="98"/>
      <c r="R80" s="96"/>
      <c r="S80" s="96"/>
      <c r="T80" s="96"/>
      <c r="U80" s="96"/>
      <c r="V80" s="96"/>
      <c r="W80" s="100"/>
      <c r="Z80" s="178"/>
    </row>
    <row r="81" spans="1:26" ht="15" customHeight="1">
      <c r="B81" s="526"/>
      <c r="C81" s="96"/>
      <c r="D81" s="96"/>
      <c r="E81" s="96"/>
      <c r="F81" s="96"/>
      <c r="G81" s="96"/>
      <c r="H81" s="96"/>
      <c r="I81" s="97"/>
      <c r="J81" s="98"/>
      <c r="K81" s="96"/>
      <c r="L81" s="96"/>
      <c r="M81" s="96"/>
      <c r="N81" s="96"/>
      <c r="O81" s="96"/>
      <c r="P81" s="97"/>
      <c r="Q81" s="98"/>
      <c r="R81" s="96"/>
      <c r="S81" s="96"/>
      <c r="T81" s="96"/>
      <c r="U81" s="96"/>
      <c r="V81" s="96"/>
      <c r="W81" s="100"/>
      <c r="Z81" s="178"/>
    </row>
    <row r="82" spans="1:26" ht="15" customHeight="1">
      <c r="B82" s="526"/>
      <c r="C82" s="96"/>
      <c r="D82" s="96"/>
      <c r="E82" s="96"/>
      <c r="F82" s="96"/>
      <c r="G82" s="96"/>
      <c r="H82" s="96"/>
      <c r="I82" s="97"/>
      <c r="J82" s="98"/>
      <c r="K82" s="96"/>
      <c r="L82" s="96"/>
      <c r="M82" s="96"/>
      <c r="N82" s="96"/>
      <c r="O82" s="96"/>
      <c r="P82" s="97"/>
      <c r="Q82" s="98"/>
      <c r="R82" s="96"/>
      <c r="S82" s="96"/>
      <c r="T82" s="96"/>
      <c r="U82" s="96"/>
      <c r="V82" s="96"/>
      <c r="W82" s="100"/>
      <c r="Z82" s="178"/>
    </row>
    <row r="83" spans="1:26" ht="15" customHeight="1">
      <c r="B83" s="526"/>
      <c r="C83" s="96"/>
      <c r="D83" s="96"/>
      <c r="E83" s="96"/>
      <c r="F83" s="96"/>
      <c r="G83" s="96"/>
      <c r="H83" s="96"/>
      <c r="I83" s="97"/>
      <c r="J83" s="98"/>
      <c r="K83" s="96"/>
      <c r="L83" s="96"/>
      <c r="M83" s="96"/>
      <c r="N83" s="96"/>
      <c r="O83" s="96"/>
      <c r="P83" s="97"/>
      <c r="Q83" s="98"/>
      <c r="R83" s="96"/>
      <c r="S83" s="96"/>
      <c r="T83" s="96"/>
      <c r="U83" s="96"/>
      <c r="V83" s="96"/>
      <c r="W83" s="100"/>
      <c r="Z83" s="178"/>
    </row>
    <row r="84" spans="1:26" ht="15" customHeight="1">
      <c r="B84" s="526"/>
      <c r="C84" s="96"/>
      <c r="D84" s="96"/>
      <c r="E84" s="96"/>
      <c r="F84" s="96"/>
      <c r="G84" s="96"/>
      <c r="H84" s="96"/>
      <c r="I84" s="97"/>
      <c r="J84" s="98"/>
      <c r="K84" s="96"/>
      <c r="L84" s="96"/>
      <c r="M84" s="96"/>
      <c r="N84" s="96"/>
      <c r="O84" s="96"/>
      <c r="P84" s="97"/>
      <c r="Q84" s="98"/>
      <c r="R84" s="96"/>
      <c r="S84" s="96"/>
      <c r="T84" s="96"/>
      <c r="U84" s="96"/>
      <c r="V84" s="96"/>
      <c r="W84" s="100"/>
      <c r="Z84" s="178"/>
    </row>
    <row r="85" spans="1:26" ht="15" customHeight="1">
      <c r="B85" s="526"/>
      <c r="C85" s="96"/>
      <c r="D85" s="96"/>
      <c r="E85" s="96"/>
      <c r="F85" s="96"/>
      <c r="G85" s="96"/>
      <c r="H85" s="96"/>
      <c r="I85" s="97"/>
      <c r="J85" s="98"/>
      <c r="K85" s="96"/>
      <c r="L85" s="96"/>
      <c r="M85" s="96"/>
      <c r="N85" s="96"/>
      <c r="O85" s="96"/>
      <c r="P85" s="97"/>
      <c r="Q85" s="98"/>
      <c r="R85" s="96"/>
      <c r="S85" s="96"/>
      <c r="T85" s="96"/>
      <c r="U85" s="96"/>
      <c r="V85" s="96"/>
      <c r="W85" s="100"/>
      <c r="Z85" s="178"/>
    </row>
    <row r="86" spans="1:26" ht="15" customHeight="1">
      <c r="B86" s="526"/>
      <c r="C86" s="96"/>
      <c r="D86" s="536" t="s">
        <v>208</v>
      </c>
      <c r="E86" s="536"/>
      <c r="F86" s="536"/>
      <c r="G86" s="536"/>
      <c r="H86" s="536"/>
      <c r="I86" s="97"/>
      <c r="J86" s="98"/>
      <c r="K86" s="536" t="s">
        <v>112</v>
      </c>
      <c r="L86" s="536"/>
      <c r="M86" s="536"/>
      <c r="N86" s="536"/>
      <c r="O86" s="536"/>
      <c r="P86" s="104"/>
      <c r="Q86" s="105"/>
      <c r="R86" s="521" t="s">
        <v>209</v>
      </c>
      <c r="S86" s="521"/>
      <c r="T86" s="521"/>
      <c r="U86" s="521"/>
      <c r="V86" s="521"/>
      <c r="W86" s="100"/>
      <c r="Z86" s="178"/>
    </row>
    <row r="87" spans="1:26" ht="15" customHeight="1">
      <c r="B87" s="526"/>
      <c r="C87" s="96"/>
      <c r="D87" s="106">
        <v>2012</v>
      </c>
      <c r="E87" s="106">
        <v>2013</v>
      </c>
      <c r="F87" s="106">
        <v>2014</v>
      </c>
      <c r="G87" s="106">
        <v>2015</v>
      </c>
      <c r="H87" s="106">
        <v>2016</v>
      </c>
      <c r="I87" s="97"/>
      <c r="J87" s="98"/>
      <c r="K87" s="106">
        <v>2012</v>
      </c>
      <c r="L87" s="106">
        <v>2013</v>
      </c>
      <c r="M87" s="106">
        <v>2014</v>
      </c>
      <c r="N87" s="106">
        <v>2015</v>
      </c>
      <c r="O87" s="106">
        <v>2016</v>
      </c>
      <c r="P87" s="107"/>
      <c r="Q87" s="108"/>
      <c r="R87" s="106">
        <v>2012</v>
      </c>
      <c r="S87" s="106">
        <v>2013</v>
      </c>
      <c r="T87" s="106">
        <v>2014</v>
      </c>
      <c r="U87" s="106">
        <v>2015</v>
      </c>
      <c r="V87" s="106">
        <v>2016</v>
      </c>
      <c r="W87" s="100"/>
      <c r="Z87" s="178"/>
    </row>
    <row r="88" spans="1:26" ht="3.75" customHeight="1">
      <c r="B88" s="526"/>
      <c r="C88" s="96"/>
      <c r="D88" s="109"/>
      <c r="E88" s="109"/>
      <c r="F88" s="109"/>
      <c r="G88" s="109"/>
      <c r="H88" s="109"/>
      <c r="I88" s="97"/>
      <c r="J88" s="98"/>
      <c r="K88" s="109"/>
      <c r="L88" s="109"/>
      <c r="M88" s="109"/>
      <c r="N88" s="109"/>
      <c r="O88" s="109"/>
      <c r="P88" s="107"/>
      <c r="Q88" s="108"/>
      <c r="R88" s="109"/>
      <c r="S88" s="109"/>
      <c r="T88" s="109"/>
      <c r="U88" s="109"/>
      <c r="V88" s="109"/>
      <c r="W88" s="100"/>
      <c r="Z88" s="178"/>
    </row>
    <row r="89" spans="1:26" ht="3.75" customHeight="1">
      <c r="B89" s="526"/>
      <c r="C89" s="96"/>
      <c r="D89" s="101"/>
      <c r="E89" s="101"/>
      <c r="F89" s="101"/>
      <c r="G89" s="101"/>
      <c r="H89" s="101"/>
      <c r="I89" s="97"/>
      <c r="J89" s="98"/>
      <c r="K89" s="101"/>
      <c r="L89" s="101"/>
      <c r="M89" s="101"/>
      <c r="N89" s="101"/>
      <c r="O89" s="101"/>
      <c r="P89" s="107"/>
      <c r="Q89" s="108"/>
      <c r="R89" s="101"/>
      <c r="S89" s="101"/>
      <c r="T89" s="101"/>
      <c r="U89" s="101"/>
      <c r="V89" s="101"/>
      <c r="W89" s="100"/>
      <c r="Z89" s="178"/>
    </row>
    <row r="90" spans="1:26">
      <c r="B90" s="526"/>
      <c r="C90" s="354" t="s">
        <v>152</v>
      </c>
      <c r="D90" s="467">
        <v>95.5</v>
      </c>
      <c r="E90" s="467">
        <v>88.5</v>
      </c>
      <c r="F90" s="467">
        <v>90</v>
      </c>
      <c r="G90" s="201"/>
      <c r="H90" s="201"/>
      <c r="I90" s="110"/>
      <c r="J90" s="133"/>
      <c r="K90" s="468">
        <v>82</v>
      </c>
      <c r="L90" s="468">
        <v>69</v>
      </c>
      <c r="M90" s="468">
        <v>76</v>
      </c>
      <c r="N90" s="201"/>
      <c r="O90" s="201"/>
      <c r="P90" s="110"/>
      <c r="Q90" s="133"/>
      <c r="R90" s="201"/>
      <c r="S90" s="201"/>
      <c r="T90" s="201"/>
      <c r="U90" s="201"/>
      <c r="V90" s="201"/>
      <c r="W90" s="100"/>
      <c r="Z90" s="178"/>
    </row>
    <row r="91" spans="1:26">
      <c r="B91" s="526"/>
      <c r="C91" s="354" t="s">
        <v>153</v>
      </c>
      <c r="D91" s="238"/>
      <c r="E91" s="238"/>
      <c r="F91" s="238"/>
      <c r="G91" s="201"/>
      <c r="H91" s="238">
        <v>100</v>
      </c>
      <c r="I91" s="110"/>
      <c r="J91" s="133"/>
      <c r="K91" s="239"/>
      <c r="L91" s="239"/>
      <c r="M91" s="239"/>
      <c r="N91" s="201"/>
      <c r="O91" s="239">
        <v>100</v>
      </c>
      <c r="P91" s="110"/>
      <c r="Q91" s="133"/>
      <c r="R91" s="102"/>
      <c r="S91" s="102"/>
      <c r="T91" s="102"/>
      <c r="U91" s="201"/>
      <c r="V91" s="201"/>
      <c r="W91" s="100"/>
      <c r="Z91" s="178"/>
    </row>
    <row r="92" spans="1:26" ht="15.75">
      <c r="B92" s="526"/>
      <c r="C92" s="490" t="s">
        <v>201</v>
      </c>
      <c r="D92" s="248"/>
      <c r="E92" s="463">
        <v>87.5</v>
      </c>
      <c r="F92" s="463">
        <v>80.900000000000006</v>
      </c>
      <c r="G92" s="463">
        <v>100</v>
      </c>
      <c r="H92" s="463">
        <v>86.4</v>
      </c>
      <c r="I92" s="110"/>
      <c r="J92" s="133"/>
      <c r="K92" s="249"/>
      <c r="L92" s="464">
        <v>70</v>
      </c>
      <c r="M92" s="464">
        <v>59</v>
      </c>
      <c r="N92" s="464">
        <v>100</v>
      </c>
      <c r="O92" s="464">
        <v>64</v>
      </c>
      <c r="P92" s="110"/>
      <c r="Q92" s="133"/>
      <c r="R92" s="102"/>
      <c r="S92" s="112"/>
      <c r="T92" s="112"/>
      <c r="U92" s="201"/>
      <c r="V92" s="201"/>
      <c r="W92" s="100"/>
      <c r="Z92" s="178"/>
    </row>
    <row r="93" spans="1:26" s="388" customFormat="1">
      <c r="A93" s="487"/>
      <c r="B93" s="526"/>
      <c r="C93" s="493" t="s">
        <v>204</v>
      </c>
      <c r="D93" s="353">
        <v>88.3</v>
      </c>
      <c r="E93" s="353">
        <v>88</v>
      </c>
      <c r="F93" s="353">
        <v>85.3</v>
      </c>
      <c r="G93" s="353">
        <v>89.8</v>
      </c>
      <c r="H93" s="353">
        <v>89.6</v>
      </c>
      <c r="I93" s="110"/>
      <c r="J93" s="111"/>
      <c r="K93" s="353">
        <v>67</v>
      </c>
      <c r="L93" s="353">
        <v>68</v>
      </c>
      <c r="M93" s="353">
        <v>65</v>
      </c>
      <c r="N93" s="353">
        <v>74</v>
      </c>
      <c r="O93" s="353">
        <v>74</v>
      </c>
      <c r="P93" s="110"/>
      <c r="Q93" s="111"/>
      <c r="R93" s="102">
        <v>52</v>
      </c>
      <c r="S93" s="102">
        <v>43</v>
      </c>
      <c r="T93" s="102">
        <v>41</v>
      </c>
      <c r="U93" s="353">
        <v>38.5</v>
      </c>
      <c r="V93" s="353">
        <v>32</v>
      </c>
      <c r="W93" s="100"/>
      <c r="Z93" s="178"/>
    </row>
    <row r="94" spans="1:26">
      <c r="B94" s="526"/>
      <c r="C94" s="354" t="s">
        <v>19</v>
      </c>
      <c r="D94" s="214">
        <v>91.3</v>
      </c>
      <c r="E94" s="214">
        <v>93.5</v>
      </c>
      <c r="F94" s="214">
        <v>91.8</v>
      </c>
      <c r="G94" s="214">
        <v>93.4</v>
      </c>
      <c r="H94" s="214">
        <v>93.4</v>
      </c>
      <c r="I94" s="110"/>
      <c r="J94" s="133"/>
      <c r="K94" s="215">
        <v>77</v>
      </c>
      <c r="L94" s="215">
        <v>82</v>
      </c>
      <c r="M94" s="215">
        <v>80</v>
      </c>
      <c r="N94" s="215">
        <v>83</v>
      </c>
      <c r="O94" s="215">
        <v>83</v>
      </c>
      <c r="P94" s="110"/>
      <c r="Q94" s="133"/>
      <c r="R94" s="216">
        <v>45</v>
      </c>
      <c r="S94" s="216">
        <v>54</v>
      </c>
      <c r="T94" s="216">
        <v>45</v>
      </c>
      <c r="U94" s="216">
        <v>47</v>
      </c>
      <c r="V94" s="216">
        <v>48</v>
      </c>
      <c r="W94" s="100"/>
      <c r="Z94" s="178"/>
    </row>
    <row r="95" spans="1:26">
      <c r="B95" s="526"/>
      <c r="C95" s="354" t="s">
        <v>169</v>
      </c>
      <c r="D95" s="457">
        <v>79.099999999999994</v>
      </c>
      <c r="E95" s="457">
        <v>84.8</v>
      </c>
      <c r="F95" s="457">
        <v>82.5</v>
      </c>
      <c r="G95" s="457">
        <v>84.5</v>
      </c>
      <c r="H95" s="457">
        <v>86.9</v>
      </c>
      <c r="I95" s="110"/>
      <c r="J95" s="133"/>
      <c r="K95" s="458">
        <v>55.000000000000007</v>
      </c>
      <c r="L95" s="458">
        <v>65</v>
      </c>
      <c r="M95" s="458">
        <v>62</v>
      </c>
      <c r="N95" s="458">
        <v>66</v>
      </c>
      <c r="O95" s="458">
        <v>70</v>
      </c>
      <c r="P95" s="110"/>
      <c r="Q95" s="133"/>
      <c r="R95" s="459">
        <v>41</v>
      </c>
      <c r="S95" s="459">
        <v>52</v>
      </c>
      <c r="T95" s="459">
        <v>38</v>
      </c>
      <c r="U95" s="459">
        <v>49</v>
      </c>
      <c r="V95" s="459">
        <v>55</v>
      </c>
      <c r="W95" s="100"/>
      <c r="Z95" s="178"/>
    </row>
    <row r="96" spans="1:26" ht="3.75" customHeight="1">
      <c r="B96" s="526"/>
      <c r="C96" s="96"/>
      <c r="D96" s="113"/>
      <c r="E96" s="113"/>
      <c r="F96" s="113"/>
      <c r="G96" s="113"/>
      <c r="H96" s="113"/>
      <c r="I96" s="110"/>
      <c r="J96" s="111"/>
      <c r="K96" s="113"/>
      <c r="L96" s="113"/>
      <c r="M96" s="113"/>
      <c r="N96" s="113"/>
      <c r="O96" s="113"/>
      <c r="P96" s="110"/>
      <c r="Q96" s="111"/>
      <c r="R96" s="113"/>
      <c r="S96" s="113"/>
      <c r="T96" s="113"/>
      <c r="U96" s="113"/>
      <c r="V96" s="113"/>
      <c r="W96" s="100"/>
      <c r="Z96" s="178"/>
    </row>
    <row r="97" spans="2:26" ht="3.75" customHeight="1">
      <c r="B97" s="526"/>
      <c r="C97" s="96"/>
      <c r="D97" s="102"/>
      <c r="E97" s="102"/>
      <c r="F97" s="102"/>
      <c r="G97" s="102"/>
      <c r="H97" s="102"/>
      <c r="I97" s="110"/>
      <c r="J97" s="111"/>
      <c r="K97" s="102"/>
      <c r="L97" s="102"/>
      <c r="M97" s="102"/>
      <c r="N97" s="102"/>
      <c r="O97" s="102"/>
      <c r="P97" s="110"/>
      <c r="Q97" s="111"/>
      <c r="R97" s="102"/>
      <c r="S97" s="102"/>
      <c r="T97" s="102"/>
      <c r="U97" s="102"/>
      <c r="V97" s="102"/>
      <c r="W97" s="100"/>
      <c r="Z97" s="178"/>
    </row>
    <row r="98" spans="2:26">
      <c r="B98" s="526"/>
      <c r="C98" s="81" t="s">
        <v>5</v>
      </c>
      <c r="D98" s="186" t="s">
        <v>126</v>
      </c>
      <c r="E98" s="186" t="s">
        <v>126</v>
      </c>
      <c r="F98" s="186" t="s">
        <v>126</v>
      </c>
      <c r="G98" s="186" t="s">
        <v>126</v>
      </c>
      <c r="H98" s="186" t="s">
        <v>126</v>
      </c>
      <c r="I98" s="197"/>
      <c r="J98" s="198"/>
      <c r="K98" s="186" t="s">
        <v>126</v>
      </c>
      <c r="L98" s="186" t="s">
        <v>126</v>
      </c>
      <c r="M98" s="186" t="s">
        <v>126</v>
      </c>
      <c r="N98" s="186" t="s">
        <v>126</v>
      </c>
      <c r="O98" s="186" t="s">
        <v>126</v>
      </c>
      <c r="P98" s="197"/>
      <c r="Q98" s="198"/>
      <c r="R98" s="186" t="s">
        <v>126</v>
      </c>
      <c r="S98" s="186" t="s">
        <v>126</v>
      </c>
      <c r="T98" s="186" t="s">
        <v>126</v>
      </c>
      <c r="U98" s="186" t="s">
        <v>126</v>
      </c>
      <c r="V98" s="186" t="s">
        <v>126</v>
      </c>
      <c r="W98" s="100"/>
      <c r="Z98" s="178"/>
    </row>
    <row r="99" spans="2:26" ht="7.5" customHeight="1" thickBot="1">
      <c r="B99" s="527"/>
      <c r="C99" s="114"/>
      <c r="D99" s="115"/>
      <c r="E99" s="115"/>
      <c r="F99" s="115"/>
      <c r="G99" s="115"/>
      <c r="H99" s="115"/>
      <c r="I99" s="116"/>
      <c r="J99" s="116"/>
      <c r="K99" s="115"/>
      <c r="L99" s="115"/>
      <c r="M99" s="115"/>
      <c r="N99" s="115"/>
      <c r="O99" s="115"/>
      <c r="P99" s="116"/>
      <c r="Q99" s="116"/>
      <c r="R99" s="115"/>
      <c r="S99" s="115"/>
      <c r="T99" s="115"/>
      <c r="U99" s="115"/>
      <c r="V99" s="115"/>
      <c r="W99" s="117"/>
      <c r="Z99" s="178"/>
    </row>
    <row r="100" spans="2:26" ht="15" customHeight="1">
      <c r="B100" s="545" t="s">
        <v>20</v>
      </c>
      <c r="C100" s="532"/>
      <c r="D100" s="532"/>
      <c r="E100" s="532"/>
      <c r="F100" s="532"/>
      <c r="G100" s="532"/>
      <c r="H100" s="532"/>
      <c r="I100" s="532"/>
      <c r="J100" s="532"/>
      <c r="K100" s="532"/>
      <c r="L100" s="532"/>
      <c r="M100" s="532"/>
      <c r="N100" s="532"/>
      <c r="O100" s="532"/>
      <c r="P100" s="532"/>
      <c r="Q100" s="532"/>
      <c r="R100" s="532"/>
      <c r="S100" s="532"/>
      <c r="T100" s="532"/>
      <c r="U100" s="532"/>
      <c r="V100" s="532"/>
      <c r="W100" s="118"/>
      <c r="Z100" s="178"/>
    </row>
    <row r="101" spans="2:26" ht="15" customHeight="1">
      <c r="B101" s="526"/>
      <c r="C101" s="119"/>
      <c r="D101" s="119"/>
      <c r="E101" s="119"/>
      <c r="F101" s="119"/>
      <c r="G101" s="119"/>
      <c r="H101" s="119"/>
      <c r="I101" s="120"/>
      <c r="J101" s="121"/>
      <c r="K101" s="119"/>
      <c r="L101" s="119"/>
      <c r="M101" s="119"/>
      <c r="N101" s="119"/>
      <c r="O101" s="119"/>
      <c r="P101" s="120"/>
      <c r="Q101" s="121"/>
      <c r="R101" s="119"/>
      <c r="S101" s="119"/>
      <c r="T101" s="119"/>
      <c r="U101" s="119"/>
      <c r="V101" s="119"/>
      <c r="W101" s="122"/>
      <c r="Z101" s="178"/>
    </row>
    <row r="102" spans="2:26" ht="15" customHeight="1">
      <c r="B102" s="526"/>
      <c r="C102" s="123"/>
      <c r="D102" s="123"/>
      <c r="E102" s="123"/>
      <c r="F102" s="123"/>
      <c r="G102" s="123"/>
      <c r="H102" s="123"/>
      <c r="I102" s="124"/>
      <c r="J102" s="125"/>
      <c r="K102" s="123"/>
      <c r="L102" s="123"/>
      <c r="M102" s="123"/>
      <c r="N102" s="123"/>
      <c r="O102" s="123"/>
      <c r="P102" s="124"/>
      <c r="Q102" s="125"/>
      <c r="R102" s="123"/>
      <c r="S102" s="123"/>
      <c r="T102" s="123"/>
      <c r="U102" s="123"/>
      <c r="V102" s="123"/>
      <c r="W102" s="127"/>
      <c r="Z102" s="178"/>
    </row>
    <row r="103" spans="2:26" ht="15" customHeight="1">
      <c r="B103" s="526"/>
      <c r="C103" s="123"/>
      <c r="D103" s="123"/>
      <c r="E103" s="123"/>
      <c r="F103" s="123"/>
      <c r="G103" s="123"/>
      <c r="H103" s="123"/>
      <c r="I103" s="124"/>
      <c r="J103" s="125"/>
      <c r="K103" s="123"/>
      <c r="L103" s="123"/>
      <c r="M103" s="123"/>
      <c r="N103" s="123"/>
      <c r="O103" s="123"/>
      <c r="P103" s="124"/>
      <c r="Q103" s="125"/>
      <c r="R103" s="123"/>
      <c r="S103" s="123"/>
      <c r="T103" s="123"/>
      <c r="U103" s="123"/>
      <c r="V103" s="123"/>
      <c r="W103" s="127"/>
      <c r="Z103" s="178"/>
    </row>
    <row r="104" spans="2:26" ht="15" customHeight="1">
      <c r="B104" s="526"/>
      <c r="C104" s="123"/>
      <c r="D104" s="123"/>
      <c r="E104" s="123"/>
      <c r="F104" s="123"/>
      <c r="G104" s="123"/>
      <c r="H104" s="123"/>
      <c r="I104" s="124"/>
      <c r="J104" s="125"/>
      <c r="K104" s="123"/>
      <c r="L104" s="123"/>
      <c r="M104" s="123"/>
      <c r="N104" s="123"/>
      <c r="O104" s="123"/>
      <c r="P104" s="124"/>
      <c r="Q104" s="125"/>
      <c r="R104" s="123"/>
      <c r="S104" s="123"/>
      <c r="T104" s="123"/>
      <c r="U104" s="123"/>
      <c r="V104" s="123"/>
      <c r="W104" s="127"/>
      <c r="Z104" s="178"/>
    </row>
    <row r="105" spans="2:26" ht="15" customHeight="1">
      <c r="B105" s="526"/>
      <c r="C105" s="123"/>
      <c r="D105" s="123"/>
      <c r="E105" s="123"/>
      <c r="F105" s="123"/>
      <c r="G105" s="123"/>
      <c r="H105" s="123"/>
      <c r="I105" s="124"/>
      <c r="J105" s="125"/>
      <c r="K105" s="123"/>
      <c r="L105" s="123"/>
      <c r="M105" s="123"/>
      <c r="N105" s="123"/>
      <c r="O105" s="123"/>
      <c r="P105" s="124"/>
      <c r="Q105" s="125"/>
      <c r="R105" s="123" t="s">
        <v>4</v>
      </c>
      <c r="S105" s="123"/>
      <c r="T105" s="123"/>
      <c r="U105" s="123"/>
      <c r="V105" s="123"/>
      <c r="W105" s="127"/>
      <c r="Z105" s="178"/>
    </row>
    <row r="106" spans="2:26" ht="15" customHeight="1">
      <c r="B106" s="526"/>
      <c r="C106" s="123"/>
      <c r="D106" s="123"/>
      <c r="E106" s="123"/>
      <c r="F106" s="123"/>
      <c r="G106" s="123"/>
      <c r="H106" s="123"/>
      <c r="I106" s="124"/>
      <c r="J106" s="125"/>
      <c r="K106" s="123"/>
      <c r="L106" s="123"/>
      <c r="M106" s="123"/>
      <c r="N106" s="123"/>
      <c r="O106" s="123"/>
      <c r="P106" s="124"/>
      <c r="Q106" s="125"/>
      <c r="R106" s="123"/>
      <c r="S106" s="123"/>
      <c r="T106" s="123"/>
      <c r="U106" s="123"/>
      <c r="V106" s="123"/>
      <c r="W106" s="127"/>
      <c r="Z106" s="178"/>
    </row>
    <row r="107" spans="2:26" ht="15" customHeight="1">
      <c r="B107" s="526"/>
      <c r="C107" s="123"/>
      <c r="D107" s="123"/>
      <c r="E107" s="123"/>
      <c r="F107" s="123"/>
      <c r="G107" s="123"/>
      <c r="H107" s="123"/>
      <c r="I107" s="124"/>
      <c r="J107" s="125"/>
      <c r="K107" s="123"/>
      <c r="L107" s="123"/>
      <c r="M107" s="123"/>
      <c r="N107" s="123"/>
      <c r="O107" s="123"/>
      <c r="P107" s="124"/>
      <c r="Q107" s="125"/>
      <c r="R107" s="123"/>
      <c r="S107" s="123"/>
      <c r="T107" s="123"/>
      <c r="U107" s="123"/>
      <c r="V107" s="123"/>
      <c r="W107" s="127"/>
      <c r="Z107" s="178"/>
    </row>
    <row r="108" spans="2:26" ht="15" customHeight="1">
      <c r="B108" s="526"/>
      <c r="C108" s="123"/>
      <c r="D108" s="123"/>
      <c r="E108" s="123"/>
      <c r="F108" s="123"/>
      <c r="G108" s="123"/>
      <c r="H108" s="123"/>
      <c r="I108" s="124"/>
      <c r="J108" s="125"/>
      <c r="K108" s="123"/>
      <c r="L108" s="123"/>
      <c r="M108" s="123"/>
      <c r="N108" s="123"/>
      <c r="O108" s="123"/>
      <c r="P108" s="124"/>
      <c r="Q108" s="125"/>
      <c r="R108" s="123"/>
      <c r="S108" s="123"/>
      <c r="T108" s="123"/>
      <c r="U108" s="123"/>
      <c r="V108" s="123"/>
      <c r="W108" s="127"/>
      <c r="Z108" s="178"/>
    </row>
    <row r="109" spans="2:26" ht="15" customHeight="1">
      <c r="B109" s="526"/>
      <c r="C109" s="123"/>
      <c r="D109" s="123"/>
      <c r="E109" s="123"/>
      <c r="F109" s="123"/>
      <c r="G109" s="123"/>
      <c r="H109" s="123"/>
      <c r="I109" s="124"/>
      <c r="J109" s="125"/>
      <c r="K109" s="123"/>
      <c r="L109" s="123"/>
      <c r="M109" s="123"/>
      <c r="N109" s="123"/>
      <c r="O109" s="123"/>
      <c r="P109" s="124"/>
      <c r="Q109" s="125"/>
      <c r="R109" s="123"/>
      <c r="S109" s="123"/>
      <c r="T109" s="123"/>
      <c r="U109" s="123"/>
      <c r="V109" s="123"/>
      <c r="W109" s="127"/>
      <c r="Z109" s="178"/>
    </row>
    <row r="110" spans="2:26" ht="15" customHeight="1">
      <c r="B110" s="526"/>
      <c r="C110" s="123"/>
      <c r="D110" s="123"/>
      <c r="E110" s="123"/>
      <c r="F110" s="123"/>
      <c r="G110" s="123"/>
      <c r="H110" s="123"/>
      <c r="I110" s="124"/>
      <c r="J110" s="125"/>
      <c r="K110" s="123"/>
      <c r="L110" s="123"/>
      <c r="M110" s="123"/>
      <c r="N110" s="123"/>
      <c r="O110" s="123"/>
      <c r="P110" s="124"/>
      <c r="Q110" s="125"/>
      <c r="R110" s="123"/>
      <c r="S110" s="123"/>
      <c r="T110" s="123"/>
      <c r="U110" s="123"/>
      <c r="V110" s="123"/>
      <c r="W110" s="127"/>
      <c r="Z110" s="178"/>
    </row>
    <row r="111" spans="2:26" ht="15" customHeight="1">
      <c r="B111" s="526"/>
      <c r="C111" s="123"/>
      <c r="D111" s="123"/>
      <c r="E111" s="123"/>
      <c r="F111" s="123"/>
      <c r="G111" s="123"/>
      <c r="H111" s="123"/>
      <c r="I111" s="124"/>
      <c r="J111" s="125"/>
      <c r="K111" s="123"/>
      <c r="L111" s="123"/>
      <c r="M111" s="123"/>
      <c r="N111" s="123"/>
      <c r="O111" s="123"/>
      <c r="P111" s="124"/>
      <c r="Q111" s="125"/>
      <c r="R111" s="123"/>
      <c r="S111" s="123"/>
      <c r="T111" s="123"/>
      <c r="U111" s="123"/>
      <c r="V111" s="123"/>
      <c r="W111" s="127"/>
      <c r="Z111" s="178"/>
    </row>
    <row r="112" spans="2:26" ht="15" customHeight="1">
      <c r="B112" s="526"/>
      <c r="C112" s="123"/>
      <c r="D112" s="123"/>
      <c r="E112" s="123"/>
      <c r="F112" s="123"/>
      <c r="G112" s="123"/>
      <c r="H112" s="123"/>
      <c r="I112" s="124"/>
      <c r="J112" s="125"/>
      <c r="K112" s="123"/>
      <c r="L112" s="123"/>
      <c r="M112" s="123"/>
      <c r="N112" s="123"/>
      <c r="O112" s="123"/>
      <c r="P112" s="124"/>
      <c r="Q112" s="125"/>
      <c r="R112" s="123"/>
      <c r="S112" s="123"/>
      <c r="T112" s="123"/>
      <c r="U112" s="123"/>
      <c r="V112" s="123"/>
      <c r="W112" s="127"/>
      <c r="Z112" s="178"/>
    </row>
    <row r="113" spans="1:26" ht="15" customHeight="1">
      <c r="B113" s="526"/>
      <c r="C113" s="123"/>
      <c r="D113" s="123"/>
      <c r="E113" s="123"/>
      <c r="F113" s="123"/>
      <c r="G113" s="123"/>
      <c r="H113" s="123"/>
      <c r="I113" s="124"/>
      <c r="J113" s="125"/>
      <c r="K113" s="123"/>
      <c r="L113" s="123"/>
      <c r="M113" s="123"/>
      <c r="N113" s="123"/>
      <c r="O113" s="123"/>
      <c r="P113" s="124"/>
      <c r="Q113" s="125"/>
      <c r="R113" s="123"/>
      <c r="S113" s="123"/>
      <c r="T113" s="123"/>
      <c r="U113" s="123"/>
      <c r="V113" s="123"/>
      <c r="W113" s="127"/>
      <c r="Z113" s="178"/>
    </row>
    <row r="114" spans="1:26" ht="15" customHeight="1">
      <c r="B114" s="526"/>
      <c r="C114" s="123"/>
      <c r="D114" s="123"/>
      <c r="E114" s="123"/>
      <c r="F114" s="123"/>
      <c r="G114" s="123"/>
      <c r="H114" s="123"/>
      <c r="I114" s="124"/>
      <c r="J114" s="125"/>
      <c r="K114" s="123"/>
      <c r="L114" s="123"/>
      <c r="M114" s="123"/>
      <c r="N114" s="123"/>
      <c r="O114" s="123"/>
      <c r="P114" s="124"/>
      <c r="Q114" s="125"/>
      <c r="R114" s="123"/>
      <c r="S114" s="123"/>
      <c r="T114" s="123"/>
      <c r="U114" s="123"/>
      <c r="V114" s="123"/>
      <c r="W114" s="127"/>
      <c r="Z114" s="178"/>
    </row>
    <row r="115" spans="1:26" ht="15" customHeight="1">
      <c r="B115" s="526"/>
      <c r="C115" s="123"/>
      <c r="D115" s="123"/>
      <c r="E115" s="123"/>
      <c r="F115" s="123"/>
      <c r="G115" s="123"/>
      <c r="H115" s="123"/>
      <c r="I115" s="124"/>
      <c r="J115" s="125"/>
      <c r="K115" s="123"/>
      <c r="L115" s="123"/>
      <c r="M115" s="123"/>
      <c r="N115" s="123"/>
      <c r="O115" s="123"/>
      <c r="P115" s="124"/>
      <c r="Q115" s="125"/>
      <c r="R115" s="123"/>
      <c r="S115" s="123"/>
      <c r="T115" s="123"/>
      <c r="U115" s="123"/>
      <c r="V115" s="123"/>
      <c r="W115" s="127"/>
      <c r="Z115" s="178"/>
    </row>
    <row r="116" spans="1:26" ht="15" customHeight="1">
      <c r="B116" s="526"/>
      <c r="C116" s="123"/>
      <c r="D116" s="536" t="s">
        <v>208</v>
      </c>
      <c r="E116" s="536"/>
      <c r="F116" s="536"/>
      <c r="G116" s="536"/>
      <c r="H116" s="536"/>
      <c r="I116" s="124"/>
      <c r="J116" s="125"/>
      <c r="K116" s="536" t="s">
        <v>112</v>
      </c>
      <c r="L116" s="536"/>
      <c r="M116" s="536"/>
      <c r="N116" s="536"/>
      <c r="O116" s="536"/>
      <c r="P116" s="129"/>
      <c r="Q116" s="130"/>
      <c r="R116" s="521" t="s">
        <v>209</v>
      </c>
      <c r="S116" s="521"/>
      <c r="T116" s="521"/>
      <c r="U116" s="521"/>
      <c r="V116" s="521"/>
      <c r="W116" s="127"/>
      <c r="Z116" s="178"/>
    </row>
    <row r="117" spans="1:26">
      <c r="B117" s="526"/>
      <c r="C117" s="123"/>
      <c r="D117" s="106">
        <v>2012</v>
      </c>
      <c r="E117" s="106">
        <v>2013</v>
      </c>
      <c r="F117" s="106">
        <v>2014</v>
      </c>
      <c r="G117" s="106">
        <v>2015</v>
      </c>
      <c r="H117" s="106">
        <v>2016</v>
      </c>
      <c r="I117" s="124"/>
      <c r="J117" s="125"/>
      <c r="K117" s="106">
        <v>2012</v>
      </c>
      <c r="L117" s="106">
        <v>2013</v>
      </c>
      <c r="M117" s="106">
        <v>2014</v>
      </c>
      <c r="N117" s="106">
        <v>2015</v>
      </c>
      <c r="O117" s="106">
        <v>2016</v>
      </c>
      <c r="P117" s="107"/>
      <c r="Q117" s="108"/>
      <c r="R117" s="106">
        <v>2012</v>
      </c>
      <c r="S117" s="106">
        <v>2013</v>
      </c>
      <c r="T117" s="106">
        <v>2014</v>
      </c>
      <c r="U117" s="106">
        <v>2015</v>
      </c>
      <c r="V117" s="106">
        <v>2016</v>
      </c>
      <c r="W117" s="127"/>
      <c r="Z117" s="178"/>
    </row>
    <row r="118" spans="1:26" ht="3.75" customHeight="1">
      <c r="B118" s="526"/>
      <c r="C118" s="123"/>
      <c r="D118" s="109"/>
      <c r="E118" s="109"/>
      <c r="F118" s="109"/>
      <c r="G118" s="109"/>
      <c r="H118" s="109"/>
      <c r="I118" s="124"/>
      <c r="J118" s="125"/>
      <c r="K118" s="109"/>
      <c r="L118" s="109"/>
      <c r="M118" s="109"/>
      <c r="N118" s="109"/>
      <c r="O118" s="109"/>
      <c r="P118" s="107"/>
      <c r="Q118" s="108"/>
      <c r="R118" s="109"/>
      <c r="S118" s="109"/>
      <c r="T118" s="109"/>
      <c r="U118" s="109"/>
      <c r="V118" s="109"/>
      <c r="W118" s="127"/>
      <c r="Z118" s="178"/>
    </row>
    <row r="119" spans="1:26" ht="3.75" customHeight="1">
      <c r="B119" s="526"/>
      <c r="C119" s="123"/>
      <c r="D119" s="101"/>
      <c r="E119" s="101"/>
      <c r="F119" s="101"/>
      <c r="G119" s="101"/>
      <c r="H119" s="101"/>
      <c r="I119" s="124"/>
      <c r="J119" s="125"/>
      <c r="K119" s="101"/>
      <c r="L119" s="101"/>
      <c r="M119" s="101"/>
      <c r="N119" s="101"/>
      <c r="O119" s="101"/>
      <c r="P119" s="107"/>
      <c r="Q119" s="108"/>
      <c r="R119" s="101"/>
      <c r="S119" s="101"/>
      <c r="T119" s="101"/>
      <c r="U119" s="101"/>
      <c r="V119" s="101"/>
      <c r="W119" s="127"/>
      <c r="Z119" s="178"/>
    </row>
    <row r="120" spans="1:26">
      <c r="B120" s="526"/>
      <c r="C120" s="354" t="s">
        <v>152</v>
      </c>
      <c r="D120" s="469">
        <v>89.4</v>
      </c>
      <c r="E120" s="469">
        <v>70.400000000000006</v>
      </c>
      <c r="F120" s="469">
        <v>84</v>
      </c>
      <c r="G120" s="201"/>
      <c r="H120" s="201"/>
      <c r="I120" s="132"/>
      <c r="J120" s="133"/>
      <c r="K120" s="470">
        <v>73</v>
      </c>
      <c r="L120" s="470">
        <v>52</v>
      </c>
      <c r="M120" s="470">
        <v>60</v>
      </c>
      <c r="N120" s="201"/>
      <c r="O120" s="201"/>
      <c r="P120" s="132"/>
      <c r="Q120" s="133"/>
      <c r="R120" s="201"/>
      <c r="S120" s="201"/>
      <c r="T120" s="201"/>
      <c r="U120" s="201"/>
      <c r="V120" s="201"/>
      <c r="W120" s="127"/>
      <c r="Z120" s="178"/>
    </row>
    <row r="121" spans="1:26">
      <c r="B121" s="526"/>
      <c r="C121" s="354" t="s">
        <v>153</v>
      </c>
      <c r="D121" s="240"/>
      <c r="E121" s="240"/>
      <c r="F121" s="240"/>
      <c r="G121" s="201"/>
      <c r="H121" s="240">
        <v>65</v>
      </c>
      <c r="I121" s="132"/>
      <c r="J121" s="133"/>
      <c r="K121" s="241"/>
      <c r="L121" s="241"/>
      <c r="M121" s="241"/>
      <c r="N121" s="201"/>
      <c r="O121" s="241">
        <v>30</v>
      </c>
      <c r="P121" s="132"/>
      <c r="Q121" s="133"/>
      <c r="R121" s="102"/>
      <c r="S121" s="102"/>
      <c r="T121" s="102"/>
      <c r="U121" s="112"/>
      <c r="V121" s="112"/>
      <c r="W121" s="127"/>
      <c r="Z121" s="178"/>
    </row>
    <row r="122" spans="1:26" ht="15.75">
      <c r="B122" s="526"/>
      <c r="C122" s="490" t="s">
        <v>201</v>
      </c>
      <c r="D122" s="250"/>
      <c r="E122" s="201"/>
      <c r="F122" s="465">
        <v>61.1</v>
      </c>
      <c r="G122" s="465">
        <v>85.7</v>
      </c>
      <c r="H122" s="465">
        <v>77.5</v>
      </c>
      <c r="I122" s="132"/>
      <c r="J122" s="133"/>
      <c r="K122" s="251"/>
      <c r="L122" s="201"/>
      <c r="M122" s="466">
        <v>28.000000000000004</v>
      </c>
      <c r="N122" s="466">
        <v>71</v>
      </c>
      <c r="O122" s="466">
        <v>60</v>
      </c>
      <c r="P122" s="132"/>
      <c r="Q122" s="133"/>
      <c r="R122" s="102"/>
      <c r="S122" s="112"/>
      <c r="T122" s="112"/>
      <c r="U122" s="201"/>
      <c r="V122" s="201"/>
      <c r="W122" s="127"/>
      <c r="Z122" s="178"/>
    </row>
    <row r="123" spans="1:26" s="388" customFormat="1">
      <c r="A123" s="487"/>
      <c r="B123" s="526"/>
      <c r="C123" s="493" t="s">
        <v>204</v>
      </c>
      <c r="D123" s="353">
        <v>69.3</v>
      </c>
      <c r="E123" s="353">
        <v>62.1</v>
      </c>
      <c r="F123" s="353">
        <v>66</v>
      </c>
      <c r="G123" s="353">
        <v>67.099999999999994</v>
      </c>
      <c r="H123" s="353">
        <v>64.7</v>
      </c>
      <c r="I123" s="110"/>
      <c r="J123" s="111"/>
      <c r="K123" s="353">
        <v>43</v>
      </c>
      <c r="L123" s="353">
        <v>34</v>
      </c>
      <c r="M123" s="353">
        <v>38</v>
      </c>
      <c r="N123" s="353">
        <v>40</v>
      </c>
      <c r="O123" s="353">
        <v>34</v>
      </c>
      <c r="P123" s="110"/>
      <c r="Q123" s="111"/>
      <c r="R123" s="102">
        <v>47</v>
      </c>
      <c r="S123" s="102">
        <v>31</v>
      </c>
      <c r="T123" s="102">
        <v>36.5</v>
      </c>
      <c r="U123" s="353">
        <v>44</v>
      </c>
      <c r="V123" s="353">
        <v>38.5</v>
      </c>
      <c r="W123" s="127"/>
      <c r="Z123" s="178"/>
    </row>
    <row r="124" spans="1:26">
      <c r="B124" s="526"/>
      <c r="C124" s="354" t="s">
        <v>19</v>
      </c>
      <c r="D124" s="217">
        <v>81.3</v>
      </c>
      <c r="E124" s="217">
        <v>81.2</v>
      </c>
      <c r="F124" s="217">
        <v>81.099999999999994</v>
      </c>
      <c r="G124" s="217">
        <v>81.2</v>
      </c>
      <c r="H124" s="217">
        <v>80.599999999999994</v>
      </c>
      <c r="I124" s="132"/>
      <c r="J124" s="133"/>
      <c r="K124" s="218">
        <v>62</v>
      </c>
      <c r="L124" s="218">
        <v>63</v>
      </c>
      <c r="M124" s="218">
        <v>61</v>
      </c>
      <c r="N124" s="218">
        <v>62</v>
      </c>
      <c r="O124" s="218">
        <v>60</v>
      </c>
      <c r="P124" s="132"/>
      <c r="Q124" s="133"/>
      <c r="R124" s="219">
        <v>47</v>
      </c>
      <c r="S124" s="219">
        <v>45</v>
      </c>
      <c r="T124" s="219">
        <v>46</v>
      </c>
      <c r="U124" s="219">
        <v>46</v>
      </c>
      <c r="V124" s="219">
        <v>46</v>
      </c>
      <c r="W124" s="127"/>
      <c r="Z124" s="178"/>
    </row>
    <row r="125" spans="1:26">
      <c r="B125" s="526"/>
      <c r="C125" s="354" t="s">
        <v>169</v>
      </c>
      <c r="D125" s="460">
        <v>61.1</v>
      </c>
      <c r="E125" s="460">
        <v>68.599999999999994</v>
      </c>
      <c r="F125" s="460">
        <v>70.400000000000006</v>
      </c>
      <c r="G125" s="460">
        <v>68.900000000000006</v>
      </c>
      <c r="H125" s="460">
        <v>72</v>
      </c>
      <c r="I125" s="132"/>
      <c r="J125" s="133"/>
      <c r="K125" s="461">
        <v>35</v>
      </c>
      <c r="L125" s="461">
        <v>44</v>
      </c>
      <c r="M125" s="461">
        <v>44</v>
      </c>
      <c r="N125" s="461">
        <v>46</v>
      </c>
      <c r="O125" s="461">
        <v>48</v>
      </c>
      <c r="P125" s="132"/>
      <c r="Q125" s="133"/>
      <c r="R125" s="462">
        <v>34</v>
      </c>
      <c r="S125" s="462">
        <v>48</v>
      </c>
      <c r="T125" s="462">
        <v>48</v>
      </c>
      <c r="U125" s="462">
        <v>46</v>
      </c>
      <c r="V125" s="462">
        <v>48</v>
      </c>
      <c r="W125" s="127"/>
      <c r="Z125" s="178"/>
    </row>
    <row r="126" spans="1:26" ht="3.75" customHeight="1">
      <c r="B126" s="526"/>
      <c r="C126" s="96"/>
      <c r="D126" s="134"/>
      <c r="E126" s="134"/>
      <c r="F126" s="134"/>
      <c r="G126" s="134"/>
      <c r="H126" s="134"/>
      <c r="I126" s="132"/>
      <c r="J126" s="133"/>
      <c r="K126" s="134"/>
      <c r="L126" s="134"/>
      <c r="M126" s="134"/>
      <c r="N126" s="134"/>
      <c r="O126" s="134"/>
      <c r="P126" s="132"/>
      <c r="Q126" s="133"/>
      <c r="R126" s="134"/>
      <c r="S126" s="134"/>
      <c r="T126" s="134"/>
      <c r="U126" s="134"/>
      <c r="V126" s="134"/>
      <c r="W126" s="127"/>
      <c r="Z126" s="178"/>
    </row>
    <row r="127" spans="1:26" ht="3.75" customHeight="1">
      <c r="B127" s="526"/>
      <c r="C127" s="96"/>
      <c r="D127" s="128"/>
      <c r="E127" s="128"/>
      <c r="F127" s="128"/>
      <c r="G127" s="128"/>
      <c r="H127" s="128"/>
      <c r="I127" s="132"/>
      <c r="J127" s="133"/>
      <c r="K127" s="128"/>
      <c r="L127" s="128"/>
      <c r="M127" s="128"/>
      <c r="N127" s="128"/>
      <c r="O127" s="128"/>
      <c r="P127" s="132"/>
      <c r="Q127" s="133"/>
      <c r="R127" s="128"/>
      <c r="S127" s="128"/>
      <c r="T127" s="128"/>
      <c r="U127" s="128"/>
      <c r="V127" s="128"/>
      <c r="W127" s="127"/>
      <c r="Z127" s="178"/>
    </row>
    <row r="128" spans="1:26">
      <c r="B128" s="526"/>
      <c r="C128" s="81" t="s">
        <v>5</v>
      </c>
      <c r="D128" s="186" t="s">
        <v>126</v>
      </c>
      <c r="E128" s="186" t="s">
        <v>126</v>
      </c>
      <c r="F128" s="186" t="s">
        <v>126</v>
      </c>
      <c r="G128" s="186" t="s">
        <v>126</v>
      </c>
      <c r="H128" s="186" t="s">
        <v>126</v>
      </c>
      <c r="I128" s="199"/>
      <c r="J128" s="200"/>
      <c r="K128" s="186" t="s">
        <v>126</v>
      </c>
      <c r="L128" s="186" t="s">
        <v>126</v>
      </c>
      <c r="M128" s="186" t="s">
        <v>126</v>
      </c>
      <c r="N128" s="186" t="s">
        <v>126</v>
      </c>
      <c r="O128" s="186" t="s">
        <v>126</v>
      </c>
      <c r="P128" s="199"/>
      <c r="Q128" s="200"/>
      <c r="R128" s="186" t="s">
        <v>126</v>
      </c>
      <c r="S128" s="186" t="s">
        <v>126</v>
      </c>
      <c r="T128" s="186" t="s">
        <v>126</v>
      </c>
      <c r="U128" s="186" t="s">
        <v>126</v>
      </c>
      <c r="V128" s="186" t="s">
        <v>126</v>
      </c>
      <c r="W128" s="127"/>
      <c r="Z128" s="178"/>
    </row>
    <row r="129" spans="1:26" ht="7.5" customHeight="1" thickBot="1">
      <c r="B129" s="527"/>
      <c r="C129" s="135"/>
      <c r="D129" s="135"/>
      <c r="E129" s="135"/>
      <c r="F129" s="135"/>
      <c r="G129" s="135"/>
      <c r="H129" s="135"/>
      <c r="I129" s="135"/>
      <c r="J129" s="135"/>
      <c r="K129" s="135"/>
      <c r="L129" s="135"/>
      <c r="M129" s="135"/>
      <c r="N129" s="135"/>
      <c r="O129" s="135"/>
      <c r="P129" s="135"/>
      <c r="Q129" s="135"/>
      <c r="R129" s="135"/>
      <c r="S129" s="135"/>
      <c r="T129" s="135"/>
      <c r="U129" s="135"/>
      <c r="V129" s="135"/>
      <c r="W129" s="136"/>
      <c r="Z129" s="178"/>
    </row>
    <row r="130" spans="1:26">
      <c r="B130" s="141"/>
      <c r="C130" s="138"/>
      <c r="D130" s="138"/>
      <c r="E130" s="138"/>
      <c r="Z130" s="178"/>
    </row>
    <row r="131" spans="1:26" ht="30" customHeight="1">
      <c r="C131" s="541" t="s">
        <v>200</v>
      </c>
      <c r="D131" s="541"/>
      <c r="E131" s="541"/>
      <c r="F131" s="541"/>
      <c r="G131" s="541"/>
      <c r="H131" s="541"/>
      <c r="I131" s="541"/>
      <c r="J131" s="541"/>
      <c r="K131" s="541"/>
      <c r="L131" s="541"/>
      <c r="M131" s="541"/>
      <c r="N131" s="541"/>
      <c r="O131" s="541"/>
      <c r="P131" s="541"/>
      <c r="Q131" s="541"/>
      <c r="R131" s="541"/>
      <c r="S131" s="541"/>
      <c r="T131" s="541"/>
      <c r="U131" s="541"/>
      <c r="V131" s="541"/>
      <c r="W131" s="142"/>
      <c r="Z131" s="178"/>
    </row>
    <row r="132" spans="1:26" s="388" customFormat="1" ht="15.75">
      <c r="A132" s="491"/>
      <c r="C132" s="542" t="s">
        <v>224</v>
      </c>
      <c r="D132" s="542"/>
      <c r="E132" s="542"/>
      <c r="F132" s="542"/>
      <c r="G132" s="542"/>
      <c r="H132" s="542"/>
      <c r="I132" s="542"/>
      <c r="J132" s="542"/>
      <c r="K132" s="542"/>
      <c r="L132" s="542"/>
      <c r="M132" s="542"/>
      <c r="N132" s="542"/>
      <c r="O132" s="542"/>
      <c r="P132" s="542"/>
      <c r="Q132" s="542"/>
      <c r="R132" s="542"/>
      <c r="S132" s="542"/>
      <c r="T132" s="542"/>
      <c r="U132" s="542"/>
      <c r="V132" s="542"/>
      <c r="W132" s="142"/>
      <c r="Z132" s="178"/>
    </row>
    <row r="133" spans="1:26" s="388" customFormat="1" ht="39" customHeight="1">
      <c r="A133" s="494"/>
      <c r="C133" s="541" t="s">
        <v>206</v>
      </c>
      <c r="D133" s="541"/>
      <c r="E133" s="541"/>
      <c r="F133" s="541"/>
      <c r="G133" s="541"/>
      <c r="H133" s="541"/>
      <c r="I133" s="541"/>
      <c r="J133" s="541"/>
      <c r="K133" s="541"/>
      <c r="L133" s="541"/>
      <c r="M133" s="541"/>
      <c r="N133" s="541"/>
      <c r="O133" s="541"/>
      <c r="P133" s="541"/>
      <c r="Q133" s="541"/>
      <c r="R133" s="541"/>
      <c r="S133" s="541"/>
      <c r="T133" s="541"/>
      <c r="U133" s="541"/>
      <c r="V133" s="541"/>
      <c r="W133" s="142"/>
      <c r="Z133" s="178"/>
    </row>
    <row r="134" spans="1:26">
      <c r="C134" s="255" t="s">
        <v>205</v>
      </c>
      <c r="D134" s="189"/>
      <c r="E134" s="189"/>
      <c r="F134" s="189"/>
      <c r="G134" s="189"/>
      <c r="H134" s="189"/>
      <c r="I134" s="189"/>
      <c r="J134" s="189"/>
      <c r="K134" s="189"/>
      <c r="L134" s="189"/>
      <c r="M134" s="189"/>
      <c r="N134" s="189"/>
      <c r="O134" s="189"/>
      <c r="P134" s="189"/>
      <c r="Q134" s="189"/>
      <c r="R134" s="189"/>
      <c r="S134" s="189"/>
      <c r="T134" s="189"/>
      <c r="U134" s="189"/>
      <c r="V134" s="189"/>
      <c r="W134" s="142"/>
      <c r="Z134" s="178"/>
    </row>
    <row r="135" spans="1:26" ht="15" customHeight="1" thickBot="1">
      <c r="C135" s="255" t="s">
        <v>17</v>
      </c>
      <c r="D135" s="255"/>
      <c r="E135" s="255"/>
      <c r="F135" s="255"/>
      <c r="G135" s="255"/>
      <c r="H135" s="255"/>
      <c r="I135" s="255"/>
      <c r="J135" s="255"/>
      <c r="K135" s="255"/>
      <c r="L135" s="255"/>
      <c r="M135" s="255"/>
      <c r="N135" s="255"/>
      <c r="O135" s="255"/>
      <c r="P135" s="255"/>
      <c r="Q135" s="255"/>
      <c r="R135" s="255"/>
      <c r="S135" s="255"/>
      <c r="T135" s="255"/>
      <c r="U135" s="255"/>
      <c r="V135" s="255"/>
      <c r="W135" s="143"/>
      <c r="Z135" s="178"/>
    </row>
    <row r="136" spans="1:26" ht="60" customHeight="1">
      <c r="B136" s="522" t="s">
        <v>196</v>
      </c>
      <c r="C136" s="543"/>
      <c r="D136" s="543"/>
      <c r="E136" s="543"/>
      <c r="F136" s="543"/>
      <c r="G136" s="543"/>
      <c r="H136" s="543"/>
      <c r="I136" s="543"/>
      <c r="J136" s="543"/>
      <c r="K136" s="543"/>
      <c r="L136" s="543"/>
      <c r="M136" s="543"/>
      <c r="N136" s="543"/>
      <c r="O136" s="543"/>
      <c r="P136" s="543"/>
      <c r="Q136" s="543"/>
      <c r="R136" s="543"/>
      <c r="S136" s="543"/>
      <c r="T136" s="543"/>
      <c r="U136" s="543"/>
      <c r="V136" s="543"/>
      <c r="W136" s="544"/>
      <c r="Z136" s="178"/>
    </row>
    <row r="137" spans="1:26" ht="18.75" customHeight="1">
      <c r="B137" s="525" t="s">
        <v>21</v>
      </c>
      <c r="C137" s="533"/>
      <c r="D137" s="535"/>
      <c r="E137" s="535"/>
      <c r="F137" s="535"/>
      <c r="G137" s="535"/>
      <c r="H137" s="535"/>
      <c r="I137" s="535"/>
      <c r="J137" s="535"/>
      <c r="K137" s="535"/>
      <c r="L137" s="535"/>
      <c r="M137" s="535"/>
      <c r="N137" s="535"/>
      <c r="O137" s="535"/>
      <c r="P137" s="535"/>
      <c r="Q137" s="535"/>
      <c r="R137" s="535"/>
      <c r="S137" s="535"/>
      <c r="T137" s="535"/>
      <c r="U137" s="535"/>
      <c r="V137" s="535"/>
      <c r="W137" s="91"/>
      <c r="Z137" s="178"/>
    </row>
    <row r="138" spans="1:26" ht="18.75">
      <c r="B138" s="526"/>
      <c r="C138" s="92"/>
      <c r="D138" s="92"/>
      <c r="E138" s="92"/>
      <c r="F138" s="92"/>
      <c r="G138" s="92"/>
      <c r="H138" s="92"/>
      <c r="I138" s="93"/>
      <c r="J138" s="94"/>
      <c r="K138" s="92"/>
      <c r="L138" s="92"/>
      <c r="M138" s="92"/>
      <c r="N138" s="92"/>
      <c r="O138" s="92"/>
      <c r="P138" s="93"/>
      <c r="Q138" s="94"/>
      <c r="R138" s="92"/>
      <c r="S138" s="92"/>
      <c r="T138" s="92"/>
      <c r="U138" s="92"/>
      <c r="V138" s="92"/>
      <c r="W138" s="95"/>
      <c r="Z138" s="178"/>
    </row>
    <row r="139" spans="1:26" ht="15" customHeight="1">
      <c r="B139" s="526"/>
      <c r="C139" s="96"/>
      <c r="D139" s="96"/>
      <c r="E139" s="96"/>
      <c r="F139" s="96"/>
      <c r="G139" s="96"/>
      <c r="H139" s="96"/>
      <c r="I139" s="97"/>
      <c r="J139" s="98"/>
      <c r="K139" s="96"/>
      <c r="L139" s="96"/>
      <c r="M139" s="96"/>
      <c r="N139" s="96"/>
      <c r="O139" s="96"/>
      <c r="P139" s="97"/>
      <c r="Q139" s="98"/>
      <c r="R139" s="96"/>
      <c r="S139" s="96"/>
      <c r="T139" s="96"/>
      <c r="U139" s="96"/>
      <c r="V139" s="96"/>
      <c r="W139" s="100"/>
      <c r="Z139" s="178"/>
    </row>
    <row r="140" spans="1:26" ht="15" customHeight="1">
      <c r="B140" s="526"/>
      <c r="C140" s="96"/>
      <c r="D140" s="96"/>
      <c r="E140" s="96"/>
      <c r="F140" s="96"/>
      <c r="G140" s="96"/>
      <c r="H140" s="96"/>
      <c r="I140" s="97"/>
      <c r="J140" s="98"/>
      <c r="K140" s="96"/>
      <c r="L140" s="96"/>
      <c r="M140" s="96"/>
      <c r="N140" s="96"/>
      <c r="O140" s="96"/>
      <c r="P140" s="97"/>
      <c r="Q140" s="98"/>
      <c r="R140" s="96"/>
      <c r="S140" s="96"/>
      <c r="T140" s="96"/>
      <c r="U140" s="96"/>
      <c r="V140" s="96"/>
      <c r="W140" s="100"/>
      <c r="Z140" s="178"/>
    </row>
    <row r="141" spans="1:26" ht="15" customHeight="1">
      <c r="B141" s="526"/>
      <c r="C141" s="96"/>
      <c r="D141" s="96"/>
      <c r="E141" s="96"/>
      <c r="F141" s="96"/>
      <c r="G141" s="96"/>
      <c r="H141" s="96"/>
      <c r="I141" s="97"/>
      <c r="J141" s="98"/>
      <c r="K141" s="96"/>
      <c r="L141" s="96"/>
      <c r="M141" s="96"/>
      <c r="N141" s="96"/>
      <c r="O141" s="96"/>
      <c r="P141" s="97"/>
      <c r="Q141" s="98"/>
      <c r="R141" s="96"/>
      <c r="S141" s="96"/>
      <c r="T141" s="96"/>
      <c r="U141" s="96"/>
      <c r="V141" s="96"/>
      <c r="W141" s="100"/>
      <c r="Z141" s="178"/>
    </row>
    <row r="142" spans="1:26" ht="15" customHeight="1">
      <c r="B142" s="526"/>
      <c r="C142" s="96"/>
      <c r="D142" s="96"/>
      <c r="E142" s="96"/>
      <c r="F142" s="96"/>
      <c r="G142" s="96"/>
      <c r="H142" s="96"/>
      <c r="I142" s="97"/>
      <c r="J142" s="98"/>
      <c r="K142" s="96"/>
      <c r="L142" s="96"/>
      <c r="M142" s="96"/>
      <c r="N142" s="96"/>
      <c r="O142" s="96"/>
      <c r="P142" s="97"/>
      <c r="Q142" s="98"/>
      <c r="R142" s="96"/>
      <c r="S142" s="96"/>
      <c r="T142" s="96"/>
      <c r="U142" s="96"/>
      <c r="V142" s="96"/>
      <c r="W142" s="100"/>
      <c r="Z142" s="178"/>
    </row>
    <row r="143" spans="1:26" ht="15" customHeight="1">
      <c r="B143" s="526"/>
      <c r="C143" s="96"/>
      <c r="D143" s="96"/>
      <c r="E143" s="96"/>
      <c r="F143" s="96"/>
      <c r="G143" s="96"/>
      <c r="H143" s="96"/>
      <c r="I143" s="97"/>
      <c r="J143" s="98"/>
      <c r="K143" s="96"/>
      <c r="L143" s="96"/>
      <c r="M143" s="96"/>
      <c r="N143" s="96"/>
      <c r="O143" s="96"/>
      <c r="P143" s="97"/>
      <c r="Q143" s="98"/>
      <c r="R143" s="96"/>
      <c r="S143" s="96"/>
      <c r="T143" s="96"/>
      <c r="U143" s="96"/>
      <c r="V143" s="96"/>
      <c r="W143" s="100"/>
      <c r="Z143" s="178"/>
    </row>
    <row r="144" spans="1:26" ht="15" customHeight="1">
      <c r="B144" s="526"/>
      <c r="C144" s="96"/>
      <c r="D144" s="96"/>
      <c r="E144" s="96"/>
      <c r="F144" s="96"/>
      <c r="G144" s="96"/>
      <c r="H144" s="96"/>
      <c r="I144" s="97"/>
      <c r="J144" s="98"/>
      <c r="K144" s="96"/>
      <c r="L144" s="96"/>
      <c r="M144" s="96"/>
      <c r="N144" s="96"/>
      <c r="O144" s="96"/>
      <c r="P144" s="97"/>
      <c r="Q144" s="98"/>
      <c r="R144" s="96"/>
      <c r="S144" s="96"/>
      <c r="T144" s="96"/>
      <c r="U144" s="96"/>
      <c r="V144" s="96"/>
      <c r="W144" s="100"/>
      <c r="Z144" s="178"/>
    </row>
    <row r="145" spans="1:26" ht="15" customHeight="1">
      <c r="B145" s="526"/>
      <c r="C145" s="96"/>
      <c r="D145" s="96"/>
      <c r="E145" s="96"/>
      <c r="F145" s="96"/>
      <c r="G145" s="96"/>
      <c r="H145" s="96"/>
      <c r="I145" s="97"/>
      <c r="J145" s="98"/>
      <c r="K145" s="96"/>
      <c r="L145" s="96"/>
      <c r="M145" s="96"/>
      <c r="N145" s="96"/>
      <c r="O145" s="96"/>
      <c r="P145" s="97"/>
      <c r="Q145" s="98"/>
      <c r="R145" s="96"/>
      <c r="S145" s="96"/>
      <c r="T145" s="96"/>
      <c r="U145" s="96"/>
      <c r="V145" s="96"/>
      <c r="W145" s="100"/>
      <c r="Z145" s="178"/>
    </row>
    <row r="146" spans="1:26">
      <c r="B146" s="526"/>
      <c r="C146" s="96"/>
      <c r="D146" s="96"/>
      <c r="E146" s="96"/>
      <c r="F146" s="96"/>
      <c r="G146" s="96"/>
      <c r="H146" s="96"/>
      <c r="I146" s="97"/>
      <c r="J146" s="98"/>
      <c r="K146" s="96"/>
      <c r="L146" s="96"/>
      <c r="M146" s="96"/>
      <c r="N146" s="96"/>
      <c r="O146" s="96"/>
      <c r="P146" s="97"/>
      <c r="Q146" s="98"/>
      <c r="R146" s="96"/>
      <c r="S146" s="96"/>
      <c r="T146" s="96"/>
      <c r="U146" s="96"/>
      <c r="V146" s="96"/>
      <c r="W146" s="100"/>
      <c r="Z146" s="178"/>
    </row>
    <row r="147" spans="1:26">
      <c r="B147" s="526"/>
      <c r="C147" s="96"/>
      <c r="D147" s="96"/>
      <c r="E147" s="96"/>
      <c r="F147" s="96"/>
      <c r="G147" s="96"/>
      <c r="H147" s="96"/>
      <c r="I147" s="97"/>
      <c r="J147" s="98"/>
      <c r="K147" s="96"/>
      <c r="L147" s="96"/>
      <c r="M147" s="96"/>
      <c r="N147" s="96"/>
      <c r="O147" s="96"/>
      <c r="P147" s="97"/>
      <c r="Q147" s="98"/>
      <c r="R147" s="96"/>
      <c r="S147" s="96"/>
      <c r="T147" s="96"/>
      <c r="U147" s="96"/>
      <c r="V147" s="96"/>
      <c r="W147" s="100"/>
      <c r="Z147" s="178"/>
    </row>
    <row r="148" spans="1:26">
      <c r="B148" s="526"/>
      <c r="C148" s="96"/>
      <c r="D148" s="96"/>
      <c r="E148" s="96"/>
      <c r="F148" s="96"/>
      <c r="G148" s="96"/>
      <c r="H148" s="96"/>
      <c r="I148" s="97"/>
      <c r="J148" s="98"/>
      <c r="K148" s="96"/>
      <c r="L148" s="96"/>
      <c r="M148" s="96"/>
      <c r="N148" s="96"/>
      <c r="O148" s="96"/>
      <c r="P148" s="97"/>
      <c r="Q148" s="98"/>
      <c r="R148" s="96"/>
      <c r="S148" s="96"/>
      <c r="T148" s="96"/>
      <c r="U148" s="96"/>
      <c r="V148" s="96"/>
      <c r="W148" s="100"/>
      <c r="Z148" s="178"/>
    </row>
    <row r="149" spans="1:26">
      <c r="B149" s="526"/>
      <c r="C149" s="96"/>
      <c r="D149" s="96"/>
      <c r="E149" s="96"/>
      <c r="F149" s="96"/>
      <c r="G149" s="96"/>
      <c r="H149" s="96"/>
      <c r="I149" s="97"/>
      <c r="J149" s="98"/>
      <c r="K149" s="96"/>
      <c r="L149" s="96"/>
      <c r="M149" s="96"/>
      <c r="N149" s="96"/>
      <c r="O149" s="96"/>
      <c r="P149" s="97"/>
      <c r="Q149" s="98"/>
      <c r="R149" s="96"/>
      <c r="S149" s="96"/>
      <c r="T149" s="96"/>
      <c r="U149" s="96"/>
      <c r="V149" s="96"/>
      <c r="W149" s="100"/>
      <c r="Z149" s="178"/>
    </row>
    <row r="150" spans="1:26">
      <c r="B150" s="526"/>
      <c r="C150" s="96"/>
      <c r="D150" s="96"/>
      <c r="E150" s="96"/>
      <c r="F150" s="96"/>
      <c r="G150" s="96"/>
      <c r="H150" s="96"/>
      <c r="I150" s="97"/>
      <c r="J150" s="98"/>
      <c r="K150" s="96"/>
      <c r="L150" s="96"/>
      <c r="M150" s="96"/>
      <c r="N150" s="96"/>
      <c r="O150" s="96"/>
      <c r="P150" s="97"/>
      <c r="Q150" s="98"/>
      <c r="R150" s="96"/>
      <c r="S150" s="96"/>
      <c r="T150" s="96"/>
      <c r="U150" s="96"/>
      <c r="V150" s="96"/>
      <c r="W150" s="100"/>
      <c r="Z150" s="178"/>
    </row>
    <row r="151" spans="1:26">
      <c r="B151" s="526"/>
      <c r="C151" s="96"/>
      <c r="D151" s="96"/>
      <c r="E151" s="96"/>
      <c r="F151" s="96"/>
      <c r="G151" s="96"/>
      <c r="H151" s="96"/>
      <c r="I151" s="97"/>
      <c r="J151" s="98"/>
      <c r="K151" s="96"/>
      <c r="L151" s="96"/>
      <c r="M151" s="96"/>
      <c r="N151" s="96"/>
      <c r="O151" s="96"/>
      <c r="P151" s="97"/>
      <c r="Q151" s="98"/>
      <c r="R151" s="96"/>
      <c r="S151" s="96"/>
      <c r="T151" s="96"/>
      <c r="U151" s="96"/>
      <c r="V151" s="96"/>
      <c r="W151" s="100"/>
      <c r="Z151" s="178"/>
    </row>
    <row r="152" spans="1:26">
      <c r="B152" s="526"/>
      <c r="C152" s="96"/>
      <c r="D152" s="96"/>
      <c r="E152" s="96"/>
      <c r="F152" s="96"/>
      <c r="G152" s="96"/>
      <c r="H152" s="96"/>
      <c r="I152" s="97"/>
      <c r="J152" s="98"/>
      <c r="K152" s="96"/>
      <c r="L152" s="96"/>
      <c r="M152" s="96"/>
      <c r="N152" s="96"/>
      <c r="O152" s="96"/>
      <c r="P152" s="97"/>
      <c r="Q152" s="98"/>
      <c r="R152" s="96"/>
      <c r="S152" s="96"/>
      <c r="T152" s="96"/>
      <c r="U152" s="96"/>
      <c r="V152" s="96"/>
      <c r="W152" s="100"/>
      <c r="Z152" s="178"/>
    </row>
    <row r="153" spans="1:26" ht="15.75">
      <c r="B153" s="526"/>
      <c r="C153" s="96"/>
      <c r="D153" s="536" t="s">
        <v>208</v>
      </c>
      <c r="E153" s="536"/>
      <c r="F153" s="536"/>
      <c r="G153" s="536"/>
      <c r="H153" s="536"/>
      <c r="I153" s="97"/>
      <c r="J153" s="98"/>
      <c r="K153" s="536" t="s">
        <v>112</v>
      </c>
      <c r="L153" s="536"/>
      <c r="M153" s="536"/>
      <c r="N153" s="536"/>
      <c r="O153" s="536"/>
      <c r="P153" s="104"/>
      <c r="Q153" s="105"/>
      <c r="R153" s="521" t="s">
        <v>209</v>
      </c>
      <c r="S153" s="521"/>
      <c r="T153" s="521"/>
      <c r="U153" s="521"/>
      <c r="V153" s="521"/>
      <c r="W153" s="100"/>
      <c r="Z153" s="178"/>
    </row>
    <row r="154" spans="1:26">
      <c r="B154" s="526"/>
      <c r="C154" s="96"/>
      <c r="D154" s="106">
        <v>2012</v>
      </c>
      <c r="E154" s="106">
        <v>2013</v>
      </c>
      <c r="F154" s="106">
        <v>2014</v>
      </c>
      <c r="G154" s="106">
        <v>2015</v>
      </c>
      <c r="H154" s="106">
        <v>2016</v>
      </c>
      <c r="I154" s="97"/>
      <c r="J154" s="98"/>
      <c r="K154" s="106">
        <v>2012</v>
      </c>
      <c r="L154" s="106">
        <v>2013</v>
      </c>
      <c r="M154" s="106">
        <v>2014</v>
      </c>
      <c r="N154" s="106">
        <v>2015</v>
      </c>
      <c r="O154" s="106">
        <v>2016</v>
      </c>
      <c r="P154" s="107"/>
      <c r="Q154" s="108"/>
      <c r="R154" s="106">
        <v>2012</v>
      </c>
      <c r="S154" s="106">
        <v>2013</v>
      </c>
      <c r="T154" s="106">
        <v>2014</v>
      </c>
      <c r="U154" s="106">
        <v>2015</v>
      </c>
      <c r="V154" s="106">
        <v>2016</v>
      </c>
      <c r="W154" s="100"/>
      <c r="Z154" s="178"/>
    </row>
    <row r="155" spans="1:26" ht="3.75" customHeight="1">
      <c r="B155" s="526"/>
      <c r="C155" s="96"/>
      <c r="D155" s="109"/>
      <c r="E155" s="109"/>
      <c r="F155" s="109"/>
      <c r="G155" s="109"/>
      <c r="H155" s="109"/>
      <c r="I155" s="97"/>
      <c r="J155" s="98"/>
      <c r="K155" s="109"/>
      <c r="L155" s="109"/>
      <c r="M155" s="109"/>
      <c r="N155" s="109"/>
      <c r="O155" s="109"/>
      <c r="P155" s="107"/>
      <c r="Q155" s="108"/>
      <c r="R155" s="109"/>
      <c r="S155" s="109"/>
      <c r="T155" s="109"/>
      <c r="U155" s="109"/>
      <c r="V155" s="109"/>
      <c r="W155" s="100"/>
      <c r="Z155" s="178"/>
    </row>
    <row r="156" spans="1:26" ht="3.75" customHeight="1">
      <c r="B156" s="526"/>
      <c r="C156" s="96"/>
      <c r="D156" s="101"/>
      <c r="E156" s="101"/>
      <c r="F156" s="101"/>
      <c r="G156" s="101"/>
      <c r="H156" s="101"/>
      <c r="I156" s="97"/>
      <c r="J156" s="98"/>
      <c r="K156" s="101"/>
      <c r="L156" s="101"/>
      <c r="M156" s="101"/>
      <c r="N156" s="101"/>
      <c r="O156" s="101"/>
      <c r="P156" s="107"/>
      <c r="Q156" s="108"/>
      <c r="R156" s="101"/>
      <c r="S156" s="101"/>
      <c r="T156" s="101"/>
      <c r="U156" s="101"/>
      <c r="V156" s="101"/>
      <c r="W156" s="100"/>
      <c r="Z156" s="178"/>
    </row>
    <row r="157" spans="1:26">
      <c r="B157" s="526"/>
      <c r="C157" s="354" t="s">
        <v>152</v>
      </c>
      <c r="D157" s="201"/>
      <c r="E157" s="201"/>
      <c r="F157" s="353">
        <v>87.5</v>
      </c>
      <c r="G157" s="201"/>
      <c r="H157" s="201"/>
      <c r="I157" s="110"/>
      <c r="J157" s="133"/>
      <c r="K157" s="201"/>
      <c r="L157" s="201"/>
      <c r="M157" s="353">
        <v>70</v>
      </c>
      <c r="N157" s="201"/>
      <c r="O157" s="201"/>
      <c r="P157" s="110"/>
      <c r="Q157" s="133"/>
      <c r="R157" s="112"/>
      <c r="S157" s="112"/>
      <c r="T157" s="112"/>
      <c r="U157" s="112"/>
      <c r="V157" s="112"/>
      <c r="W157" s="100"/>
      <c r="Z157" s="178"/>
    </row>
    <row r="158" spans="1:26">
      <c r="B158" s="526"/>
      <c r="C158" s="354" t="s">
        <v>153</v>
      </c>
      <c r="D158" s="353"/>
      <c r="E158" s="353"/>
      <c r="F158" s="353"/>
      <c r="G158" s="201"/>
      <c r="H158" s="201"/>
      <c r="I158" s="110"/>
      <c r="J158" s="133"/>
      <c r="K158" s="353"/>
      <c r="L158" s="353"/>
      <c r="M158" s="353"/>
      <c r="N158" s="201"/>
      <c r="O158" s="201"/>
      <c r="P158" s="110"/>
      <c r="Q158" s="133"/>
      <c r="R158" s="353"/>
      <c r="S158" s="353"/>
      <c r="T158" s="353"/>
      <c r="U158" s="201"/>
      <c r="V158" s="201"/>
      <c r="W158" s="100"/>
      <c r="Z158" s="178"/>
    </row>
    <row r="159" spans="1:26" ht="15.75">
      <c r="B159" s="526"/>
      <c r="C159" s="490" t="s">
        <v>201</v>
      </c>
      <c r="D159" s="353"/>
      <c r="E159" s="201"/>
      <c r="F159" s="201"/>
      <c r="G159" s="201"/>
      <c r="H159" s="201"/>
      <c r="I159" s="110"/>
      <c r="J159" s="133"/>
      <c r="K159" s="353"/>
      <c r="L159" s="201"/>
      <c r="M159" s="201"/>
      <c r="N159" s="201"/>
      <c r="O159" s="201"/>
      <c r="P159" s="110"/>
      <c r="Q159" s="133"/>
      <c r="R159" s="353"/>
      <c r="S159" s="201"/>
      <c r="T159" s="201"/>
      <c r="U159" s="201"/>
      <c r="V159" s="201"/>
      <c r="W159" s="100"/>
      <c r="Z159" s="178"/>
    </row>
    <row r="160" spans="1:26" s="388" customFormat="1">
      <c r="A160" s="487"/>
      <c r="B160" s="526"/>
      <c r="C160" s="493" t="s">
        <v>204</v>
      </c>
      <c r="D160" s="353">
        <v>79.3</v>
      </c>
      <c r="E160" s="353">
        <v>82.6</v>
      </c>
      <c r="F160" s="353">
        <v>72.5</v>
      </c>
      <c r="G160" s="353">
        <v>84.8</v>
      </c>
      <c r="H160" s="353">
        <v>83.3</v>
      </c>
      <c r="I160" s="110"/>
      <c r="J160" s="111"/>
      <c r="K160" s="353">
        <v>45</v>
      </c>
      <c r="L160" s="353">
        <v>53</v>
      </c>
      <c r="M160" s="353">
        <v>37</v>
      </c>
      <c r="N160" s="353">
        <v>61</v>
      </c>
      <c r="O160" s="353">
        <v>64</v>
      </c>
      <c r="P160" s="110"/>
      <c r="Q160" s="111"/>
      <c r="R160" s="353">
        <v>44</v>
      </c>
      <c r="S160" s="353">
        <v>40</v>
      </c>
      <c r="T160" s="353">
        <v>30</v>
      </c>
      <c r="U160" s="353">
        <v>38</v>
      </c>
      <c r="V160" s="353">
        <v>31.5</v>
      </c>
      <c r="W160" s="100"/>
      <c r="Z160" s="178"/>
    </row>
    <row r="161" spans="2:26">
      <c r="B161" s="526"/>
      <c r="C161" s="354" t="s">
        <v>19</v>
      </c>
      <c r="D161" s="220">
        <v>85.8</v>
      </c>
      <c r="E161" s="220">
        <v>88.4</v>
      </c>
      <c r="F161" s="220">
        <v>86</v>
      </c>
      <c r="G161" s="220">
        <v>88.1</v>
      </c>
      <c r="H161" s="220">
        <v>88.7</v>
      </c>
      <c r="I161" s="110"/>
      <c r="J161" s="133"/>
      <c r="K161" s="221">
        <v>60</v>
      </c>
      <c r="L161" s="221">
        <v>66</v>
      </c>
      <c r="M161" s="221">
        <v>63</v>
      </c>
      <c r="N161" s="221">
        <v>68</v>
      </c>
      <c r="O161" s="221">
        <v>69</v>
      </c>
      <c r="P161" s="110"/>
      <c r="Q161" s="133"/>
      <c r="R161" s="222">
        <v>45</v>
      </c>
      <c r="S161" s="222">
        <v>51</v>
      </c>
      <c r="T161" s="222">
        <v>44</v>
      </c>
      <c r="U161" s="222">
        <v>43</v>
      </c>
      <c r="V161" s="222">
        <v>43</v>
      </c>
      <c r="W161" s="100"/>
      <c r="Z161" s="178"/>
    </row>
    <row r="162" spans="2:26">
      <c r="B162" s="526"/>
      <c r="C162" s="354" t="s">
        <v>169</v>
      </c>
      <c r="D162" s="451">
        <v>72.3</v>
      </c>
      <c r="E162" s="451">
        <v>76</v>
      </c>
      <c r="F162" s="451">
        <v>72.400000000000006</v>
      </c>
      <c r="G162" s="451">
        <v>77.5</v>
      </c>
      <c r="H162" s="451">
        <v>78.400000000000006</v>
      </c>
      <c r="I162" s="110"/>
      <c r="J162" s="133"/>
      <c r="K162" s="452">
        <v>28.999999999999996</v>
      </c>
      <c r="L162" s="452">
        <v>35</v>
      </c>
      <c r="M162" s="452">
        <v>32</v>
      </c>
      <c r="N162" s="452">
        <v>42</v>
      </c>
      <c r="O162" s="452">
        <v>46</v>
      </c>
      <c r="P162" s="110"/>
      <c r="Q162" s="133"/>
      <c r="R162" s="453">
        <v>31</v>
      </c>
      <c r="S162" s="453">
        <v>28</v>
      </c>
      <c r="T162" s="453">
        <v>30.5</v>
      </c>
      <c r="U162" s="453">
        <v>37.5</v>
      </c>
      <c r="V162" s="453">
        <v>46.5</v>
      </c>
      <c r="W162" s="100"/>
      <c r="Z162" s="178"/>
    </row>
    <row r="163" spans="2:26" ht="3.75" customHeight="1">
      <c r="B163" s="526"/>
      <c r="C163" s="96"/>
      <c r="D163" s="113"/>
      <c r="E163" s="113"/>
      <c r="F163" s="113"/>
      <c r="G163" s="113"/>
      <c r="H163" s="113"/>
      <c r="I163" s="110"/>
      <c r="J163" s="111"/>
      <c r="K163" s="113"/>
      <c r="L163" s="113"/>
      <c r="M163" s="113"/>
      <c r="N163" s="113"/>
      <c r="O163" s="113"/>
      <c r="P163" s="110"/>
      <c r="Q163" s="111"/>
      <c r="R163" s="113"/>
      <c r="S163" s="113"/>
      <c r="T163" s="113"/>
      <c r="U163" s="113"/>
      <c r="V163" s="113"/>
      <c r="W163" s="100"/>
      <c r="Z163" s="178"/>
    </row>
    <row r="164" spans="2:26" ht="3.75" customHeight="1">
      <c r="B164" s="526"/>
      <c r="C164" s="96"/>
      <c r="D164" s="102"/>
      <c r="E164" s="102"/>
      <c r="F164" s="102"/>
      <c r="G164" s="102"/>
      <c r="H164" s="102"/>
      <c r="I164" s="110"/>
      <c r="J164" s="111"/>
      <c r="K164" s="102"/>
      <c r="L164" s="102"/>
      <c r="M164" s="102"/>
      <c r="N164" s="102"/>
      <c r="O164" s="102"/>
      <c r="P164" s="110"/>
      <c r="Q164" s="111"/>
      <c r="R164" s="102"/>
      <c r="S164" s="102"/>
      <c r="T164" s="102"/>
      <c r="U164" s="102"/>
      <c r="V164" s="102"/>
      <c r="W164" s="100"/>
      <c r="Z164" s="178"/>
    </row>
    <row r="165" spans="2:26">
      <c r="B165" s="526"/>
      <c r="C165" s="81" t="s">
        <v>5</v>
      </c>
      <c r="D165" s="186" t="s">
        <v>126</v>
      </c>
      <c r="E165" s="186" t="s">
        <v>126</v>
      </c>
      <c r="F165" s="186" t="s">
        <v>126</v>
      </c>
      <c r="G165" s="186" t="s">
        <v>126</v>
      </c>
      <c r="H165" s="186" t="s">
        <v>126</v>
      </c>
      <c r="I165" s="197"/>
      <c r="J165" s="198"/>
      <c r="K165" s="186" t="s">
        <v>126</v>
      </c>
      <c r="L165" s="186" t="s">
        <v>126</v>
      </c>
      <c r="M165" s="186" t="s">
        <v>126</v>
      </c>
      <c r="N165" s="186" t="s">
        <v>126</v>
      </c>
      <c r="O165" s="186" t="s">
        <v>126</v>
      </c>
      <c r="P165" s="197"/>
      <c r="Q165" s="198"/>
      <c r="R165" s="186" t="s">
        <v>126</v>
      </c>
      <c r="S165" s="186" t="s">
        <v>126</v>
      </c>
      <c r="T165" s="186" t="s">
        <v>126</v>
      </c>
      <c r="U165" s="186" t="s">
        <v>126</v>
      </c>
      <c r="V165" s="186" t="s">
        <v>126</v>
      </c>
      <c r="W165" s="100"/>
      <c r="Z165" s="178"/>
    </row>
    <row r="166" spans="2:26" ht="7.5" customHeight="1" thickBot="1">
      <c r="B166" s="527"/>
      <c r="C166" s="114"/>
      <c r="D166" s="115"/>
      <c r="E166" s="115"/>
      <c r="F166" s="115"/>
      <c r="G166" s="115"/>
      <c r="H166" s="115"/>
      <c r="I166" s="116"/>
      <c r="J166" s="116"/>
      <c r="K166" s="115"/>
      <c r="L166" s="115"/>
      <c r="M166" s="115"/>
      <c r="N166" s="115"/>
      <c r="O166" s="115"/>
      <c r="P166" s="116"/>
      <c r="Q166" s="116"/>
      <c r="R166" s="115"/>
      <c r="S166" s="115"/>
      <c r="T166" s="115"/>
      <c r="U166" s="115"/>
      <c r="V166" s="115"/>
      <c r="W166" s="117"/>
      <c r="Z166" s="178"/>
    </row>
    <row r="167" spans="2:26" ht="18.75" customHeight="1">
      <c r="B167" s="545" t="s">
        <v>20</v>
      </c>
      <c r="C167" s="531"/>
      <c r="D167" s="532"/>
      <c r="E167" s="532"/>
      <c r="F167" s="532"/>
      <c r="G167" s="532"/>
      <c r="H167" s="532"/>
      <c r="I167" s="532"/>
      <c r="J167" s="532"/>
      <c r="K167" s="532"/>
      <c r="L167" s="532"/>
      <c r="M167" s="532"/>
      <c r="N167" s="532"/>
      <c r="O167" s="532"/>
      <c r="P167" s="532"/>
      <c r="Q167" s="532"/>
      <c r="R167" s="532"/>
      <c r="S167" s="532"/>
      <c r="T167" s="532"/>
      <c r="U167" s="532"/>
      <c r="V167" s="532"/>
      <c r="W167" s="118"/>
      <c r="Z167" s="178"/>
    </row>
    <row r="168" spans="2:26" ht="15" customHeight="1">
      <c r="B168" s="526"/>
      <c r="C168" s="119"/>
      <c r="D168" s="119"/>
      <c r="E168" s="119"/>
      <c r="F168" s="119"/>
      <c r="G168" s="119"/>
      <c r="H168" s="119"/>
      <c r="I168" s="120"/>
      <c r="J168" s="121"/>
      <c r="K168" s="119"/>
      <c r="L168" s="119"/>
      <c r="M168" s="119"/>
      <c r="N168" s="119"/>
      <c r="O168" s="119"/>
      <c r="P168" s="120"/>
      <c r="Q168" s="121"/>
      <c r="R168" s="119"/>
      <c r="S168" s="119"/>
      <c r="T168" s="119"/>
      <c r="U168" s="119"/>
      <c r="V168" s="119"/>
      <c r="W168" s="122"/>
      <c r="Z168" s="178"/>
    </row>
    <row r="169" spans="2:26" ht="15" customHeight="1">
      <c r="B169" s="526"/>
      <c r="C169" s="123"/>
      <c r="D169" s="123"/>
      <c r="E169" s="123"/>
      <c r="F169" s="123"/>
      <c r="G169" s="123"/>
      <c r="H169" s="123"/>
      <c r="I169" s="124"/>
      <c r="J169" s="125"/>
      <c r="K169" s="123"/>
      <c r="L169" s="123"/>
      <c r="M169" s="123"/>
      <c r="N169" s="123"/>
      <c r="O169" s="123"/>
      <c r="P169" s="124"/>
      <c r="Q169" s="125"/>
      <c r="R169" s="123"/>
      <c r="S169" s="123"/>
      <c r="T169" s="123"/>
      <c r="U169" s="123"/>
      <c r="V169" s="123"/>
      <c r="W169" s="127"/>
      <c r="Z169" s="178"/>
    </row>
    <row r="170" spans="2:26" ht="15" customHeight="1">
      <c r="B170" s="526"/>
      <c r="C170" s="123"/>
      <c r="D170" s="123"/>
      <c r="E170" s="123"/>
      <c r="F170" s="123"/>
      <c r="G170" s="123"/>
      <c r="H170" s="123"/>
      <c r="I170" s="124"/>
      <c r="J170" s="125"/>
      <c r="K170" s="123"/>
      <c r="L170" s="123"/>
      <c r="M170" s="123"/>
      <c r="N170" s="123"/>
      <c r="O170" s="123"/>
      <c r="P170" s="124"/>
      <c r="Q170" s="125"/>
      <c r="R170" s="123"/>
      <c r="S170" s="123"/>
      <c r="T170" s="123"/>
      <c r="U170" s="123"/>
      <c r="V170" s="123"/>
      <c r="W170" s="127"/>
      <c r="Z170" s="178"/>
    </row>
    <row r="171" spans="2:26" ht="15" customHeight="1">
      <c r="B171" s="526"/>
      <c r="C171" s="123"/>
      <c r="D171" s="123"/>
      <c r="E171" s="123"/>
      <c r="F171" s="123"/>
      <c r="G171" s="123"/>
      <c r="H171" s="123"/>
      <c r="I171" s="124"/>
      <c r="J171" s="125"/>
      <c r="K171" s="123"/>
      <c r="L171" s="123"/>
      <c r="M171" s="123"/>
      <c r="N171" s="123"/>
      <c r="O171" s="123"/>
      <c r="P171" s="124"/>
      <c r="Q171" s="125"/>
      <c r="R171" s="123"/>
      <c r="S171" s="123"/>
      <c r="T171" s="123"/>
      <c r="U171" s="123"/>
      <c r="V171" s="123"/>
      <c r="W171" s="127"/>
      <c r="Z171" s="178"/>
    </row>
    <row r="172" spans="2:26" ht="15" customHeight="1">
      <c r="B172" s="526"/>
      <c r="C172" s="123"/>
      <c r="D172" s="123"/>
      <c r="E172" s="123"/>
      <c r="F172" s="123"/>
      <c r="G172" s="123"/>
      <c r="H172" s="123"/>
      <c r="I172" s="124"/>
      <c r="J172" s="125"/>
      <c r="K172" s="123"/>
      <c r="L172" s="123"/>
      <c r="M172" s="123"/>
      <c r="N172" s="123"/>
      <c r="O172" s="123"/>
      <c r="P172" s="124"/>
      <c r="Q172" s="125"/>
      <c r="R172" s="123" t="s">
        <v>4</v>
      </c>
      <c r="S172" s="123"/>
      <c r="T172" s="123"/>
      <c r="U172" s="123"/>
      <c r="V172" s="123"/>
      <c r="W172" s="127"/>
      <c r="Z172" s="178"/>
    </row>
    <row r="173" spans="2:26" ht="15" customHeight="1">
      <c r="B173" s="526"/>
      <c r="C173" s="123"/>
      <c r="D173" s="123"/>
      <c r="E173" s="123"/>
      <c r="F173" s="123"/>
      <c r="G173" s="123"/>
      <c r="H173" s="123"/>
      <c r="I173" s="124"/>
      <c r="J173" s="125"/>
      <c r="K173" s="123"/>
      <c r="L173" s="123"/>
      <c r="M173" s="123"/>
      <c r="N173" s="123"/>
      <c r="O173" s="123"/>
      <c r="P173" s="124"/>
      <c r="Q173" s="125"/>
      <c r="R173" s="123"/>
      <c r="S173" s="123"/>
      <c r="T173" s="123"/>
      <c r="U173" s="123"/>
      <c r="V173" s="123"/>
      <c r="W173" s="127"/>
      <c r="Z173" s="178"/>
    </row>
    <row r="174" spans="2:26" ht="15" customHeight="1">
      <c r="B174" s="526"/>
      <c r="C174" s="123"/>
      <c r="D174" s="123"/>
      <c r="E174" s="123"/>
      <c r="F174" s="123"/>
      <c r="G174" s="123"/>
      <c r="H174" s="123"/>
      <c r="I174" s="124"/>
      <c r="J174" s="125"/>
      <c r="K174" s="123"/>
      <c r="L174" s="123"/>
      <c r="M174" s="123"/>
      <c r="N174" s="123"/>
      <c r="O174" s="123"/>
      <c r="P174" s="124"/>
      <c r="Q174" s="125"/>
      <c r="R174" s="123"/>
      <c r="S174" s="123"/>
      <c r="T174" s="123"/>
      <c r="U174" s="123"/>
      <c r="V174" s="123"/>
      <c r="W174" s="127"/>
      <c r="Z174" s="178"/>
    </row>
    <row r="175" spans="2:26" ht="15" customHeight="1">
      <c r="B175" s="526"/>
      <c r="C175" s="123"/>
      <c r="D175" s="123"/>
      <c r="E175" s="123"/>
      <c r="F175" s="123"/>
      <c r="G175" s="123"/>
      <c r="H175" s="123"/>
      <c r="I175" s="124"/>
      <c r="J175" s="125"/>
      <c r="K175" s="123"/>
      <c r="L175" s="123"/>
      <c r="M175" s="123"/>
      <c r="N175" s="123"/>
      <c r="O175" s="123"/>
      <c r="P175" s="124"/>
      <c r="Q175" s="125"/>
      <c r="R175" s="123"/>
      <c r="S175" s="123"/>
      <c r="T175" s="123"/>
      <c r="U175" s="123"/>
      <c r="V175" s="123"/>
      <c r="W175" s="127"/>
      <c r="Z175" s="178"/>
    </row>
    <row r="176" spans="2:26">
      <c r="B176" s="526"/>
      <c r="C176" s="123"/>
      <c r="D176" s="123"/>
      <c r="E176" s="123"/>
      <c r="F176" s="123"/>
      <c r="G176" s="123"/>
      <c r="H176" s="123"/>
      <c r="I176" s="124"/>
      <c r="J176" s="125"/>
      <c r="K176" s="123"/>
      <c r="L176" s="123"/>
      <c r="M176" s="123"/>
      <c r="N176" s="123"/>
      <c r="O176" s="123"/>
      <c r="P176" s="124"/>
      <c r="Q176" s="125"/>
      <c r="R176" s="123"/>
      <c r="S176" s="123"/>
      <c r="T176" s="123"/>
      <c r="U176" s="123"/>
      <c r="V176" s="123"/>
      <c r="W176" s="127"/>
      <c r="Z176" s="178"/>
    </row>
    <row r="177" spans="1:26">
      <c r="B177" s="526"/>
      <c r="C177" s="123"/>
      <c r="D177" s="123"/>
      <c r="E177" s="123"/>
      <c r="F177" s="123"/>
      <c r="G177" s="123"/>
      <c r="H177" s="123"/>
      <c r="I177" s="124"/>
      <c r="J177" s="125"/>
      <c r="K177" s="123"/>
      <c r="L177" s="123"/>
      <c r="M177" s="123"/>
      <c r="N177" s="123"/>
      <c r="O177" s="123"/>
      <c r="P177" s="124"/>
      <c r="Q177" s="125"/>
      <c r="R177" s="123"/>
      <c r="S177" s="123"/>
      <c r="T177" s="123"/>
      <c r="U177" s="123"/>
      <c r="V177" s="123"/>
      <c r="W177" s="127"/>
      <c r="Z177" s="178"/>
    </row>
    <row r="178" spans="1:26">
      <c r="B178" s="526"/>
      <c r="C178" s="123"/>
      <c r="D178" s="123"/>
      <c r="E178" s="123"/>
      <c r="F178" s="123"/>
      <c r="G178" s="123"/>
      <c r="H178" s="123"/>
      <c r="I178" s="124"/>
      <c r="J178" s="125"/>
      <c r="K178" s="123"/>
      <c r="L178" s="123"/>
      <c r="M178" s="123"/>
      <c r="N178" s="123"/>
      <c r="O178" s="123"/>
      <c r="P178" s="124"/>
      <c r="Q178" s="125"/>
      <c r="R178" s="123"/>
      <c r="S178" s="123"/>
      <c r="T178" s="123"/>
      <c r="U178" s="123"/>
      <c r="V178" s="123"/>
      <c r="W178" s="127"/>
      <c r="Z178" s="178"/>
    </row>
    <row r="179" spans="1:26">
      <c r="B179" s="526"/>
      <c r="C179" s="123"/>
      <c r="D179" s="123"/>
      <c r="E179" s="123"/>
      <c r="F179" s="123"/>
      <c r="G179" s="123"/>
      <c r="H179" s="123"/>
      <c r="I179" s="124"/>
      <c r="J179" s="125"/>
      <c r="K179" s="123"/>
      <c r="L179" s="123"/>
      <c r="M179" s="123"/>
      <c r="N179" s="123"/>
      <c r="O179" s="123"/>
      <c r="P179" s="124"/>
      <c r="Q179" s="125"/>
      <c r="R179" s="123"/>
      <c r="S179" s="123"/>
      <c r="T179" s="123"/>
      <c r="U179" s="123"/>
      <c r="V179" s="123"/>
      <c r="W179" s="127"/>
      <c r="Z179" s="178"/>
    </row>
    <row r="180" spans="1:26">
      <c r="B180" s="526"/>
      <c r="C180" s="123"/>
      <c r="D180" s="123"/>
      <c r="E180" s="123"/>
      <c r="F180" s="123"/>
      <c r="G180" s="123"/>
      <c r="H180" s="123"/>
      <c r="I180" s="124"/>
      <c r="J180" s="125"/>
      <c r="K180" s="123"/>
      <c r="L180" s="123"/>
      <c r="M180" s="123"/>
      <c r="N180" s="123"/>
      <c r="O180" s="123"/>
      <c r="P180" s="124"/>
      <c r="Q180" s="125"/>
      <c r="R180" s="123"/>
      <c r="S180" s="123"/>
      <c r="T180" s="123"/>
      <c r="U180" s="123"/>
      <c r="V180" s="123"/>
      <c r="W180" s="127"/>
      <c r="Z180" s="178"/>
    </row>
    <row r="181" spans="1:26">
      <c r="B181" s="526"/>
      <c r="C181" s="123"/>
      <c r="D181" s="123"/>
      <c r="E181" s="123"/>
      <c r="F181" s="123"/>
      <c r="G181" s="123"/>
      <c r="H181" s="123"/>
      <c r="I181" s="124"/>
      <c r="J181" s="125"/>
      <c r="K181" s="123"/>
      <c r="L181" s="123"/>
      <c r="M181" s="123"/>
      <c r="N181" s="123"/>
      <c r="O181" s="123"/>
      <c r="P181" s="124"/>
      <c r="Q181" s="125"/>
      <c r="R181" s="123"/>
      <c r="S181" s="123"/>
      <c r="T181" s="123"/>
      <c r="U181" s="123"/>
      <c r="V181" s="123"/>
      <c r="W181" s="127"/>
      <c r="Z181" s="178"/>
    </row>
    <row r="182" spans="1:26">
      <c r="B182" s="526"/>
      <c r="C182" s="123"/>
      <c r="D182" s="123"/>
      <c r="E182" s="123"/>
      <c r="F182" s="123"/>
      <c r="G182" s="123"/>
      <c r="H182" s="123"/>
      <c r="I182" s="124"/>
      <c r="J182" s="125"/>
      <c r="K182" s="123"/>
      <c r="L182" s="123"/>
      <c r="M182" s="123"/>
      <c r="N182" s="123"/>
      <c r="O182" s="123"/>
      <c r="P182" s="124"/>
      <c r="Q182" s="125"/>
      <c r="R182" s="123"/>
      <c r="S182" s="123"/>
      <c r="T182" s="123"/>
      <c r="U182" s="123"/>
      <c r="V182" s="123"/>
      <c r="W182" s="127"/>
      <c r="Z182" s="178"/>
    </row>
    <row r="183" spans="1:26" ht="15.75">
      <c r="B183" s="526"/>
      <c r="C183" s="123"/>
      <c r="D183" s="536" t="s">
        <v>208</v>
      </c>
      <c r="E183" s="536"/>
      <c r="F183" s="536"/>
      <c r="G183" s="536"/>
      <c r="H183" s="536"/>
      <c r="I183" s="124"/>
      <c r="J183" s="125"/>
      <c r="K183" s="536" t="s">
        <v>112</v>
      </c>
      <c r="L183" s="536"/>
      <c r="M183" s="536"/>
      <c r="N183" s="536"/>
      <c r="O183" s="536"/>
      <c r="P183" s="129"/>
      <c r="Q183" s="130"/>
      <c r="R183" s="521" t="s">
        <v>209</v>
      </c>
      <c r="S183" s="521"/>
      <c r="T183" s="521"/>
      <c r="U183" s="521"/>
      <c r="V183" s="521"/>
      <c r="W183" s="127"/>
      <c r="Z183" s="178"/>
    </row>
    <row r="184" spans="1:26">
      <c r="B184" s="526"/>
      <c r="C184" s="123"/>
      <c r="D184" s="106">
        <v>2012</v>
      </c>
      <c r="E184" s="106">
        <v>2013</v>
      </c>
      <c r="F184" s="106">
        <v>2014</v>
      </c>
      <c r="G184" s="106">
        <v>2015</v>
      </c>
      <c r="H184" s="106">
        <v>2016</v>
      </c>
      <c r="I184" s="124"/>
      <c r="J184" s="125"/>
      <c r="K184" s="106">
        <v>2012</v>
      </c>
      <c r="L184" s="106">
        <v>2013</v>
      </c>
      <c r="M184" s="106">
        <v>2014</v>
      </c>
      <c r="N184" s="106">
        <v>2015</v>
      </c>
      <c r="O184" s="106">
        <v>2016</v>
      </c>
      <c r="P184" s="107"/>
      <c r="Q184" s="108"/>
      <c r="R184" s="106">
        <v>2012</v>
      </c>
      <c r="S184" s="106">
        <v>2013</v>
      </c>
      <c r="T184" s="106">
        <v>2014</v>
      </c>
      <c r="U184" s="106">
        <v>2015</v>
      </c>
      <c r="V184" s="106">
        <v>2016</v>
      </c>
      <c r="W184" s="127"/>
      <c r="Z184" s="178"/>
    </row>
    <row r="185" spans="1:26" ht="3.75" customHeight="1">
      <c r="B185" s="526"/>
      <c r="C185" s="123"/>
      <c r="D185" s="109"/>
      <c r="E185" s="109"/>
      <c r="F185" s="109"/>
      <c r="G185" s="109"/>
      <c r="H185" s="109"/>
      <c r="I185" s="124"/>
      <c r="J185" s="125"/>
      <c r="K185" s="109"/>
      <c r="L185" s="109"/>
      <c r="M185" s="109"/>
      <c r="N185" s="109"/>
      <c r="O185" s="109"/>
      <c r="P185" s="107"/>
      <c r="Q185" s="108"/>
      <c r="R185" s="109"/>
      <c r="S185" s="109"/>
      <c r="T185" s="109"/>
      <c r="U185" s="109"/>
      <c r="V185" s="109"/>
      <c r="W185" s="127"/>
      <c r="Z185" s="178"/>
    </row>
    <row r="186" spans="1:26" ht="3.75" customHeight="1">
      <c r="B186" s="526"/>
      <c r="C186" s="123"/>
      <c r="D186" s="101"/>
      <c r="E186" s="101"/>
      <c r="F186" s="101"/>
      <c r="G186" s="101"/>
      <c r="H186" s="101"/>
      <c r="I186" s="124"/>
      <c r="J186" s="125"/>
      <c r="K186" s="101"/>
      <c r="L186" s="101"/>
      <c r="M186" s="101"/>
      <c r="N186" s="101"/>
      <c r="O186" s="101"/>
      <c r="P186" s="107"/>
      <c r="Q186" s="108"/>
      <c r="R186" s="101"/>
      <c r="S186" s="101"/>
      <c r="T186" s="101"/>
      <c r="U186" s="101"/>
      <c r="V186" s="101"/>
      <c r="W186" s="127"/>
      <c r="Z186" s="178"/>
    </row>
    <row r="187" spans="1:26">
      <c r="B187" s="526"/>
      <c r="C187" s="354" t="s">
        <v>152</v>
      </c>
      <c r="D187" s="112"/>
      <c r="E187" s="112"/>
      <c r="F187" s="102">
        <v>72.5</v>
      </c>
      <c r="G187" s="201"/>
      <c r="H187" s="201"/>
      <c r="I187" s="132"/>
      <c r="J187" s="133"/>
      <c r="K187" s="112"/>
      <c r="L187" s="112"/>
      <c r="M187" s="102">
        <v>40</v>
      </c>
      <c r="N187" s="201"/>
      <c r="O187" s="201"/>
      <c r="P187" s="132"/>
      <c r="Q187" s="133"/>
      <c r="R187" s="112"/>
      <c r="S187" s="112"/>
      <c r="T187" s="112"/>
      <c r="U187" s="112"/>
      <c r="V187" s="112"/>
      <c r="W187" s="127"/>
      <c r="Z187" s="178"/>
    </row>
    <row r="188" spans="1:26">
      <c r="B188" s="526"/>
      <c r="C188" s="354" t="s">
        <v>153</v>
      </c>
      <c r="D188" s="353"/>
      <c r="E188" s="353"/>
      <c r="F188" s="353"/>
      <c r="G188" s="201"/>
      <c r="H188" s="201"/>
      <c r="I188" s="132"/>
      <c r="J188" s="133"/>
      <c r="K188" s="353"/>
      <c r="L188" s="353"/>
      <c r="M188" s="353"/>
      <c r="N188" s="201"/>
      <c r="O188" s="201"/>
      <c r="P188" s="132"/>
      <c r="Q188" s="133"/>
      <c r="R188" s="353"/>
      <c r="S188" s="353"/>
      <c r="T188" s="353"/>
      <c r="U188" s="201"/>
      <c r="V188" s="201"/>
      <c r="W188" s="127"/>
      <c r="Z188" s="178"/>
    </row>
    <row r="189" spans="1:26" ht="15.75">
      <c r="B189" s="526"/>
      <c r="C189" s="490" t="s">
        <v>201</v>
      </c>
      <c r="D189" s="252"/>
      <c r="E189" s="201"/>
      <c r="F189" s="201"/>
      <c r="G189" s="201"/>
      <c r="H189" s="201"/>
      <c r="I189" s="132"/>
      <c r="J189" s="133"/>
      <c r="K189" s="353"/>
      <c r="L189" s="201"/>
      <c r="M189" s="201"/>
      <c r="N189" s="201"/>
      <c r="O189" s="201"/>
      <c r="P189" s="132"/>
      <c r="Q189" s="133"/>
      <c r="R189" s="353"/>
      <c r="S189" s="201"/>
      <c r="T189" s="201"/>
      <c r="U189" s="201"/>
      <c r="V189" s="201"/>
      <c r="W189" s="127"/>
      <c r="Z189" s="178"/>
    </row>
    <row r="190" spans="1:26" s="388" customFormat="1">
      <c r="A190" s="487"/>
      <c r="B190" s="526"/>
      <c r="C190" s="493" t="s">
        <v>204</v>
      </c>
      <c r="D190" s="353">
        <v>56.7</v>
      </c>
      <c r="E190" s="353">
        <v>50.2</v>
      </c>
      <c r="F190" s="353">
        <v>51.1</v>
      </c>
      <c r="G190" s="353">
        <v>55.9</v>
      </c>
      <c r="H190" s="353">
        <v>55.6</v>
      </c>
      <c r="I190" s="110"/>
      <c r="J190" s="111"/>
      <c r="K190" s="353">
        <v>21</v>
      </c>
      <c r="L190" s="353">
        <v>20</v>
      </c>
      <c r="M190" s="353">
        <v>17</v>
      </c>
      <c r="N190" s="353">
        <v>25</v>
      </c>
      <c r="O190" s="353">
        <v>20</v>
      </c>
      <c r="P190" s="110"/>
      <c r="Q190" s="111"/>
      <c r="R190" s="353">
        <v>47</v>
      </c>
      <c r="S190" s="353">
        <v>31</v>
      </c>
      <c r="T190" s="353">
        <v>28</v>
      </c>
      <c r="U190" s="353">
        <v>38</v>
      </c>
      <c r="V190" s="353">
        <v>40</v>
      </c>
      <c r="W190" s="127"/>
      <c r="Z190" s="178"/>
    </row>
    <row r="191" spans="1:26">
      <c r="B191" s="526"/>
      <c r="C191" s="354" t="s">
        <v>19</v>
      </c>
      <c r="D191" s="223">
        <v>71.400000000000006</v>
      </c>
      <c r="E191" s="223">
        <v>70</v>
      </c>
      <c r="F191" s="223">
        <v>70.8</v>
      </c>
      <c r="G191" s="223">
        <v>69.7</v>
      </c>
      <c r="H191" s="223">
        <v>70.599999999999994</v>
      </c>
      <c r="I191" s="132"/>
      <c r="J191" s="133"/>
      <c r="K191" s="224">
        <v>41</v>
      </c>
      <c r="L191" s="224">
        <v>40</v>
      </c>
      <c r="M191" s="224">
        <v>41</v>
      </c>
      <c r="N191" s="224">
        <v>40</v>
      </c>
      <c r="O191" s="224">
        <v>39</v>
      </c>
      <c r="P191" s="132"/>
      <c r="Q191" s="133"/>
      <c r="R191" s="225">
        <v>47</v>
      </c>
      <c r="S191" s="225">
        <v>42</v>
      </c>
      <c r="T191" s="225">
        <v>45</v>
      </c>
      <c r="U191" s="225">
        <v>46</v>
      </c>
      <c r="V191" s="225">
        <v>47</v>
      </c>
      <c r="W191" s="127"/>
      <c r="Z191" s="178"/>
    </row>
    <row r="192" spans="1:26">
      <c r="B192" s="526"/>
      <c r="C192" s="354" t="s">
        <v>169</v>
      </c>
      <c r="D192" s="454">
        <v>47.5</v>
      </c>
      <c r="E192" s="454">
        <v>52.4</v>
      </c>
      <c r="F192" s="454">
        <v>55.2</v>
      </c>
      <c r="G192" s="454">
        <v>54.2</v>
      </c>
      <c r="H192" s="454">
        <v>55.3</v>
      </c>
      <c r="I192" s="132"/>
      <c r="J192" s="133"/>
      <c r="K192" s="455">
        <v>11</v>
      </c>
      <c r="L192" s="455">
        <v>14.000000000000002</v>
      </c>
      <c r="M192" s="455">
        <v>16</v>
      </c>
      <c r="N192" s="455">
        <v>21</v>
      </c>
      <c r="O192" s="455">
        <v>14.000000000000002</v>
      </c>
      <c r="P192" s="132"/>
      <c r="Q192" s="133"/>
      <c r="R192" s="456">
        <v>24</v>
      </c>
      <c r="S192" s="456">
        <v>39.5</v>
      </c>
      <c r="T192" s="456">
        <v>37</v>
      </c>
      <c r="U192" s="456">
        <v>37.5</v>
      </c>
      <c r="V192" s="456">
        <v>39</v>
      </c>
      <c r="W192" s="127"/>
      <c r="Z192" s="178"/>
    </row>
    <row r="193" spans="1:26" ht="3.75" customHeight="1">
      <c r="B193" s="526"/>
      <c r="C193" s="96"/>
      <c r="D193" s="134"/>
      <c r="E193" s="134"/>
      <c r="F193" s="134"/>
      <c r="G193" s="134"/>
      <c r="H193" s="134"/>
      <c r="I193" s="132"/>
      <c r="J193" s="133"/>
      <c r="K193" s="134"/>
      <c r="L193" s="134"/>
      <c r="M193" s="134"/>
      <c r="N193" s="134"/>
      <c r="O193" s="134"/>
      <c r="P193" s="132"/>
      <c r="Q193" s="133"/>
      <c r="R193" s="134"/>
      <c r="S193" s="134"/>
      <c r="T193" s="134"/>
      <c r="U193" s="134"/>
      <c r="V193" s="134"/>
      <c r="W193" s="127"/>
      <c r="Z193" s="178"/>
    </row>
    <row r="194" spans="1:26" ht="3.75" customHeight="1">
      <c r="B194" s="526"/>
      <c r="C194" s="96"/>
      <c r="D194" s="128"/>
      <c r="E194" s="128"/>
      <c r="F194" s="128"/>
      <c r="G194" s="128"/>
      <c r="H194" s="128"/>
      <c r="I194" s="132"/>
      <c r="J194" s="133"/>
      <c r="K194" s="128"/>
      <c r="L194" s="128"/>
      <c r="M194" s="128"/>
      <c r="N194" s="128"/>
      <c r="O194" s="128"/>
      <c r="P194" s="132"/>
      <c r="Q194" s="133"/>
      <c r="R194" s="128"/>
      <c r="S194" s="128"/>
      <c r="T194" s="128"/>
      <c r="U194" s="128"/>
      <c r="V194" s="128"/>
      <c r="W194" s="127"/>
      <c r="Z194" s="178"/>
    </row>
    <row r="195" spans="1:26">
      <c r="B195" s="526"/>
      <c r="C195" s="81" t="s">
        <v>5</v>
      </c>
      <c r="D195" s="186" t="s">
        <v>126</v>
      </c>
      <c r="E195" s="186" t="s">
        <v>126</v>
      </c>
      <c r="F195" s="186" t="s">
        <v>126</v>
      </c>
      <c r="G195" s="186" t="s">
        <v>126</v>
      </c>
      <c r="H195" s="186" t="s">
        <v>126</v>
      </c>
      <c r="I195" s="199"/>
      <c r="J195" s="200"/>
      <c r="K195" s="186" t="s">
        <v>126</v>
      </c>
      <c r="L195" s="186" t="s">
        <v>126</v>
      </c>
      <c r="M195" s="186" t="s">
        <v>126</v>
      </c>
      <c r="N195" s="186" t="s">
        <v>126</v>
      </c>
      <c r="O195" s="186" t="s">
        <v>126</v>
      </c>
      <c r="P195" s="199"/>
      <c r="Q195" s="200"/>
      <c r="R195" s="186" t="s">
        <v>126</v>
      </c>
      <c r="S195" s="186" t="s">
        <v>126</v>
      </c>
      <c r="T195" s="186" t="s">
        <v>126</v>
      </c>
      <c r="U195" s="186" t="s">
        <v>126</v>
      </c>
      <c r="V195" s="186" t="s">
        <v>126</v>
      </c>
      <c r="W195" s="127"/>
      <c r="Z195" s="178"/>
    </row>
    <row r="196" spans="1:26" ht="7.5" customHeight="1" thickBot="1">
      <c r="B196" s="527"/>
      <c r="C196" s="135"/>
      <c r="D196" s="135"/>
      <c r="E196" s="135"/>
      <c r="F196" s="135"/>
      <c r="G196" s="135"/>
      <c r="H196" s="135"/>
      <c r="I196" s="135"/>
      <c r="J196" s="135"/>
      <c r="K196" s="135"/>
      <c r="L196" s="135"/>
      <c r="M196" s="135"/>
      <c r="N196" s="135"/>
      <c r="O196" s="135"/>
      <c r="P196" s="135"/>
      <c r="Q196" s="135"/>
      <c r="R196" s="135"/>
      <c r="S196" s="135"/>
      <c r="T196" s="135"/>
      <c r="U196" s="135"/>
      <c r="V196" s="135"/>
      <c r="W196" s="136"/>
      <c r="Z196" s="178"/>
    </row>
    <row r="197" spans="1:26">
      <c r="B197" s="141"/>
      <c r="C197" s="138"/>
      <c r="D197" s="138"/>
      <c r="E197" s="138"/>
      <c r="Z197" s="178"/>
    </row>
    <row r="198" spans="1:26" ht="30" customHeight="1">
      <c r="C198" s="541" t="s">
        <v>200</v>
      </c>
      <c r="D198" s="541"/>
      <c r="E198" s="541"/>
      <c r="F198" s="541"/>
      <c r="G198" s="541"/>
      <c r="H198" s="541"/>
      <c r="I198" s="541"/>
      <c r="J198" s="541"/>
      <c r="K198" s="541"/>
      <c r="L198" s="541"/>
      <c r="M198" s="541"/>
      <c r="N198" s="541"/>
      <c r="O198" s="541"/>
      <c r="P198" s="541"/>
      <c r="Q198" s="541"/>
      <c r="R198" s="541"/>
      <c r="S198" s="541"/>
      <c r="T198" s="541"/>
      <c r="U198" s="541"/>
      <c r="V198" s="541"/>
      <c r="W198" s="142"/>
      <c r="Z198" s="178"/>
    </row>
    <row r="199" spans="1:26" s="388" customFormat="1" ht="15.75">
      <c r="A199" s="491"/>
      <c r="C199" s="542" t="s">
        <v>224</v>
      </c>
      <c r="D199" s="542"/>
      <c r="E199" s="542"/>
      <c r="F199" s="542"/>
      <c r="G199" s="542"/>
      <c r="H199" s="542"/>
      <c r="I199" s="542"/>
      <c r="J199" s="542"/>
      <c r="K199" s="542"/>
      <c r="L199" s="542"/>
      <c r="M199" s="542"/>
      <c r="N199" s="542"/>
      <c r="O199" s="542"/>
      <c r="P199" s="542"/>
      <c r="Q199" s="542"/>
      <c r="R199" s="542"/>
      <c r="S199" s="542"/>
      <c r="T199" s="542"/>
      <c r="U199" s="542"/>
      <c r="V199" s="542"/>
      <c r="W199" s="142"/>
      <c r="Z199" s="178"/>
    </row>
    <row r="200" spans="1:26" s="388" customFormat="1" ht="39" customHeight="1">
      <c r="A200" s="494"/>
      <c r="C200" s="541" t="s">
        <v>206</v>
      </c>
      <c r="D200" s="541"/>
      <c r="E200" s="541"/>
      <c r="F200" s="541"/>
      <c r="G200" s="541"/>
      <c r="H200" s="541"/>
      <c r="I200" s="541"/>
      <c r="J200" s="541"/>
      <c r="K200" s="541"/>
      <c r="L200" s="541"/>
      <c r="M200" s="541"/>
      <c r="N200" s="541"/>
      <c r="O200" s="541"/>
      <c r="P200" s="541"/>
      <c r="Q200" s="541"/>
      <c r="R200" s="541"/>
      <c r="S200" s="541"/>
      <c r="T200" s="541"/>
      <c r="U200" s="541"/>
      <c r="V200" s="541"/>
      <c r="W200" s="142"/>
      <c r="Z200" s="178"/>
    </row>
    <row r="201" spans="1:26">
      <c r="C201" s="255" t="s">
        <v>205</v>
      </c>
      <c r="D201" s="189"/>
      <c r="E201" s="189"/>
      <c r="F201" s="189"/>
      <c r="G201" s="189"/>
      <c r="H201" s="189"/>
      <c r="I201" s="189"/>
      <c r="J201" s="189"/>
      <c r="K201" s="189"/>
      <c r="L201" s="189"/>
      <c r="M201" s="189"/>
      <c r="N201" s="189"/>
      <c r="O201" s="189"/>
      <c r="P201" s="189"/>
      <c r="Q201" s="189"/>
      <c r="R201" s="189"/>
      <c r="S201" s="189"/>
      <c r="T201" s="189"/>
      <c r="U201" s="189"/>
      <c r="V201" s="189"/>
      <c r="W201" s="142"/>
      <c r="Z201" s="178"/>
    </row>
    <row r="202" spans="1:26" ht="15" customHeight="1" thickBot="1">
      <c r="C202" s="255" t="s">
        <v>17</v>
      </c>
      <c r="D202" s="255"/>
      <c r="E202" s="255"/>
      <c r="F202" s="255"/>
      <c r="G202" s="255"/>
      <c r="H202" s="255"/>
      <c r="I202" s="255"/>
      <c r="J202" s="255"/>
      <c r="K202" s="255"/>
      <c r="L202" s="255"/>
      <c r="M202" s="255"/>
      <c r="N202" s="255"/>
      <c r="O202" s="255"/>
      <c r="P202" s="255"/>
      <c r="Q202" s="255"/>
      <c r="R202" s="255"/>
      <c r="S202" s="255"/>
      <c r="T202" s="255"/>
      <c r="U202" s="255"/>
      <c r="V202" s="255"/>
      <c r="W202" s="143"/>
      <c r="Z202" s="178"/>
    </row>
    <row r="203" spans="1:26" ht="60" customHeight="1">
      <c r="B203" s="522" t="s">
        <v>212</v>
      </c>
      <c r="C203" s="543"/>
      <c r="D203" s="543"/>
      <c r="E203" s="543"/>
      <c r="F203" s="543"/>
      <c r="G203" s="543"/>
      <c r="H203" s="543"/>
      <c r="I203" s="543"/>
      <c r="J203" s="543"/>
      <c r="K203" s="543"/>
      <c r="L203" s="543"/>
      <c r="M203" s="543"/>
      <c r="N203" s="543"/>
      <c r="O203" s="543"/>
      <c r="P203" s="543"/>
      <c r="Q203" s="543"/>
      <c r="R203" s="543"/>
      <c r="S203" s="543"/>
      <c r="T203" s="543"/>
      <c r="U203" s="543"/>
      <c r="V203" s="543"/>
      <c r="W203" s="544"/>
    </row>
    <row r="204" spans="1:26" ht="18.75" customHeight="1">
      <c r="B204" s="525" t="s">
        <v>21</v>
      </c>
      <c r="C204" s="74"/>
      <c r="D204" s="179"/>
      <c r="E204" s="179"/>
      <c r="F204" s="179"/>
      <c r="G204" s="179"/>
      <c r="H204" s="179"/>
      <c r="I204" s="179"/>
      <c r="J204" s="179"/>
      <c r="K204" s="179"/>
      <c r="L204" s="179"/>
      <c r="M204" s="179"/>
      <c r="N204" s="179"/>
      <c r="O204" s="179"/>
      <c r="P204" s="179"/>
      <c r="Q204" s="179"/>
      <c r="R204" s="179"/>
      <c r="S204" s="179"/>
      <c r="T204" s="179"/>
      <c r="U204" s="179"/>
      <c r="V204" s="179"/>
      <c r="W204" s="91"/>
    </row>
    <row r="205" spans="1:26" ht="14.25" customHeight="1">
      <c r="B205" s="526"/>
      <c r="C205" s="92"/>
      <c r="D205" s="92"/>
      <c r="E205" s="92"/>
      <c r="F205" s="92"/>
      <c r="G205" s="92"/>
      <c r="H205" s="92"/>
      <c r="I205" s="93"/>
      <c r="J205" s="94"/>
      <c r="K205" s="92"/>
      <c r="L205" s="92"/>
      <c r="M205" s="92"/>
      <c r="N205" s="92"/>
      <c r="O205" s="92"/>
      <c r="P205" s="93"/>
      <c r="Q205" s="94"/>
      <c r="R205" s="92"/>
      <c r="S205" s="92"/>
      <c r="T205" s="92"/>
      <c r="U205" s="92"/>
      <c r="V205" s="92"/>
      <c r="W205" s="95"/>
    </row>
    <row r="206" spans="1:26" ht="14.25" customHeight="1">
      <c r="B206" s="526"/>
      <c r="C206" s="96"/>
      <c r="D206" s="96"/>
      <c r="E206" s="96"/>
      <c r="F206" s="96"/>
      <c r="G206" s="96"/>
      <c r="H206" s="96"/>
      <c r="I206" s="97"/>
      <c r="J206" s="98"/>
      <c r="K206" s="96"/>
      <c r="L206" s="96"/>
      <c r="M206" s="96"/>
      <c r="N206" s="96"/>
      <c r="O206" s="96"/>
      <c r="P206" s="97"/>
      <c r="Q206" s="98"/>
      <c r="R206" s="96"/>
      <c r="S206" s="96"/>
      <c r="T206" s="96"/>
      <c r="U206" s="96"/>
      <c r="V206" s="96"/>
      <c r="W206" s="100"/>
    </row>
    <row r="207" spans="1:26" ht="14.25" customHeight="1">
      <c r="B207" s="526"/>
      <c r="C207" s="96"/>
      <c r="D207" s="96"/>
      <c r="E207" s="96"/>
      <c r="F207" s="96"/>
      <c r="G207" s="96"/>
      <c r="H207" s="96"/>
      <c r="I207" s="97"/>
      <c r="J207" s="98"/>
      <c r="K207" s="96"/>
      <c r="L207" s="96"/>
      <c r="M207" s="96"/>
      <c r="N207" s="96"/>
      <c r="O207" s="96"/>
      <c r="P207" s="97"/>
      <c r="Q207" s="98"/>
      <c r="R207" s="96"/>
      <c r="S207" s="96"/>
      <c r="T207" s="96"/>
      <c r="U207" s="96"/>
      <c r="V207" s="96"/>
      <c r="W207" s="100"/>
    </row>
    <row r="208" spans="1:26" ht="14.25" customHeight="1">
      <c r="B208" s="526"/>
      <c r="C208" s="96"/>
      <c r="D208" s="96"/>
      <c r="E208" s="96"/>
      <c r="F208" s="96"/>
      <c r="G208" s="96"/>
      <c r="H208" s="96"/>
      <c r="I208" s="97"/>
      <c r="J208" s="98"/>
      <c r="K208" s="96"/>
      <c r="L208" s="96"/>
      <c r="M208" s="96"/>
      <c r="N208" s="96"/>
      <c r="O208" s="96"/>
      <c r="P208" s="97"/>
      <c r="Q208" s="98"/>
      <c r="R208" s="96"/>
      <c r="S208" s="96"/>
      <c r="T208" s="96"/>
      <c r="U208" s="96"/>
      <c r="V208" s="96"/>
      <c r="W208" s="100"/>
    </row>
    <row r="209" spans="2:23" ht="14.25" customHeight="1">
      <c r="B209" s="526"/>
      <c r="C209" s="96"/>
      <c r="D209" s="96"/>
      <c r="E209" s="96"/>
      <c r="F209" s="96"/>
      <c r="G209" s="96"/>
      <c r="H209" s="96"/>
      <c r="I209" s="97"/>
      <c r="J209" s="98"/>
      <c r="K209" s="96"/>
      <c r="L209" s="96"/>
      <c r="M209" s="96"/>
      <c r="N209" s="96"/>
      <c r="O209" s="96"/>
      <c r="P209" s="97"/>
      <c r="Q209" s="98"/>
      <c r="R209" s="96"/>
      <c r="S209" s="96"/>
      <c r="T209" s="96"/>
      <c r="U209" s="96"/>
      <c r="V209" s="96"/>
      <c r="W209" s="100"/>
    </row>
    <row r="210" spans="2:23" ht="14.25" customHeight="1">
      <c r="B210" s="526"/>
      <c r="C210" s="96"/>
      <c r="D210" s="96"/>
      <c r="E210" s="96"/>
      <c r="F210" s="96"/>
      <c r="G210" s="96"/>
      <c r="H210" s="96"/>
      <c r="I210" s="97"/>
      <c r="J210" s="98"/>
      <c r="K210" s="96"/>
      <c r="L210" s="96"/>
      <c r="M210" s="96"/>
      <c r="N210" s="96"/>
      <c r="O210" s="96"/>
      <c r="P210" s="97"/>
      <c r="Q210" s="98"/>
      <c r="R210" s="96"/>
      <c r="S210" s="96"/>
      <c r="T210" s="96"/>
      <c r="U210" s="96"/>
      <c r="V210" s="96"/>
      <c r="W210" s="100"/>
    </row>
    <row r="211" spans="2:23" ht="14.25" customHeight="1">
      <c r="B211" s="526"/>
      <c r="C211" s="96"/>
      <c r="D211" s="96"/>
      <c r="E211" s="96"/>
      <c r="F211" s="96"/>
      <c r="G211" s="96"/>
      <c r="H211" s="96"/>
      <c r="I211" s="97"/>
      <c r="J211" s="98"/>
      <c r="K211" s="96"/>
      <c r="L211" s="96"/>
      <c r="M211" s="96"/>
      <c r="N211" s="96"/>
      <c r="O211" s="96"/>
      <c r="P211" s="97"/>
      <c r="Q211" s="98"/>
      <c r="R211" s="96"/>
      <c r="S211" s="96"/>
      <c r="T211" s="96"/>
      <c r="U211" s="96"/>
      <c r="V211" s="96"/>
      <c r="W211" s="100"/>
    </row>
    <row r="212" spans="2:23" ht="14.25" customHeight="1">
      <c r="B212" s="526"/>
      <c r="C212" s="96"/>
      <c r="D212" s="96"/>
      <c r="E212" s="96"/>
      <c r="F212" s="96"/>
      <c r="G212" s="96"/>
      <c r="H212" s="96"/>
      <c r="I212" s="97"/>
      <c r="J212" s="98"/>
      <c r="K212" s="96"/>
      <c r="L212" s="96"/>
      <c r="M212" s="96"/>
      <c r="N212" s="96"/>
      <c r="O212" s="96"/>
      <c r="P212" s="97"/>
      <c r="Q212" s="98"/>
      <c r="R212" s="96"/>
      <c r="S212" s="96"/>
      <c r="T212" s="96"/>
      <c r="U212" s="96"/>
      <c r="V212" s="96"/>
      <c r="W212" s="100"/>
    </row>
    <row r="213" spans="2:23" ht="14.25" customHeight="1">
      <c r="B213" s="526"/>
      <c r="C213" s="96"/>
      <c r="D213" s="96"/>
      <c r="E213" s="96"/>
      <c r="F213" s="96"/>
      <c r="G213" s="96"/>
      <c r="H213" s="96"/>
      <c r="I213" s="97"/>
      <c r="J213" s="98"/>
      <c r="K213" s="96"/>
      <c r="L213" s="96"/>
      <c r="M213" s="96"/>
      <c r="N213" s="96"/>
      <c r="O213" s="96"/>
      <c r="P213" s="97"/>
      <c r="Q213" s="98"/>
      <c r="R213" s="96"/>
      <c r="S213" s="96"/>
      <c r="T213" s="96"/>
      <c r="U213" s="96"/>
      <c r="V213" s="96"/>
      <c r="W213" s="100"/>
    </row>
    <row r="214" spans="2:23" ht="14.25" customHeight="1">
      <c r="B214" s="526"/>
      <c r="C214" s="96"/>
      <c r="D214" s="96"/>
      <c r="E214" s="96"/>
      <c r="F214" s="96"/>
      <c r="G214" s="96"/>
      <c r="H214" s="96"/>
      <c r="I214" s="97"/>
      <c r="J214" s="98"/>
      <c r="K214" s="96"/>
      <c r="L214" s="96"/>
      <c r="M214" s="96"/>
      <c r="N214" s="96"/>
      <c r="O214" s="96"/>
      <c r="P214" s="97"/>
      <c r="Q214" s="98"/>
      <c r="R214" s="96"/>
      <c r="S214" s="96"/>
      <c r="T214" s="96"/>
      <c r="U214" s="96"/>
      <c r="V214" s="96"/>
      <c r="W214" s="100"/>
    </row>
    <row r="215" spans="2:23" ht="14.25" customHeight="1">
      <c r="B215" s="526"/>
      <c r="C215" s="96"/>
      <c r="D215" s="96"/>
      <c r="E215" s="96"/>
      <c r="F215" s="96"/>
      <c r="G215" s="96"/>
      <c r="H215" s="96"/>
      <c r="I215" s="97"/>
      <c r="J215" s="98"/>
      <c r="K215" s="96"/>
      <c r="L215" s="96"/>
      <c r="M215" s="96"/>
      <c r="N215" s="96"/>
      <c r="O215" s="96"/>
      <c r="P215" s="97"/>
      <c r="Q215" s="98"/>
      <c r="R215" s="96"/>
      <c r="S215" s="96"/>
      <c r="T215" s="96"/>
      <c r="U215" s="96"/>
      <c r="V215" s="96"/>
      <c r="W215" s="100"/>
    </row>
    <row r="216" spans="2:23" ht="14.25" customHeight="1">
      <c r="B216" s="526"/>
      <c r="C216" s="96"/>
      <c r="D216" s="96"/>
      <c r="E216" s="96"/>
      <c r="F216" s="96"/>
      <c r="G216" s="96"/>
      <c r="H216" s="96"/>
      <c r="I216" s="97"/>
      <c r="J216" s="98"/>
      <c r="K216" s="96"/>
      <c r="L216" s="96"/>
      <c r="M216" s="96"/>
      <c r="N216" s="96"/>
      <c r="O216" s="96"/>
      <c r="P216" s="97"/>
      <c r="Q216" s="98"/>
      <c r="R216" s="96"/>
      <c r="S216" s="96"/>
      <c r="T216" s="96"/>
      <c r="U216" s="96"/>
      <c r="V216" s="96"/>
      <c r="W216" s="100"/>
    </row>
    <row r="217" spans="2:23" ht="14.25" customHeight="1">
      <c r="B217" s="526"/>
      <c r="C217" s="96"/>
      <c r="D217" s="96"/>
      <c r="E217" s="96"/>
      <c r="F217" s="96"/>
      <c r="G217" s="96"/>
      <c r="H217" s="96"/>
      <c r="I217" s="97"/>
      <c r="J217" s="98"/>
      <c r="K217" s="96"/>
      <c r="L217" s="96"/>
      <c r="M217" s="96"/>
      <c r="N217" s="96"/>
      <c r="O217" s="96"/>
      <c r="P217" s="97"/>
      <c r="Q217" s="98"/>
      <c r="R217" s="96"/>
      <c r="S217" s="96"/>
      <c r="T217" s="96"/>
      <c r="U217" s="96"/>
      <c r="V217" s="96"/>
      <c r="W217" s="100"/>
    </row>
    <row r="218" spans="2:23">
      <c r="B218" s="526"/>
      <c r="C218" s="96"/>
      <c r="D218" s="96"/>
      <c r="E218" s="96"/>
      <c r="F218" s="96"/>
      <c r="G218" s="96"/>
      <c r="H218" s="96"/>
      <c r="I218" s="97"/>
      <c r="J218" s="98"/>
      <c r="K218" s="96"/>
      <c r="L218" s="96"/>
      <c r="M218" s="96"/>
      <c r="N218" s="96"/>
      <c r="O218" s="96"/>
      <c r="P218" s="97"/>
      <c r="Q218" s="98"/>
      <c r="R218" s="96"/>
      <c r="S218" s="96"/>
      <c r="T218" s="96"/>
      <c r="U218" s="96"/>
      <c r="V218" s="96"/>
      <c r="W218" s="100"/>
    </row>
    <row r="219" spans="2:23">
      <c r="B219" s="526"/>
      <c r="C219" s="96"/>
      <c r="D219" s="96"/>
      <c r="E219" s="96"/>
      <c r="F219" s="96"/>
      <c r="G219" s="96"/>
      <c r="H219" s="96"/>
      <c r="I219" s="97"/>
      <c r="J219" s="98"/>
      <c r="K219" s="96"/>
      <c r="L219" s="96"/>
      <c r="M219" s="96"/>
      <c r="N219" s="96"/>
      <c r="O219" s="96"/>
      <c r="P219" s="97"/>
      <c r="Q219" s="98"/>
      <c r="R219" s="96"/>
      <c r="S219" s="96"/>
      <c r="T219" s="96"/>
      <c r="U219" s="96"/>
      <c r="V219" s="96"/>
      <c r="W219" s="100"/>
    </row>
    <row r="220" spans="2:23" ht="15.75">
      <c r="B220" s="526"/>
      <c r="C220" s="96"/>
      <c r="D220" s="536" t="s">
        <v>208</v>
      </c>
      <c r="E220" s="536"/>
      <c r="F220" s="536"/>
      <c r="G220" s="536"/>
      <c r="H220" s="536"/>
      <c r="I220" s="97"/>
      <c r="J220" s="98"/>
      <c r="K220" s="536" t="s">
        <v>112</v>
      </c>
      <c r="L220" s="536"/>
      <c r="M220" s="536"/>
      <c r="N220" s="536"/>
      <c r="O220" s="536"/>
      <c r="P220" s="104"/>
      <c r="Q220" s="105"/>
      <c r="R220" s="521" t="s">
        <v>209</v>
      </c>
      <c r="S220" s="521"/>
      <c r="T220" s="521"/>
      <c r="U220" s="521"/>
      <c r="V220" s="521"/>
      <c r="W220" s="100"/>
    </row>
    <row r="221" spans="2:23">
      <c r="B221" s="526"/>
      <c r="C221" s="96"/>
      <c r="D221" s="106">
        <v>2012</v>
      </c>
      <c r="E221" s="106">
        <v>2013</v>
      </c>
      <c r="F221" s="106">
        <v>2014</v>
      </c>
      <c r="G221" s="106">
        <v>2015</v>
      </c>
      <c r="H221" s="106">
        <v>2016</v>
      </c>
      <c r="I221" s="97"/>
      <c r="J221" s="98"/>
      <c r="K221" s="106">
        <v>2012</v>
      </c>
      <c r="L221" s="106">
        <v>2013</v>
      </c>
      <c r="M221" s="106">
        <v>2014</v>
      </c>
      <c r="N221" s="106">
        <v>2015</v>
      </c>
      <c r="O221" s="106">
        <v>2016</v>
      </c>
      <c r="P221" s="107"/>
      <c r="Q221" s="108"/>
      <c r="R221" s="106">
        <v>2012</v>
      </c>
      <c r="S221" s="106">
        <v>2013</v>
      </c>
      <c r="T221" s="106">
        <v>2014</v>
      </c>
      <c r="U221" s="106">
        <v>2015</v>
      </c>
      <c r="V221" s="106">
        <v>2016</v>
      </c>
      <c r="W221" s="100"/>
    </row>
    <row r="222" spans="2:23" ht="4.5" customHeight="1">
      <c r="B222" s="526"/>
      <c r="C222" s="96"/>
      <c r="D222" s="109"/>
      <c r="E222" s="109"/>
      <c r="F222" s="109"/>
      <c r="G222" s="109"/>
      <c r="H222" s="109"/>
      <c r="I222" s="97"/>
      <c r="J222" s="98"/>
      <c r="K222" s="109"/>
      <c r="L222" s="109"/>
      <c r="M222" s="109"/>
      <c r="N222" s="109"/>
      <c r="O222" s="109"/>
      <c r="P222" s="107"/>
      <c r="Q222" s="108"/>
      <c r="R222" s="109"/>
      <c r="S222" s="109"/>
      <c r="T222" s="109"/>
      <c r="U222" s="109"/>
      <c r="V222" s="109"/>
      <c r="W222" s="100"/>
    </row>
    <row r="223" spans="2:23" ht="4.5" customHeight="1">
      <c r="B223" s="526"/>
      <c r="C223" s="96"/>
      <c r="D223" s="101"/>
      <c r="E223" s="101"/>
      <c r="F223" s="101"/>
      <c r="G223" s="101"/>
      <c r="H223" s="101"/>
      <c r="I223" s="97"/>
      <c r="J223" s="98"/>
      <c r="K223" s="101"/>
      <c r="L223" s="101"/>
      <c r="M223" s="101"/>
      <c r="N223" s="101"/>
      <c r="O223" s="101"/>
      <c r="P223" s="107"/>
      <c r="Q223" s="108"/>
      <c r="R223" s="101"/>
      <c r="S223" s="101"/>
      <c r="T223" s="101"/>
      <c r="U223" s="101"/>
      <c r="V223" s="101"/>
      <c r="W223" s="100"/>
    </row>
    <row r="224" spans="2:23">
      <c r="B224" s="526"/>
      <c r="C224" s="354" t="s">
        <v>152</v>
      </c>
      <c r="D224" s="112"/>
      <c r="E224" s="112"/>
      <c r="F224" s="112"/>
      <c r="G224" s="112"/>
      <c r="H224" s="112"/>
      <c r="I224" s="110"/>
      <c r="J224" s="133"/>
      <c r="K224" s="112"/>
      <c r="L224" s="112"/>
      <c r="M224" s="112"/>
      <c r="N224" s="112"/>
      <c r="O224" s="112"/>
      <c r="P224" s="110"/>
      <c r="Q224" s="133"/>
      <c r="R224" s="112"/>
      <c r="S224" s="112"/>
      <c r="T224" s="112"/>
      <c r="U224" s="112"/>
      <c r="V224" s="112"/>
      <c r="W224" s="100"/>
    </row>
    <row r="225" spans="1:23">
      <c r="B225" s="526"/>
      <c r="C225" s="354" t="s">
        <v>153</v>
      </c>
      <c r="D225" s="102"/>
      <c r="E225" s="102"/>
      <c r="F225" s="102"/>
      <c r="G225" s="112"/>
      <c r="H225" s="112"/>
      <c r="I225" s="110"/>
      <c r="J225" s="133"/>
      <c r="K225" s="102"/>
      <c r="L225" s="102"/>
      <c r="M225" s="102"/>
      <c r="N225" s="112"/>
      <c r="O225" s="112"/>
      <c r="P225" s="110"/>
      <c r="Q225" s="133"/>
      <c r="R225" s="102"/>
      <c r="S225" s="102"/>
      <c r="T225" s="102"/>
      <c r="U225" s="112"/>
      <c r="V225" s="112"/>
      <c r="W225" s="100"/>
    </row>
    <row r="226" spans="1:23" ht="15.75">
      <c r="B226" s="526"/>
      <c r="C226" s="490" t="s">
        <v>201</v>
      </c>
      <c r="D226" s="102"/>
      <c r="E226" s="112"/>
      <c r="F226" s="112"/>
      <c r="G226" s="112"/>
      <c r="H226" s="112"/>
      <c r="I226" s="110"/>
      <c r="J226" s="133"/>
      <c r="K226" s="102"/>
      <c r="L226" s="112"/>
      <c r="M226" s="112"/>
      <c r="N226" s="112"/>
      <c r="O226" s="112"/>
      <c r="P226" s="110"/>
      <c r="Q226" s="133"/>
      <c r="R226" s="102"/>
      <c r="S226" s="112"/>
      <c r="T226" s="112"/>
      <c r="U226" s="112"/>
      <c r="V226" s="112"/>
      <c r="W226" s="100"/>
    </row>
    <row r="227" spans="1:23" s="388" customFormat="1">
      <c r="A227" s="487"/>
      <c r="B227" s="526"/>
      <c r="C227" s="493" t="s">
        <v>204</v>
      </c>
      <c r="D227" s="102">
        <v>86.4</v>
      </c>
      <c r="E227" s="102">
        <v>81.900000000000006</v>
      </c>
      <c r="F227" s="102">
        <v>83</v>
      </c>
      <c r="G227" s="102">
        <v>82</v>
      </c>
      <c r="H227" s="102">
        <v>82.3</v>
      </c>
      <c r="I227" s="110"/>
      <c r="J227" s="133"/>
      <c r="K227" s="102">
        <v>55</v>
      </c>
      <c r="L227" s="102">
        <v>60</v>
      </c>
      <c r="M227" s="102">
        <v>48</v>
      </c>
      <c r="N227" s="102">
        <v>56</v>
      </c>
      <c r="O227" s="102">
        <v>62</v>
      </c>
      <c r="P227" s="110"/>
      <c r="Q227" s="133"/>
      <c r="R227" s="112"/>
      <c r="S227" s="102">
        <v>70</v>
      </c>
      <c r="T227" s="102">
        <v>54</v>
      </c>
      <c r="U227" s="102">
        <v>55</v>
      </c>
      <c r="V227" s="102">
        <v>50</v>
      </c>
      <c r="W227" s="100"/>
    </row>
    <row r="228" spans="1:23">
      <c r="B228" s="526"/>
      <c r="C228" s="354" t="s">
        <v>19</v>
      </c>
      <c r="D228" s="226">
        <v>71.3</v>
      </c>
      <c r="E228" s="226">
        <v>74.599999999999994</v>
      </c>
      <c r="F228" s="226">
        <v>69.2</v>
      </c>
      <c r="G228" s="226">
        <v>73.599999999999994</v>
      </c>
      <c r="H228" s="226">
        <v>74.8</v>
      </c>
      <c r="I228" s="110"/>
      <c r="J228" s="133"/>
      <c r="K228" s="227">
        <v>35</v>
      </c>
      <c r="L228" s="227">
        <v>43</v>
      </c>
      <c r="M228" s="227">
        <v>36</v>
      </c>
      <c r="N228" s="227">
        <v>44</v>
      </c>
      <c r="O228" s="227">
        <v>47</v>
      </c>
      <c r="P228" s="110"/>
      <c r="Q228" s="133"/>
      <c r="R228" s="228">
        <v>54</v>
      </c>
      <c r="S228" s="228">
        <v>62</v>
      </c>
      <c r="T228" s="228">
        <v>46</v>
      </c>
      <c r="U228" s="228">
        <v>55</v>
      </c>
      <c r="V228" s="228">
        <v>55</v>
      </c>
      <c r="W228" s="100"/>
    </row>
    <row r="229" spans="1:23">
      <c r="B229" s="526"/>
      <c r="C229" s="354" t="s">
        <v>169</v>
      </c>
      <c r="D229" s="412">
        <v>49.9</v>
      </c>
      <c r="E229" s="412">
        <v>56.7</v>
      </c>
      <c r="F229" s="412">
        <v>51.5</v>
      </c>
      <c r="G229" s="412">
        <v>53.6</v>
      </c>
      <c r="H229" s="412">
        <v>63.3</v>
      </c>
      <c r="I229" s="110"/>
      <c r="J229" s="133"/>
      <c r="K229" s="361">
        <v>11</v>
      </c>
      <c r="L229" s="361">
        <v>20</v>
      </c>
      <c r="M229" s="361">
        <v>17</v>
      </c>
      <c r="N229" s="361">
        <v>19</v>
      </c>
      <c r="O229" s="361">
        <v>30</v>
      </c>
      <c r="P229" s="110"/>
      <c r="Q229" s="133"/>
      <c r="R229" s="411">
        <v>21</v>
      </c>
      <c r="S229" s="411">
        <v>65.5</v>
      </c>
      <c r="T229" s="411">
        <v>41</v>
      </c>
      <c r="U229" s="411">
        <v>34</v>
      </c>
      <c r="V229" s="411">
        <v>56</v>
      </c>
      <c r="W229" s="100"/>
    </row>
    <row r="230" spans="1:23" ht="4.5" customHeight="1">
      <c r="B230" s="526"/>
      <c r="C230" s="96"/>
      <c r="D230" s="113"/>
      <c r="E230" s="113"/>
      <c r="F230" s="113"/>
      <c r="G230" s="113"/>
      <c r="H230" s="113"/>
      <c r="I230" s="110"/>
      <c r="J230" s="111"/>
      <c r="K230" s="113"/>
      <c r="L230" s="113"/>
      <c r="M230" s="113"/>
      <c r="N230" s="113"/>
      <c r="O230" s="113"/>
      <c r="P230" s="110"/>
      <c r="Q230" s="111"/>
      <c r="R230" s="113"/>
      <c r="S230" s="113"/>
      <c r="T230" s="113"/>
      <c r="U230" s="113"/>
      <c r="V230" s="113"/>
      <c r="W230" s="100"/>
    </row>
    <row r="231" spans="1:23" ht="4.5" customHeight="1">
      <c r="B231" s="526"/>
      <c r="C231" s="96"/>
      <c r="D231" s="102"/>
      <c r="E231" s="102"/>
      <c r="F231" s="102"/>
      <c r="G231" s="102"/>
      <c r="H231" s="102"/>
      <c r="I231" s="110"/>
      <c r="J231" s="111"/>
      <c r="K231" s="102"/>
      <c r="L231" s="102"/>
      <c r="M231" s="102"/>
      <c r="N231" s="102"/>
      <c r="O231" s="102"/>
      <c r="P231" s="110"/>
      <c r="Q231" s="111"/>
      <c r="R231" s="102"/>
      <c r="S231" s="102"/>
      <c r="T231" s="102"/>
      <c r="U231" s="102"/>
      <c r="V231" s="102"/>
      <c r="W231" s="100"/>
    </row>
    <row r="232" spans="1:23">
      <c r="B232" s="526"/>
      <c r="C232" s="81" t="s">
        <v>5</v>
      </c>
      <c r="D232" s="186" t="s">
        <v>126</v>
      </c>
      <c r="E232" s="186" t="s">
        <v>126</v>
      </c>
      <c r="F232" s="186" t="s">
        <v>126</v>
      </c>
      <c r="G232" s="186" t="s">
        <v>126</v>
      </c>
      <c r="H232" s="186" t="s">
        <v>126</v>
      </c>
      <c r="I232" s="197"/>
      <c r="J232" s="198"/>
      <c r="K232" s="186" t="s">
        <v>126</v>
      </c>
      <c r="L232" s="186" t="s">
        <v>126</v>
      </c>
      <c r="M232" s="186" t="s">
        <v>126</v>
      </c>
      <c r="N232" s="186" t="s">
        <v>126</v>
      </c>
      <c r="O232" s="186" t="s">
        <v>126</v>
      </c>
      <c r="P232" s="197"/>
      <c r="Q232" s="198"/>
      <c r="R232" s="186" t="s">
        <v>126</v>
      </c>
      <c r="S232" s="186" t="s">
        <v>126</v>
      </c>
      <c r="T232" s="186" t="s">
        <v>126</v>
      </c>
      <c r="U232" s="186" t="s">
        <v>126</v>
      </c>
      <c r="V232" s="186" t="s">
        <v>126</v>
      </c>
      <c r="W232" s="100"/>
    </row>
    <row r="233" spans="1:23" ht="15.75" thickBot="1">
      <c r="B233" s="527"/>
      <c r="C233" s="114"/>
      <c r="D233" s="115"/>
      <c r="E233" s="115"/>
      <c r="F233" s="115"/>
      <c r="G233" s="115"/>
      <c r="H233" s="115"/>
      <c r="I233" s="116"/>
      <c r="J233" s="116"/>
      <c r="K233" s="115"/>
      <c r="L233" s="115"/>
      <c r="M233" s="115"/>
      <c r="N233" s="115"/>
      <c r="O233" s="115"/>
      <c r="P233" s="116"/>
      <c r="Q233" s="116"/>
      <c r="R233" s="115"/>
      <c r="S233" s="115"/>
      <c r="T233" s="115"/>
      <c r="U233" s="115"/>
      <c r="V233" s="115"/>
      <c r="W233" s="117"/>
    </row>
    <row r="234" spans="1:23" ht="18.75" customHeight="1">
      <c r="B234" s="545" t="s">
        <v>20</v>
      </c>
      <c r="C234" s="76"/>
      <c r="D234" s="77"/>
      <c r="E234" s="77"/>
      <c r="F234" s="77"/>
      <c r="G234" s="77"/>
      <c r="H234" s="77"/>
      <c r="I234" s="77"/>
      <c r="J234" s="77"/>
      <c r="K234" s="77"/>
      <c r="L234" s="77"/>
      <c r="M234" s="77"/>
      <c r="N234" s="77"/>
      <c r="O234" s="77"/>
      <c r="P234" s="77"/>
      <c r="Q234" s="77"/>
      <c r="R234" s="77"/>
      <c r="S234" s="77"/>
      <c r="T234" s="77"/>
      <c r="U234" s="77"/>
      <c r="V234" s="77"/>
      <c r="W234" s="118"/>
    </row>
    <row r="235" spans="1:23" ht="15" customHeight="1">
      <c r="B235" s="526"/>
      <c r="C235" s="119"/>
      <c r="D235" s="119"/>
      <c r="E235" s="119"/>
      <c r="F235" s="119"/>
      <c r="G235" s="119"/>
      <c r="H235" s="119"/>
      <c r="I235" s="120"/>
      <c r="J235" s="121"/>
      <c r="K235" s="119"/>
      <c r="L235" s="119"/>
      <c r="M235" s="119"/>
      <c r="N235" s="119"/>
      <c r="O235" s="119"/>
      <c r="P235" s="120"/>
      <c r="Q235" s="121"/>
      <c r="R235" s="119"/>
      <c r="S235" s="119"/>
      <c r="T235" s="119"/>
      <c r="U235" s="119"/>
      <c r="V235" s="119"/>
      <c r="W235" s="122"/>
    </row>
    <row r="236" spans="1:23" ht="15" customHeight="1">
      <c r="B236" s="526"/>
      <c r="C236" s="123"/>
      <c r="D236" s="123"/>
      <c r="E236" s="123"/>
      <c r="F236" s="123"/>
      <c r="G236" s="123"/>
      <c r="H236" s="123"/>
      <c r="I236" s="124"/>
      <c r="J236" s="125"/>
      <c r="K236" s="123"/>
      <c r="L236" s="123"/>
      <c r="M236" s="123"/>
      <c r="N236" s="123"/>
      <c r="O236" s="123"/>
      <c r="P236" s="124"/>
      <c r="Q236" s="125"/>
      <c r="R236" s="123"/>
      <c r="S236" s="123"/>
      <c r="T236" s="123"/>
      <c r="U236" s="123"/>
      <c r="V236" s="123"/>
      <c r="W236" s="127"/>
    </row>
    <row r="237" spans="1:23" ht="15" customHeight="1">
      <c r="B237" s="526"/>
      <c r="C237" s="123"/>
      <c r="D237" s="123"/>
      <c r="E237" s="123"/>
      <c r="F237" s="123"/>
      <c r="G237" s="123"/>
      <c r="H237" s="123"/>
      <c r="I237" s="124"/>
      <c r="J237" s="125"/>
      <c r="K237" s="123"/>
      <c r="L237" s="123"/>
      <c r="M237" s="123"/>
      <c r="N237" s="123"/>
      <c r="O237" s="123"/>
      <c r="P237" s="124"/>
      <c r="Q237" s="125"/>
      <c r="R237" s="123"/>
      <c r="S237" s="123"/>
      <c r="T237" s="123"/>
      <c r="U237" s="123"/>
      <c r="V237" s="123"/>
      <c r="W237" s="127"/>
    </row>
    <row r="238" spans="1:23" ht="15" customHeight="1">
      <c r="B238" s="526"/>
      <c r="C238" s="123"/>
      <c r="D238" s="123"/>
      <c r="E238" s="123"/>
      <c r="F238" s="123"/>
      <c r="G238" s="123"/>
      <c r="H238" s="123"/>
      <c r="I238" s="124"/>
      <c r="J238" s="125"/>
      <c r="K238" s="123"/>
      <c r="L238" s="123"/>
      <c r="M238" s="123"/>
      <c r="N238" s="123"/>
      <c r="O238" s="123"/>
      <c r="P238" s="124"/>
      <c r="Q238" s="125"/>
      <c r="R238" s="123"/>
      <c r="S238" s="123"/>
      <c r="T238" s="123"/>
      <c r="U238" s="123"/>
      <c r="V238" s="123"/>
      <c r="W238" s="127"/>
    </row>
    <row r="239" spans="1:23" ht="15" customHeight="1">
      <c r="B239" s="526"/>
      <c r="C239" s="123"/>
      <c r="D239" s="123"/>
      <c r="E239" s="123"/>
      <c r="F239" s="123"/>
      <c r="G239" s="123"/>
      <c r="H239" s="123"/>
      <c r="I239" s="124"/>
      <c r="J239" s="125"/>
      <c r="K239" s="123"/>
      <c r="L239" s="123"/>
      <c r="M239" s="123"/>
      <c r="N239" s="123"/>
      <c r="O239" s="123"/>
      <c r="P239" s="124"/>
      <c r="Q239" s="125"/>
      <c r="R239" s="123"/>
      <c r="S239" s="123"/>
      <c r="T239" s="123"/>
      <c r="U239" s="123"/>
      <c r="V239" s="123"/>
      <c r="W239" s="127"/>
    </row>
    <row r="240" spans="1:23" ht="15" customHeight="1">
      <c r="B240" s="526"/>
      <c r="C240" s="123"/>
      <c r="D240" s="123"/>
      <c r="E240" s="123"/>
      <c r="F240" s="123"/>
      <c r="G240" s="123"/>
      <c r="H240" s="123"/>
      <c r="I240" s="124"/>
      <c r="J240" s="125"/>
      <c r="K240" s="123"/>
      <c r="L240" s="123"/>
      <c r="M240" s="123"/>
      <c r="N240" s="123"/>
      <c r="O240" s="123"/>
      <c r="P240" s="124"/>
      <c r="Q240" s="125"/>
      <c r="R240" s="123"/>
      <c r="S240" s="123"/>
      <c r="T240" s="123"/>
      <c r="U240" s="123"/>
      <c r="V240" s="123"/>
      <c r="W240" s="127"/>
    </row>
    <row r="241" spans="2:23" ht="15" customHeight="1">
      <c r="B241" s="526"/>
      <c r="C241" s="123"/>
      <c r="D241" s="123"/>
      <c r="E241" s="123"/>
      <c r="F241" s="123"/>
      <c r="G241" s="123"/>
      <c r="H241" s="123"/>
      <c r="I241" s="124"/>
      <c r="J241" s="125"/>
      <c r="K241" s="123"/>
      <c r="L241" s="123"/>
      <c r="M241" s="123"/>
      <c r="N241" s="123"/>
      <c r="O241" s="123"/>
      <c r="P241" s="124"/>
      <c r="Q241" s="125"/>
      <c r="R241" s="123"/>
      <c r="S241" s="123"/>
      <c r="T241" s="123"/>
      <c r="U241" s="123"/>
      <c r="V241" s="123"/>
      <c r="W241" s="127"/>
    </row>
    <row r="242" spans="2:23" ht="15" customHeight="1">
      <c r="B242" s="526"/>
      <c r="C242" s="123"/>
      <c r="D242" s="123"/>
      <c r="E242" s="123"/>
      <c r="F242" s="123"/>
      <c r="G242" s="123"/>
      <c r="H242" s="123"/>
      <c r="I242" s="124"/>
      <c r="J242" s="125"/>
      <c r="K242" s="123"/>
      <c r="L242" s="123"/>
      <c r="M242" s="123"/>
      <c r="N242" s="123"/>
      <c r="O242" s="123"/>
      <c r="P242" s="124"/>
      <c r="Q242" s="125"/>
      <c r="R242" s="123"/>
      <c r="S242" s="123"/>
      <c r="T242" s="123"/>
      <c r="U242" s="123"/>
      <c r="V242" s="123"/>
      <c r="W242" s="127"/>
    </row>
    <row r="243" spans="2:23" ht="15" customHeight="1">
      <c r="B243" s="526"/>
      <c r="C243" s="123"/>
      <c r="D243" s="123"/>
      <c r="E243" s="123"/>
      <c r="F243" s="123"/>
      <c r="G243" s="123"/>
      <c r="H243" s="123"/>
      <c r="I243" s="124"/>
      <c r="J243" s="125"/>
      <c r="K243" s="123"/>
      <c r="L243" s="123"/>
      <c r="M243" s="123"/>
      <c r="N243" s="123"/>
      <c r="O243" s="123"/>
      <c r="P243" s="124"/>
      <c r="Q243" s="125"/>
      <c r="R243" s="123"/>
      <c r="S243" s="123"/>
      <c r="T243" s="123"/>
      <c r="U243" s="123"/>
      <c r="V243" s="123"/>
      <c r="W243" s="127"/>
    </row>
    <row r="244" spans="2:23" ht="15" customHeight="1">
      <c r="B244" s="526"/>
      <c r="C244" s="123"/>
      <c r="D244" s="123"/>
      <c r="E244" s="123"/>
      <c r="F244" s="123"/>
      <c r="G244" s="123"/>
      <c r="H244" s="123"/>
      <c r="I244" s="124"/>
      <c r="J244" s="125"/>
      <c r="K244" s="123"/>
      <c r="L244" s="123"/>
      <c r="M244" s="123"/>
      <c r="N244" s="123"/>
      <c r="O244" s="123"/>
      <c r="P244" s="124"/>
      <c r="Q244" s="125"/>
      <c r="R244" s="123"/>
      <c r="S244" s="123"/>
      <c r="T244" s="123"/>
      <c r="U244" s="123"/>
      <c r="V244" s="123"/>
      <c r="W244" s="127"/>
    </row>
    <row r="245" spans="2:23" ht="15" customHeight="1">
      <c r="B245" s="526"/>
      <c r="C245" s="123"/>
      <c r="D245" s="123"/>
      <c r="E245" s="123"/>
      <c r="F245" s="123"/>
      <c r="G245" s="123"/>
      <c r="H245" s="123"/>
      <c r="I245" s="124"/>
      <c r="J245" s="125"/>
      <c r="K245" s="123"/>
      <c r="L245" s="123"/>
      <c r="M245" s="123"/>
      <c r="N245" s="123"/>
      <c r="O245" s="123"/>
      <c r="P245" s="124"/>
      <c r="Q245" s="125"/>
      <c r="R245" s="123"/>
      <c r="S245" s="123"/>
      <c r="T245" s="123"/>
      <c r="U245" s="123"/>
      <c r="V245" s="123"/>
      <c r="W245" s="127"/>
    </row>
    <row r="246" spans="2:23" ht="15" customHeight="1">
      <c r="B246" s="526"/>
      <c r="C246" s="123"/>
      <c r="D246" s="123"/>
      <c r="E246" s="123"/>
      <c r="F246" s="123"/>
      <c r="G246" s="123"/>
      <c r="H246" s="123"/>
      <c r="I246" s="124"/>
      <c r="J246" s="125"/>
      <c r="K246" s="123"/>
      <c r="L246" s="123"/>
      <c r="M246" s="123"/>
      <c r="N246" s="123"/>
      <c r="O246" s="123"/>
      <c r="P246" s="124"/>
      <c r="Q246" s="125"/>
      <c r="R246" s="123"/>
      <c r="S246" s="123"/>
      <c r="T246" s="123"/>
      <c r="U246" s="123"/>
      <c r="V246" s="123"/>
      <c r="W246" s="127"/>
    </row>
    <row r="247" spans="2:23" ht="15" customHeight="1">
      <c r="B247" s="526"/>
      <c r="C247" s="123"/>
      <c r="D247" s="123"/>
      <c r="E247" s="123"/>
      <c r="F247" s="123"/>
      <c r="G247" s="123"/>
      <c r="H247" s="123"/>
      <c r="I247" s="124"/>
      <c r="J247" s="125"/>
      <c r="K247" s="123"/>
      <c r="L247" s="123"/>
      <c r="M247" s="123"/>
      <c r="N247" s="123"/>
      <c r="O247" s="123"/>
      <c r="P247" s="124"/>
      <c r="Q247" s="125"/>
      <c r="R247" s="123"/>
      <c r="S247" s="123"/>
      <c r="T247" s="123"/>
      <c r="U247" s="123"/>
      <c r="V247" s="123"/>
      <c r="W247" s="127"/>
    </row>
    <row r="248" spans="2:23" ht="15" customHeight="1">
      <c r="B248" s="526"/>
      <c r="C248" s="123"/>
      <c r="D248" s="123"/>
      <c r="E248" s="123"/>
      <c r="F248" s="123"/>
      <c r="G248" s="123"/>
      <c r="H248" s="123"/>
      <c r="I248" s="124"/>
      <c r="J248" s="125"/>
      <c r="K248" s="123"/>
      <c r="L248" s="123"/>
      <c r="M248" s="123"/>
      <c r="N248" s="123"/>
      <c r="O248" s="123"/>
      <c r="P248" s="124"/>
      <c r="Q248" s="125"/>
      <c r="R248" s="123"/>
      <c r="S248" s="123"/>
      <c r="T248" s="123"/>
      <c r="U248" s="123"/>
      <c r="V248" s="123"/>
      <c r="W248" s="127"/>
    </row>
    <row r="249" spans="2:23" ht="15" customHeight="1">
      <c r="B249" s="526"/>
      <c r="C249" s="123"/>
      <c r="D249" s="123"/>
      <c r="E249" s="123"/>
      <c r="F249" s="123"/>
      <c r="G249" s="123"/>
      <c r="H249" s="123"/>
      <c r="I249" s="124"/>
      <c r="J249" s="125"/>
      <c r="K249" s="123"/>
      <c r="L249" s="123"/>
      <c r="M249" s="123"/>
      <c r="N249" s="123"/>
      <c r="O249" s="123"/>
      <c r="P249" s="124"/>
      <c r="Q249" s="125"/>
      <c r="R249" s="123"/>
      <c r="S249" s="123"/>
      <c r="T249" s="123"/>
      <c r="U249" s="123"/>
      <c r="V249" s="123"/>
      <c r="W249" s="127"/>
    </row>
    <row r="250" spans="2:23" ht="15" customHeight="1">
      <c r="B250" s="526"/>
      <c r="C250" s="123"/>
      <c r="D250" s="536" t="s">
        <v>208</v>
      </c>
      <c r="E250" s="536"/>
      <c r="F250" s="536"/>
      <c r="G250" s="536"/>
      <c r="H250" s="536"/>
      <c r="I250" s="124"/>
      <c r="J250" s="125"/>
      <c r="K250" s="521" t="s">
        <v>112</v>
      </c>
      <c r="L250" s="521"/>
      <c r="M250" s="521"/>
      <c r="N250" s="521"/>
      <c r="O250" s="521"/>
      <c r="P250" s="129"/>
      <c r="Q250" s="130"/>
      <c r="R250" s="521" t="s">
        <v>209</v>
      </c>
      <c r="S250" s="521"/>
      <c r="T250" s="521"/>
      <c r="U250" s="521"/>
      <c r="V250" s="521"/>
      <c r="W250" s="127"/>
    </row>
    <row r="251" spans="2:23">
      <c r="B251" s="526"/>
      <c r="C251" s="123"/>
      <c r="D251" s="106">
        <v>2012</v>
      </c>
      <c r="E251" s="106">
        <v>2013</v>
      </c>
      <c r="F251" s="106">
        <v>2014</v>
      </c>
      <c r="G251" s="106">
        <v>2015</v>
      </c>
      <c r="H251" s="106">
        <v>2016</v>
      </c>
      <c r="I251" s="124"/>
      <c r="J251" s="125"/>
      <c r="K251" s="106">
        <v>2012</v>
      </c>
      <c r="L251" s="106">
        <v>2013</v>
      </c>
      <c r="M251" s="106">
        <v>2014</v>
      </c>
      <c r="N251" s="106">
        <v>2015</v>
      </c>
      <c r="O251" s="106">
        <v>2016</v>
      </c>
      <c r="P251" s="107"/>
      <c r="Q251" s="108"/>
      <c r="R251" s="106">
        <v>2012</v>
      </c>
      <c r="S251" s="106">
        <v>2013</v>
      </c>
      <c r="T251" s="106">
        <v>2014</v>
      </c>
      <c r="U251" s="106">
        <v>2015</v>
      </c>
      <c r="V251" s="106">
        <v>2016</v>
      </c>
      <c r="W251" s="127"/>
    </row>
    <row r="252" spans="2:23" ht="4.5" customHeight="1">
      <c r="B252" s="526"/>
      <c r="C252" s="123"/>
      <c r="D252" s="109"/>
      <c r="E252" s="109"/>
      <c r="F252" s="109"/>
      <c r="G252" s="109"/>
      <c r="H252" s="109"/>
      <c r="I252" s="124"/>
      <c r="J252" s="125"/>
      <c r="K252" s="109"/>
      <c r="L252" s="109"/>
      <c r="M252" s="109"/>
      <c r="N252" s="109"/>
      <c r="O252" s="109"/>
      <c r="P252" s="107"/>
      <c r="Q252" s="108"/>
      <c r="R252" s="109"/>
      <c r="S252" s="109"/>
      <c r="T252" s="109"/>
      <c r="U252" s="109"/>
      <c r="V252" s="109"/>
      <c r="W252" s="127"/>
    </row>
    <row r="253" spans="2:23" ht="4.5" customHeight="1">
      <c r="B253" s="526"/>
      <c r="C253" s="123"/>
      <c r="D253" s="101"/>
      <c r="E253" s="101"/>
      <c r="F253" s="101"/>
      <c r="G253" s="101"/>
      <c r="H253" s="101"/>
      <c r="I253" s="124"/>
      <c r="J253" s="125"/>
      <c r="K253" s="101"/>
      <c r="L253" s="101"/>
      <c r="M253" s="101"/>
      <c r="N253" s="101"/>
      <c r="O253" s="101"/>
      <c r="P253" s="107"/>
      <c r="Q253" s="108"/>
      <c r="R253" s="101"/>
      <c r="S253" s="101"/>
      <c r="T253" s="101"/>
      <c r="U253" s="101"/>
      <c r="V253" s="101"/>
      <c r="W253" s="127"/>
    </row>
    <row r="254" spans="2:23">
      <c r="B254" s="526"/>
      <c r="C254" s="354" t="s">
        <v>152</v>
      </c>
      <c r="D254" s="112"/>
      <c r="E254" s="112"/>
      <c r="F254" s="112"/>
      <c r="G254" s="112"/>
      <c r="H254" s="112"/>
      <c r="I254" s="132"/>
      <c r="J254" s="133"/>
      <c r="K254" s="112"/>
      <c r="L254" s="112"/>
      <c r="M254" s="112"/>
      <c r="N254" s="112"/>
      <c r="O254" s="112"/>
      <c r="P254" s="132"/>
      <c r="Q254" s="133"/>
      <c r="R254" s="112"/>
      <c r="S254" s="112"/>
      <c r="T254" s="112"/>
      <c r="U254" s="112"/>
      <c r="V254" s="112"/>
      <c r="W254" s="127"/>
    </row>
    <row r="255" spans="2:23">
      <c r="B255" s="526"/>
      <c r="C255" s="354" t="s">
        <v>153</v>
      </c>
      <c r="D255" s="102"/>
      <c r="E255" s="102"/>
      <c r="F255" s="102"/>
      <c r="G255" s="112"/>
      <c r="H255" s="112"/>
      <c r="I255" s="132"/>
      <c r="J255" s="133"/>
      <c r="K255" s="102"/>
      <c r="L255" s="102"/>
      <c r="M255" s="102"/>
      <c r="N255" s="112"/>
      <c r="O255" s="112"/>
      <c r="P255" s="132"/>
      <c r="Q255" s="133"/>
      <c r="R255" s="102"/>
      <c r="S255" s="102"/>
      <c r="T255" s="102"/>
      <c r="U255" s="112"/>
      <c r="V255" s="112"/>
      <c r="W255" s="127"/>
    </row>
    <row r="256" spans="2:23" ht="15.75">
      <c r="B256" s="526"/>
      <c r="C256" s="490" t="s">
        <v>201</v>
      </c>
      <c r="D256" s="102"/>
      <c r="E256" s="112"/>
      <c r="F256" s="112"/>
      <c r="G256" s="112"/>
      <c r="H256" s="112"/>
      <c r="I256" s="132"/>
      <c r="J256" s="133"/>
      <c r="K256" s="102"/>
      <c r="L256" s="112"/>
      <c r="M256" s="112"/>
      <c r="N256" s="112"/>
      <c r="O256" s="112"/>
      <c r="P256" s="132"/>
      <c r="Q256" s="133"/>
      <c r="R256" s="102"/>
      <c r="S256" s="112"/>
      <c r="T256" s="112"/>
      <c r="U256" s="112"/>
      <c r="V256" s="112"/>
      <c r="W256" s="127"/>
    </row>
    <row r="257" spans="1:23" s="388" customFormat="1">
      <c r="A257" s="487"/>
      <c r="B257" s="526"/>
      <c r="C257" s="493" t="s">
        <v>204</v>
      </c>
      <c r="D257" s="102">
        <v>78.599999999999994</v>
      </c>
      <c r="E257" s="102">
        <v>59.6</v>
      </c>
      <c r="F257" s="102">
        <v>64.900000000000006</v>
      </c>
      <c r="G257" s="102">
        <v>66.3</v>
      </c>
      <c r="H257" s="102">
        <v>57.4</v>
      </c>
      <c r="I257" s="132"/>
      <c r="J257" s="133"/>
      <c r="K257" s="102">
        <v>48</v>
      </c>
      <c r="L257" s="102">
        <v>32</v>
      </c>
      <c r="M257" s="102">
        <v>37</v>
      </c>
      <c r="N257" s="102">
        <v>40</v>
      </c>
      <c r="O257" s="102">
        <v>28</v>
      </c>
      <c r="P257" s="132"/>
      <c r="Q257" s="133"/>
      <c r="R257" s="112"/>
      <c r="S257" s="102">
        <v>33</v>
      </c>
      <c r="T257" s="102">
        <v>45.5</v>
      </c>
      <c r="U257" s="102">
        <v>58</v>
      </c>
      <c r="V257" s="102">
        <v>61</v>
      </c>
      <c r="W257" s="127"/>
    </row>
    <row r="258" spans="1:23">
      <c r="B258" s="526"/>
      <c r="C258" s="354" t="s">
        <v>19</v>
      </c>
      <c r="D258" s="229">
        <v>61.6</v>
      </c>
      <c r="E258" s="229">
        <v>55.2</v>
      </c>
      <c r="F258" s="229">
        <v>59.6</v>
      </c>
      <c r="G258" s="229">
        <v>58</v>
      </c>
      <c r="H258" s="229">
        <v>55.3</v>
      </c>
      <c r="I258" s="132"/>
      <c r="J258" s="133"/>
      <c r="K258" s="230">
        <v>33</v>
      </c>
      <c r="L258" s="230">
        <v>27</v>
      </c>
      <c r="M258" s="230">
        <v>31</v>
      </c>
      <c r="N258" s="230">
        <v>30</v>
      </c>
      <c r="O258" s="230">
        <v>26</v>
      </c>
      <c r="P258" s="132"/>
      <c r="Q258" s="133"/>
      <c r="R258" s="231">
        <v>56</v>
      </c>
      <c r="S258" s="231">
        <v>41</v>
      </c>
      <c r="T258" s="231">
        <v>46</v>
      </c>
      <c r="U258" s="231">
        <v>50</v>
      </c>
      <c r="V258" s="231">
        <v>48</v>
      </c>
      <c r="W258" s="127"/>
    </row>
    <row r="259" spans="1:23">
      <c r="B259" s="526"/>
      <c r="C259" s="354" t="s">
        <v>169</v>
      </c>
      <c r="D259" s="413">
        <v>36.4</v>
      </c>
      <c r="E259" s="413">
        <v>45.5</v>
      </c>
      <c r="F259" s="413">
        <v>50.3</v>
      </c>
      <c r="G259" s="413">
        <v>39.200000000000003</v>
      </c>
      <c r="H259" s="413">
        <v>42.9</v>
      </c>
      <c r="I259" s="132"/>
      <c r="J259" s="133"/>
      <c r="K259" s="383">
        <v>7.0000000000000009</v>
      </c>
      <c r="L259" s="383">
        <v>15</v>
      </c>
      <c r="M259" s="383">
        <v>17</v>
      </c>
      <c r="N259" s="383">
        <v>11</v>
      </c>
      <c r="O259" s="383">
        <v>8</v>
      </c>
      <c r="P259" s="132"/>
      <c r="Q259" s="133"/>
      <c r="R259" s="450">
        <v>39.5</v>
      </c>
      <c r="S259" s="450">
        <v>57</v>
      </c>
      <c r="T259" s="450">
        <v>53</v>
      </c>
      <c r="U259" s="450">
        <v>39</v>
      </c>
      <c r="V259" s="450">
        <v>47.5</v>
      </c>
      <c r="W259" s="127"/>
    </row>
    <row r="260" spans="1:23" ht="4.5" customHeight="1">
      <c r="B260" s="526"/>
      <c r="C260" s="96"/>
      <c r="D260" s="134"/>
      <c r="E260" s="134"/>
      <c r="F260" s="134"/>
      <c r="G260" s="134"/>
      <c r="H260" s="134"/>
      <c r="I260" s="132"/>
      <c r="J260" s="133"/>
      <c r="K260" s="134"/>
      <c r="L260" s="134"/>
      <c r="M260" s="134"/>
      <c r="N260" s="134"/>
      <c r="O260" s="134"/>
      <c r="P260" s="132"/>
      <c r="Q260" s="133"/>
      <c r="R260" s="134"/>
      <c r="S260" s="134"/>
      <c r="T260" s="134"/>
      <c r="U260" s="134"/>
      <c r="V260" s="134"/>
      <c r="W260" s="127"/>
    </row>
    <row r="261" spans="1:23" ht="4.5" customHeight="1">
      <c r="B261" s="526"/>
      <c r="C261" s="96"/>
      <c r="D261" s="128"/>
      <c r="E261" s="128"/>
      <c r="F261" s="128"/>
      <c r="G261" s="128"/>
      <c r="H261" s="128"/>
      <c r="I261" s="132"/>
      <c r="J261" s="133"/>
      <c r="K261" s="128"/>
      <c r="L261" s="128"/>
      <c r="M261" s="128"/>
      <c r="N261" s="128"/>
      <c r="O261" s="128"/>
      <c r="P261" s="132"/>
      <c r="Q261" s="133"/>
      <c r="R261" s="128"/>
      <c r="S261" s="128"/>
      <c r="T261" s="128"/>
      <c r="U261" s="128"/>
      <c r="V261" s="128"/>
      <c r="W261" s="127"/>
    </row>
    <row r="262" spans="1:23">
      <c r="B262" s="526"/>
      <c r="C262" s="81" t="s">
        <v>5</v>
      </c>
      <c r="D262" s="186" t="s">
        <v>126</v>
      </c>
      <c r="E262" s="186" t="s">
        <v>126</v>
      </c>
      <c r="F262" s="186" t="s">
        <v>126</v>
      </c>
      <c r="G262" s="186" t="s">
        <v>126</v>
      </c>
      <c r="H262" s="186" t="s">
        <v>126</v>
      </c>
      <c r="I262" s="199"/>
      <c r="J262" s="200"/>
      <c r="K262" s="186" t="s">
        <v>126</v>
      </c>
      <c r="L262" s="186" t="s">
        <v>126</v>
      </c>
      <c r="M262" s="186" t="s">
        <v>126</v>
      </c>
      <c r="N262" s="186" t="s">
        <v>126</v>
      </c>
      <c r="O262" s="186" t="s">
        <v>126</v>
      </c>
      <c r="P262" s="199"/>
      <c r="Q262" s="200"/>
      <c r="R262" s="186" t="s">
        <v>126</v>
      </c>
      <c r="S262" s="186" t="s">
        <v>126</v>
      </c>
      <c r="T262" s="186" t="s">
        <v>126</v>
      </c>
      <c r="U262" s="186" t="s">
        <v>126</v>
      </c>
      <c r="V262" s="186" t="s">
        <v>126</v>
      </c>
      <c r="W262" s="127"/>
    </row>
    <row r="263" spans="1:23" ht="15.75" thickBot="1">
      <c r="B263" s="527"/>
      <c r="C263" s="135"/>
      <c r="D263" s="135"/>
      <c r="E263" s="135"/>
      <c r="F263" s="135"/>
      <c r="G263" s="135"/>
      <c r="H263" s="135"/>
      <c r="I263" s="135"/>
      <c r="J263" s="135"/>
      <c r="K263" s="135"/>
      <c r="L263" s="135"/>
      <c r="M263" s="135"/>
      <c r="N263" s="135"/>
      <c r="O263" s="135"/>
      <c r="P263" s="135"/>
      <c r="Q263" s="135"/>
      <c r="R263" s="135"/>
      <c r="S263" s="135"/>
      <c r="T263" s="135"/>
      <c r="U263" s="135"/>
      <c r="V263" s="135"/>
      <c r="W263" s="136"/>
    </row>
    <row r="264" spans="1:23">
      <c r="B264" s="141"/>
      <c r="C264" s="138"/>
      <c r="D264" s="138"/>
      <c r="E264" s="138"/>
    </row>
    <row r="265" spans="1:23" ht="30" customHeight="1">
      <c r="C265" s="541" t="s">
        <v>200</v>
      </c>
      <c r="D265" s="541"/>
      <c r="E265" s="541"/>
      <c r="F265" s="541"/>
      <c r="G265" s="541"/>
      <c r="H265" s="541"/>
      <c r="I265" s="541"/>
      <c r="J265" s="541"/>
      <c r="K265" s="541"/>
      <c r="L265" s="541"/>
      <c r="M265" s="541"/>
      <c r="N265" s="541"/>
      <c r="O265" s="541"/>
      <c r="P265" s="541"/>
      <c r="Q265" s="541"/>
      <c r="R265" s="541"/>
      <c r="S265" s="541"/>
      <c r="T265" s="541"/>
      <c r="U265" s="541"/>
      <c r="V265" s="541"/>
      <c r="W265" s="142"/>
    </row>
    <row r="266" spans="1:23" s="388" customFormat="1" ht="15.75">
      <c r="A266" s="491"/>
      <c r="C266" s="542" t="s">
        <v>224</v>
      </c>
      <c r="D266" s="542"/>
      <c r="E266" s="542"/>
      <c r="F266" s="542"/>
      <c r="G266" s="542"/>
      <c r="H266" s="542"/>
      <c r="I266" s="542"/>
      <c r="J266" s="542"/>
      <c r="K266" s="542"/>
      <c r="L266" s="542"/>
      <c r="M266" s="542"/>
      <c r="N266" s="542"/>
      <c r="O266" s="542"/>
      <c r="P266" s="542"/>
      <c r="Q266" s="542"/>
      <c r="R266" s="542"/>
      <c r="S266" s="542"/>
      <c r="T266" s="542"/>
      <c r="U266" s="542"/>
      <c r="V266" s="542"/>
      <c r="W266" s="142"/>
    </row>
    <row r="267" spans="1:23" s="388" customFormat="1" ht="39" customHeight="1">
      <c r="A267" s="494"/>
      <c r="C267" s="541" t="s">
        <v>206</v>
      </c>
      <c r="D267" s="541"/>
      <c r="E267" s="541"/>
      <c r="F267" s="541"/>
      <c r="G267" s="541"/>
      <c r="H267" s="541"/>
      <c r="I267" s="541"/>
      <c r="J267" s="541"/>
      <c r="K267" s="541"/>
      <c r="L267" s="541"/>
      <c r="M267" s="541"/>
      <c r="N267" s="541"/>
      <c r="O267" s="541"/>
      <c r="P267" s="541"/>
      <c r="Q267" s="541"/>
      <c r="R267" s="541"/>
      <c r="S267" s="541"/>
      <c r="T267" s="541"/>
      <c r="U267" s="541"/>
      <c r="V267" s="541"/>
      <c r="W267" s="142"/>
    </row>
    <row r="268" spans="1:23">
      <c r="C268" s="255" t="s">
        <v>205</v>
      </c>
      <c r="D268" s="189"/>
      <c r="E268" s="189"/>
      <c r="F268" s="189"/>
      <c r="G268" s="189"/>
      <c r="H268" s="189"/>
      <c r="I268" s="189"/>
      <c r="J268" s="189"/>
      <c r="K268" s="189"/>
      <c r="L268" s="189"/>
      <c r="M268" s="189"/>
      <c r="N268" s="189"/>
      <c r="O268" s="189"/>
      <c r="P268" s="189"/>
      <c r="Q268" s="189"/>
      <c r="R268" s="189"/>
      <c r="S268" s="189"/>
      <c r="T268" s="189"/>
      <c r="U268" s="189"/>
      <c r="V268" s="189"/>
      <c r="W268" s="142"/>
    </row>
    <row r="269" spans="1:23">
      <c r="C269" s="255" t="s">
        <v>17</v>
      </c>
      <c r="D269" s="255"/>
      <c r="E269" s="255"/>
      <c r="F269" s="255"/>
      <c r="G269" s="255"/>
      <c r="H269" s="255"/>
      <c r="I269" s="255"/>
      <c r="J269" s="255"/>
      <c r="K269" s="255"/>
      <c r="L269" s="255"/>
      <c r="M269" s="255"/>
      <c r="N269" s="255"/>
      <c r="O269" s="255"/>
      <c r="P269" s="255"/>
      <c r="Q269" s="255"/>
      <c r="R269" s="255"/>
      <c r="S269" s="255"/>
      <c r="T269" s="255"/>
      <c r="U269" s="255"/>
      <c r="V269" s="255"/>
      <c r="W269" s="143"/>
    </row>
  </sheetData>
  <mergeCells count="55">
    <mergeCell ref="C64:V64"/>
    <mergeCell ref="B1:W1"/>
    <mergeCell ref="B2:W2"/>
    <mergeCell ref="B3:B32"/>
    <mergeCell ref="C3:V3"/>
    <mergeCell ref="D19:H19"/>
    <mergeCell ref="K19:O19"/>
    <mergeCell ref="R19:V19"/>
    <mergeCell ref="B33:B62"/>
    <mergeCell ref="C33:V33"/>
    <mergeCell ref="D49:H49"/>
    <mergeCell ref="K49:O49"/>
    <mergeCell ref="R49:V49"/>
    <mergeCell ref="C131:V131"/>
    <mergeCell ref="B69:W69"/>
    <mergeCell ref="B70:B99"/>
    <mergeCell ref="C70:V70"/>
    <mergeCell ref="D86:H86"/>
    <mergeCell ref="K86:O86"/>
    <mergeCell ref="R86:V86"/>
    <mergeCell ref="B100:B129"/>
    <mergeCell ref="C100:V100"/>
    <mergeCell ref="D116:H116"/>
    <mergeCell ref="K116:O116"/>
    <mergeCell ref="R116:V116"/>
    <mergeCell ref="C137:V137"/>
    <mergeCell ref="D153:H153"/>
    <mergeCell ref="K153:O153"/>
    <mergeCell ref="R153:V153"/>
    <mergeCell ref="B167:B196"/>
    <mergeCell ref="C167:V167"/>
    <mergeCell ref="D183:H183"/>
    <mergeCell ref="K183:O183"/>
    <mergeCell ref="R183:V183"/>
    <mergeCell ref="B234:B263"/>
    <mergeCell ref="D250:H250"/>
    <mergeCell ref="K250:O250"/>
    <mergeCell ref="R250:V250"/>
    <mergeCell ref="C265:V265"/>
    <mergeCell ref="C66:V66"/>
    <mergeCell ref="C133:V133"/>
    <mergeCell ref="C200:V200"/>
    <mergeCell ref="C267:V267"/>
    <mergeCell ref="C65:V65"/>
    <mergeCell ref="C132:V132"/>
    <mergeCell ref="C199:V199"/>
    <mergeCell ref="C266:V266"/>
    <mergeCell ref="B203:W203"/>
    <mergeCell ref="B204:B233"/>
    <mergeCell ref="D220:H220"/>
    <mergeCell ref="K220:O220"/>
    <mergeCell ref="R220:V220"/>
    <mergeCell ref="C198:V198"/>
    <mergeCell ref="B136:W136"/>
    <mergeCell ref="B137:B166"/>
  </mergeCells>
  <conditionalFormatting sqref="G229:H231 D224:F231 G259:H261 U259:V261 N259:O261 U229:V231 R224:T231 N229:O231 K224:M231 D232:H233 K232:O233 R232:V233 D262:H262 K262:O262 R262:V262 G192:H194 U162:V164 N162:O164 N192:O194 U192:V194 R187:T194 G162:H164 D165:H166 K165:O166 R165:V166 D195:H195 K195:O195 R195:V195 D157:F164 K157:M164 D187:F194 K187:M194 R157:T164 T158:V158 R188:V188 G125:H127 D120:F127 K90:M97 N95:O97 U95:V97 R90:T97 K120:M127 N125:O127 U125:V127 R120:T127 G95:H97 D98:H99 K98:O99 R98:V99 D128:H128 K128:O128 R128:V128 K23:M30 N28:O30 G28:H30 D23:F30 U28:V30 R23:T30 G58:H60 D53:F60 K53:M60 N58:O60 U58:V60 R53:T60 D31:H32 K31:O32 R31:V32 D61:H61 K61:O61 R61:V61 D254:F261 K254:M261 R254:T261 D90:F97">
    <cfRule type="containsErrors" dxfId="120" priority="20">
      <formula>ISERROR(D23)</formula>
    </cfRule>
  </conditionalFormatting>
  <conditionalFormatting sqref="G224:H231 N224:O231 U224:V231 G187:H194 U157:V164 N157:O164 N187:O194 G157:H164 U187:V194 G120:H127 N90:O97 N120:O127 U120:V127 U90:V97 N23:O30 G23:H30 U23:V30 G53:H60 N53:O60 U53:V60 G254:H261 N254:O261 U254:V261 G90:H97">
    <cfRule type="cellIs" dxfId="119" priority="18" operator="equal">
      <formula>"#N/A"</formula>
    </cfRule>
    <cfRule type="cellIs" dxfId="118" priority="19" operator="equal">
      <formula>"#NULL!"</formula>
    </cfRule>
  </conditionalFormatting>
  <conditionalFormatting sqref="R254:T257 L254:M257 S224:T227 L224:M227 T157:T160 L157:M160 L187:M190 T187:T190 R158:V158 R188:V188 D120:F123 K90:M93 R90:T93 K120:M123 R120:T123 D23:F26 D53:F56 K23:M26 R23:T26 K53:M56 R53:T56 D90:F93">
    <cfRule type="expression" dxfId="117" priority="17">
      <formula>AND(ISERROR(D23)=TRUE, ISTEXT(#REF!)=TRUE)</formula>
    </cfRule>
  </conditionalFormatting>
  <conditionalFormatting sqref="R259:U259 L259:N259 L229:N229 R229:U229 T162:V162 L162:O162 L192:O192 T192:V192 D95:H97 D125:H127 K95:N97 R95:V97 K125:N127 R125:V127 D28:H30 D58:H60 K28:O30 R28:V30 K58:O60 R58:V60">
    <cfRule type="expression" dxfId="116" priority="16">
      <formula>AND(ISERR(D28)=TRUE, ISTEXT(#REF!)=TRUE)</formula>
    </cfRule>
  </conditionalFormatting>
  <conditionalFormatting sqref="D259:H261 R259:V261 K259:O261 D229:H231 K229:O231 R229:V231 D192:H194 R162:V164 K162:O164 K192:O194 R192:V194 D162:H164 D125:H127 K95:O97 R95:V97 K125:O127 R125:V127 D95:H97 K28:O30 D28:H30 R28:V30 D58:H60 K58:O60 R58:V60">
    <cfRule type="expression" dxfId="115" priority="15">
      <formula>AND(D28="#NULL!", ISTEXT(#REF!)=TRUE)</formula>
    </cfRule>
  </conditionalFormatting>
  <conditionalFormatting sqref="D259:H261 R259:V261 K259:O261 D229:H231 K229:O231 R229:V231 D192:H194 R162:V164 K162:O164 K192:O194 R192:V194 D162:H164 D125:H127 K95:O97 R95:V97 K125:O127 R125:V127 D95:H97 K28:O30 D28:H30 R28:V30 D58:H60 K58:O60 R58:V60">
    <cfRule type="expression" dxfId="114" priority="14">
      <formula>AND(D28="#NULL!", ISTEXT(#REF!)=TRUE)</formula>
    </cfRule>
  </conditionalFormatting>
  <conditionalFormatting sqref="H259 V259 O259:O261 H229 O229:O231 V229 O162:O164 O192:O194 H125 O95:O97 V95 O125:O127 V125 H95:H97 O28:O30 O58:O60">
    <cfRule type="expression" dxfId="113" priority="13">
      <formula>AND(ISERR(H28)=TRUE, ISTEXT(#REF!)=TRUE)</formula>
    </cfRule>
  </conditionalFormatting>
  <conditionalFormatting sqref="E58 S28">
    <cfRule type="expression" dxfId="112" priority="12">
      <formula>AND(ISERR(E28)=TRUE, ISTEXT(#REF!)=TRUE)</formula>
    </cfRule>
  </conditionalFormatting>
  <conditionalFormatting sqref="R224:T227 K224:M227 D224:F227 R187:T190 D157:F160 K157:M160 D187:F190 K187:M190 R157:T160 T158:V158 R188:V188 E120:F123 D23:F26 D53:F56 D254:F257 K254:M257 R254:T257 D90:F93">
    <cfRule type="expression" dxfId="111" priority="11">
      <formula>AND(ISERROR(D23)=TRUE, ISTEXT(#REF!)=TRUE)</formula>
    </cfRule>
  </conditionalFormatting>
  <conditionalFormatting sqref="R259:V261 K259:N261 D259:H261 D229:H231 K229:N231 R229:V231 R162:V164 K162:N164 R192:V194 K192:N194 D192:H194 D162:H164 E125:G125 D95:G97 D28:H30 D58:H60">
    <cfRule type="expression" dxfId="110" priority="10">
      <formula>AND(ISERR(D28)=TRUE, ISTEXT(#REF!)=TRUE)</formula>
    </cfRule>
  </conditionalFormatting>
  <printOptions horizontalCentered="1" verticalCentered="1"/>
  <pageMargins left="0.2" right="0.2" top="0.25" bottom="0.25" header="0" footer="0"/>
  <pageSetup scale="58" orientation="landscape" r:id="rId1"/>
  <headerFooter>
    <oddFooter>&amp;L&amp;"Times New Roman,Regular"&amp;10Massachusetts Department of Elementary and Secondary Education&amp;R&amp;"Times New Roman,Regular"&amp;10Data  Display for Phoenix Academies</oddFooter>
  </headerFooter>
  <rowBreaks count="3" manualBreakCount="3">
    <brk id="68" min="1" max="22" man="1"/>
    <brk id="135" min="1" max="22" man="1"/>
    <brk id="202" min="1" max="2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4" tint="0.39997558519241921"/>
  </sheetPr>
  <dimension ref="A1:AB185"/>
  <sheetViews>
    <sheetView showGridLines="0" showRowColHeaders="0" topLeftCell="A2" zoomScale="25" zoomScaleNormal="25" zoomScaleSheetLayoutView="100" zoomScalePageLayoutView="85" workbookViewId="0">
      <selection activeCell="B2" sqref="B2:X2"/>
    </sheetView>
  </sheetViews>
  <sheetFormatPr defaultRowHeight="15"/>
  <cols>
    <col min="1" max="1" width="1.140625" style="180" customWidth="1"/>
    <col min="2" max="2" width="4.28515625" style="84" customWidth="1"/>
    <col min="3" max="3" width="1.28515625" style="84" customWidth="1"/>
    <col min="4" max="4" width="23.140625" style="84" customWidth="1"/>
    <col min="5" max="8" width="8.5703125" style="84" customWidth="1"/>
    <col min="9" max="9" width="9.28515625" style="84" customWidth="1"/>
    <col min="10" max="10" width="2.85546875" style="84" customWidth="1"/>
    <col min="11" max="16" width="8.5703125" style="84" customWidth="1"/>
    <col min="17" max="17" width="2.85546875" style="84" customWidth="1"/>
    <col min="18" max="23" width="8.5703125" style="84" customWidth="1"/>
    <col min="24" max="24" width="2.85546875" style="84" customWidth="1"/>
    <col min="25" max="25" width="1.42578125" style="84" customWidth="1"/>
    <col min="26" max="26" width="8.5703125" style="84" customWidth="1"/>
    <col min="27" max="16384" width="9.140625" style="84"/>
  </cols>
  <sheetData>
    <row r="1" spans="2:28" ht="16.5" thickBot="1">
      <c r="B1" s="540"/>
      <c r="C1" s="540"/>
      <c r="D1" s="540"/>
      <c r="E1" s="540"/>
      <c r="F1" s="540"/>
      <c r="G1" s="540"/>
      <c r="H1" s="540"/>
      <c r="I1" s="540"/>
      <c r="J1" s="540"/>
      <c r="K1" s="540"/>
      <c r="L1" s="540"/>
      <c r="M1" s="540"/>
      <c r="N1" s="540"/>
      <c r="O1" s="540"/>
      <c r="P1" s="540"/>
      <c r="Q1" s="540"/>
      <c r="R1" s="540"/>
      <c r="S1" s="540"/>
      <c r="T1" s="540"/>
      <c r="U1" s="540"/>
      <c r="V1" s="540"/>
      <c r="W1" s="540"/>
      <c r="X1" s="540"/>
      <c r="Y1" s="546"/>
      <c r="Z1" s="546"/>
    </row>
    <row r="2" spans="2:28" s="180" customFormat="1" ht="60" customHeight="1">
      <c r="B2" s="522" t="s">
        <v>168</v>
      </c>
      <c r="C2" s="523"/>
      <c r="D2" s="523"/>
      <c r="E2" s="523"/>
      <c r="F2" s="523"/>
      <c r="G2" s="523"/>
      <c r="H2" s="523"/>
      <c r="I2" s="523"/>
      <c r="J2" s="523"/>
      <c r="K2" s="523"/>
      <c r="L2" s="523"/>
      <c r="M2" s="523"/>
      <c r="N2" s="523"/>
      <c r="O2" s="523"/>
      <c r="P2" s="523"/>
      <c r="Q2" s="523"/>
      <c r="R2" s="523"/>
      <c r="S2" s="523"/>
      <c r="T2" s="523"/>
      <c r="U2" s="523"/>
      <c r="V2" s="523"/>
      <c r="W2" s="523"/>
      <c r="X2" s="524"/>
      <c r="Y2" s="181"/>
    </row>
    <row r="3" spans="2:28" s="180" customFormat="1" ht="7.5" customHeight="1">
      <c r="B3" s="525" t="s">
        <v>114</v>
      </c>
      <c r="C3" s="182"/>
      <c r="D3" s="183"/>
      <c r="E3" s="183"/>
      <c r="F3" s="183"/>
      <c r="G3" s="183"/>
      <c r="H3" s="183"/>
      <c r="I3" s="183"/>
      <c r="J3" s="183"/>
      <c r="K3" s="183"/>
      <c r="L3" s="183"/>
      <c r="M3" s="183"/>
      <c r="N3" s="183"/>
      <c r="O3" s="183"/>
      <c r="P3" s="183"/>
      <c r="Q3" s="183"/>
      <c r="R3" s="183"/>
      <c r="S3" s="183"/>
      <c r="T3" s="183"/>
      <c r="U3" s="183"/>
      <c r="V3" s="183"/>
      <c r="W3" s="183"/>
      <c r="X3" s="184"/>
    </row>
    <row r="4" spans="2:28" s="180" customFormat="1" ht="15" customHeight="1">
      <c r="B4" s="526"/>
      <c r="C4" s="185"/>
      <c r="D4" s="92"/>
      <c r="E4" s="92"/>
      <c r="F4" s="92"/>
      <c r="G4" s="92"/>
      <c r="H4" s="92"/>
      <c r="I4" s="92"/>
      <c r="J4" s="93"/>
      <c r="K4" s="94"/>
      <c r="L4" s="92"/>
      <c r="M4" s="92"/>
      <c r="N4" s="92"/>
      <c r="O4" s="92"/>
      <c r="P4" s="92"/>
      <c r="Q4" s="93"/>
      <c r="R4" s="94"/>
      <c r="S4" s="92"/>
      <c r="T4" s="92"/>
      <c r="U4" s="92"/>
      <c r="V4" s="92"/>
      <c r="W4" s="92"/>
      <c r="X4" s="184"/>
    </row>
    <row r="5" spans="2:28" s="180" customFormat="1" ht="15" customHeight="1">
      <c r="B5" s="526"/>
      <c r="C5" s="185"/>
      <c r="D5" s="96"/>
      <c r="E5" s="96"/>
      <c r="F5" s="96"/>
      <c r="G5" s="96"/>
      <c r="H5" s="96"/>
      <c r="I5" s="96"/>
      <c r="J5" s="97"/>
      <c r="K5" s="98"/>
      <c r="L5" s="96"/>
      <c r="M5" s="96"/>
      <c r="N5" s="96"/>
      <c r="O5" s="96"/>
      <c r="P5" s="96"/>
      <c r="Q5" s="97"/>
      <c r="R5" s="98"/>
      <c r="S5" s="96"/>
      <c r="T5" s="96"/>
      <c r="U5" s="96"/>
      <c r="V5" s="96"/>
      <c r="W5" s="96"/>
      <c r="X5" s="184"/>
    </row>
    <row r="6" spans="2:28" s="180" customFormat="1" ht="15" customHeight="1">
      <c r="B6" s="526"/>
      <c r="C6" s="185"/>
      <c r="D6" s="96"/>
      <c r="E6" s="96"/>
      <c r="F6" s="96"/>
      <c r="G6" s="96"/>
      <c r="H6" s="96"/>
      <c r="I6" s="96"/>
      <c r="J6" s="97"/>
      <c r="K6" s="98"/>
      <c r="L6" s="96"/>
      <c r="M6" s="96"/>
      <c r="N6" s="96"/>
      <c r="O6" s="96"/>
      <c r="P6" s="96"/>
      <c r="Q6" s="97"/>
      <c r="R6" s="98"/>
      <c r="S6" s="96"/>
      <c r="T6" s="96"/>
      <c r="U6" s="96"/>
      <c r="V6" s="96"/>
      <c r="W6" s="96"/>
      <c r="X6" s="184"/>
    </row>
    <row r="7" spans="2:28" s="180" customFormat="1" ht="15" customHeight="1">
      <c r="B7" s="526"/>
      <c r="C7" s="185"/>
      <c r="D7" s="96"/>
      <c r="E7" s="96"/>
      <c r="F7" s="96"/>
      <c r="G7" s="96"/>
      <c r="H7" s="96"/>
      <c r="I7" s="96"/>
      <c r="J7" s="97"/>
      <c r="K7" s="98"/>
      <c r="L7" s="96"/>
      <c r="M7" s="96"/>
      <c r="N7" s="96"/>
      <c r="O7" s="96"/>
      <c r="P7" s="96"/>
      <c r="Q7" s="97"/>
      <c r="R7" s="98"/>
      <c r="S7" s="96"/>
      <c r="T7" s="96"/>
      <c r="U7" s="96"/>
      <c r="V7" s="96"/>
      <c r="W7" s="96"/>
      <c r="X7" s="184"/>
    </row>
    <row r="8" spans="2:28" s="180" customFormat="1" ht="15" customHeight="1">
      <c r="B8" s="526"/>
      <c r="C8" s="185"/>
      <c r="D8" s="96"/>
      <c r="E8" s="96"/>
      <c r="F8" s="96"/>
      <c r="G8" s="96"/>
      <c r="H8" s="96"/>
      <c r="I8" s="96"/>
      <c r="J8" s="97"/>
      <c r="K8" s="98"/>
      <c r="L8" s="96"/>
      <c r="M8" s="96"/>
      <c r="N8" s="96"/>
      <c r="O8" s="96"/>
      <c r="P8" s="96"/>
      <c r="Q8" s="97"/>
      <c r="R8" s="98"/>
      <c r="S8" s="96"/>
      <c r="T8" s="96"/>
      <c r="U8" s="96"/>
      <c r="V8" s="96"/>
      <c r="W8" s="96"/>
      <c r="X8" s="184"/>
    </row>
    <row r="9" spans="2:28" s="180" customFormat="1" ht="15" customHeight="1">
      <c r="B9" s="526"/>
      <c r="C9" s="185"/>
      <c r="D9" s="96"/>
      <c r="E9" s="96"/>
      <c r="F9" s="96"/>
      <c r="G9" s="96"/>
      <c r="H9" s="96"/>
      <c r="I9" s="96"/>
      <c r="J9" s="97"/>
      <c r="K9" s="98"/>
      <c r="L9" s="96"/>
      <c r="M9" s="96"/>
      <c r="N9" s="96"/>
      <c r="O9" s="96"/>
      <c r="P9" s="96"/>
      <c r="Q9" s="97"/>
      <c r="R9" s="98"/>
      <c r="S9" s="96"/>
      <c r="T9" s="96"/>
      <c r="U9" s="96"/>
      <c r="V9" s="96"/>
      <c r="W9" s="96"/>
      <c r="X9" s="184"/>
    </row>
    <row r="10" spans="2:28" s="180" customFormat="1" ht="15" customHeight="1">
      <c r="B10" s="526"/>
      <c r="C10" s="185"/>
      <c r="D10" s="96"/>
      <c r="E10" s="96"/>
      <c r="F10" s="96"/>
      <c r="G10" s="96"/>
      <c r="H10" s="96"/>
      <c r="I10" s="96"/>
      <c r="J10" s="97"/>
      <c r="K10" s="98"/>
      <c r="L10" s="96"/>
      <c r="M10" s="96"/>
      <c r="N10" s="96"/>
      <c r="O10" s="96"/>
      <c r="P10" s="96"/>
      <c r="Q10" s="97"/>
      <c r="R10" s="98"/>
      <c r="S10" s="96"/>
      <c r="T10" s="96"/>
      <c r="U10" s="96"/>
      <c r="V10" s="96"/>
      <c r="W10" s="96"/>
      <c r="X10" s="184"/>
    </row>
    <row r="11" spans="2:28" s="180" customFormat="1" ht="15" customHeight="1">
      <c r="B11" s="526"/>
      <c r="C11" s="185"/>
      <c r="D11" s="96"/>
      <c r="E11" s="96"/>
      <c r="F11" s="96"/>
      <c r="G11" s="96"/>
      <c r="H11" s="96"/>
      <c r="I11" s="96"/>
      <c r="J11" s="97"/>
      <c r="K11" s="98"/>
      <c r="L11" s="96"/>
      <c r="M11" s="96"/>
      <c r="N11" s="96"/>
      <c r="O11" s="96"/>
      <c r="P11" s="96"/>
      <c r="Q11" s="97"/>
      <c r="R11" s="98"/>
      <c r="S11" s="96"/>
      <c r="T11" s="96"/>
      <c r="U11" s="96"/>
      <c r="V11" s="96"/>
      <c r="W11" s="96"/>
      <c r="X11" s="184"/>
    </row>
    <row r="12" spans="2:28" s="180" customFormat="1">
      <c r="B12" s="526"/>
      <c r="C12" s="185"/>
      <c r="D12" s="96"/>
      <c r="E12" s="96"/>
      <c r="F12" s="96"/>
      <c r="G12" s="96"/>
      <c r="H12" s="96"/>
      <c r="I12" s="96"/>
      <c r="J12" s="97"/>
      <c r="K12" s="98"/>
      <c r="L12" s="96"/>
      <c r="M12" s="96"/>
      <c r="N12" s="96"/>
      <c r="O12" s="96"/>
      <c r="P12" s="96"/>
      <c r="Q12" s="97"/>
      <c r="R12" s="98"/>
      <c r="S12" s="96"/>
      <c r="T12" s="96"/>
      <c r="U12" s="96"/>
      <c r="V12" s="96"/>
      <c r="W12" s="96"/>
      <c r="X12" s="184"/>
    </row>
    <row r="13" spans="2:28" s="180" customFormat="1">
      <c r="B13" s="526"/>
      <c r="C13" s="185"/>
      <c r="D13" s="96"/>
      <c r="E13" s="96"/>
      <c r="F13" s="96"/>
      <c r="G13" s="96"/>
      <c r="H13" s="96"/>
      <c r="I13" s="96"/>
      <c r="J13" s="97"/>
      <c r="K13" s="98"/>
      <c r="L13" s="96"/>
      <c r="M13" s="96"/>
      <c r="N13" s="96"/>
      <c r="O13" s="96"/>
      <c r="P13" s="96"/>
      <c r="Q13" s="97"/>
      <c r="R13" s="98"/>
      <c r="S13" s="96"/>
      <c r="T13" s="96"/>
      <c r="U13" s="96"/>
      <c r="V13" s="96"/>
      <c r="W13" s="96"/>
      <c r="X13" s="184"/>
    </row>
    <row r="14" spans="2:28" s="180" customFormat="1">
      <c r="B14" s="526"/>
      <c r="C14" s="185"/>
      <c r="D14" s="96"/>
      <c r="E14" s="96"/>
      <c r="F14" s="96"/>
      <c r="G14" s="96"/>
      <c r="H14" s="96"/>
      <c r="I14" s="96"/>
      <c r="J14" s="97"/>
      <c r="K14" s="98"/>
      <c r="L14" s="96"/>
      <c r="M14" s="96"/>
      <c r="N14" s="96"/>
      <c r="O14" s="96"/>
      <c r="P14" s="96"/>
      <c r="Q14" s="97"/>
      <c r="R14" s="98"/>
      <c r="S14" s="96"/>
      <c r="T14" s="96"/>
      <c r="U14" s="96"/>
      <c r="V14" s="96"/>
      <c r="W14" s="96"/>
      <c r="X14" s="184"/>
    </row>
    <row r="15" spans="2:28" s="180" customFormat="1">
      <c r="B15" s="526"/>
      <c r="C15" s="185"/>
      <c r="D15" s="96"/>
      <c r="E15" s="96"/>
      <c r="F15" s="96"/>
      <c r="G15" s="96"/>
      <c r="H15" s="96"/>
      <c r="I15" s="96"/>
      <c r="J15" s="97"/>
      <c r="K15" s="98"/>
      <c r="L15" s="96"/>
      <c r="M15" s="96"/>
      <c r="N15" s="96"/>
      <c r="O15" s="96"/>
      <c r="P15" s="96"/>
      <c r="Q15" s="97"/>
      <c r="R15" s="98"/>
      <c r="S15" s="96"/>
      <c r="T15" s="96"/>
      <c r="U15" s="96"/>
      <c r="V15" s="96"/>
      <c r="W15" s="96"/>
      <c r="X15" s="184"/>
    </row>
    <row r="16" spans="2:28" s="180" customFormat="1">
      <c r="B16" s="526"/>
      <c r="C16" s="185"/>
      <c r="D16" s="96"/>
      <c r="E16" s="96"/>
      <c r="F16" s="96"/>
      <c r="G16" s="96"/>
      <c r="H16" s="96"/>
      <c r="I16" s="96"/>
      <c r="J16" s="97"/>
      <c r="K16" s="98"/>
      <c r="L16" s="96"/>
      <c r="M16" s="96"/>
      <c r="N16" s="96"/>
      <c r="O16" s="96"/>
      <c r="P16" s="96"/>
      <c r="Q16" s="97"/>
      <c r="R16" s="98"/>
      <c r="S16" s="96"/>
      <c r="T16" s="96"/>
      <c r="U16" s="96"/>
      <c r="V16" s="96"/>
      <c r="W16" s="96"/>
      <c r="X16" s="184"/>
      <c r="AA16" s="89"/>
      <c r="AB16" s="89"/>
    </row>
    <row r="17" spans="1:28" s="180" customFormat="1">
      <c r="B17" s="526"/>
      <c r="C17" s="185"/>
      <c r="D17" s="96"/>
      <c r="E17" s="96"/>
      <c r="F17" s="96"/>
      <c r="G17" s="96"/>
      <c r="H17" s="96"/>
      <c r="I17" s="96"/>
      <c r="J17" s="97"/>
      <c r="K17" s="98"/>
      <c r="L17" s="96"/>
      <c r="M17" s="96"/>
      <c r="N17" s="96"/>
      <c r="O17" s="96"/>
      <c r="P17" s="96"/>
      <c r="Q17" s="97"/>
      <c r="R17" s="98"/>
      <c r="S17" s="96"/>
      <c r="T17" s="96"/>
      <c r="U17" s="96"/>
      <c r="V17" s="96"/>
      <c r="W17" s="96"/>
      <c r="X17" s="184"/>
      <c r="AA17" s="89"/>
      <c r="AB17" s="89"/>
    </row>
    <row r="18" spans="1:28" s="180" customFormat="1">
      <c r="B18" s="526"/>
      <c r="C18" s="185"/>
      <c r="D18" s="96"/>
      <c r="E18" s="96"/>
      <c r="F18" s="96"/>
      <c r="G18" s="96"/>
      <c r="H18" s="96"/>
      <c r="I18" s="96"/>
      <c r="J18" s="97"/>
      <c r="K18" s="98"/>
      <c r="L18" s="96"/>
      <c r="M18" s="96"/>
      <c r="N18" s="96"/>
      <c r="O18" s="96"/>
      <c r="P18" s="96"/>
      <c r="Q18" s="97"/>
      <c r="R18" s="98"/>
      <c r="S18" s="96"/>
      <c r="T18" s="96"/>
      <c r="U18" s="96"/>
      <c r="V18" s="96"/>
      <c r="W18" s="96"/>
      <c r="X18" s="184"/>
      <c r="AA18" s="89"/>
      <c r="AB18" s="89"/>
    </row>
    <row r="19" spans="1:28" s="180" customFormat="1" ht="15.75">
      <c r="B19" s="526"/>
      <c r="C19" s="185"/>
      <c r="D19" s="96"/>
      <c r="E19" s="536" t="s">
        <v>29</v>
      </c>
      <c r="F19" s="536"/>
      <c r="G19" s="536"/>
      <c r="H19" s="536"/>
      <c r="I19" s="536"/>
      <c r="J19" s="97"/>
      <c r="K19" s="98"/>
      <c r="L19" s="536" t="s">
        <v>31</v>
      </c>
      <c r="M19" s="536"/>
      <c r="N19" s="536"/>
      <c r="O19" s="536"/>
      <c r="P19" s="536"/>
      <c r="Q19" s="104"/>
      <c r="R19" s="105"/>
      <c r="S19" s="536" t="s">
        <v>33</v>
      </c>
      <c r="T19" s="536"/>
      <c r="U19" s="536"/>
      <c r="V19" s="536"/>
      <c r="W19" s="536"/>
      <c r="X19" s="184"/>
    </row>
    <row r="20" spans="1:28">
      <c r="B20" s="526"/>
      <c r="C20" s="185"/>
      <c r="D20" s="96"/>
      <c r="E20" s="106">
        <v>2013</v>
      </c>
      <c r="F20" s="106">
        <v>2014</v>
      </c>
      <c r="G20" s="106">
        <v>2015</v>
      </c>
      <c r="H20" s="106">
        <v>2016</v>
      </c>
      <c r="I20" s="106">
        <v>2017</v>
      </c>
      <c r="J20" s="97"/>
      <c r="K20" s="98"/>
      <c r="L20" s="106">
        <v>2012</v>
      </c>
      <c r="M20" s="106">
        <v>2013</v>
      </c>
      <c r="N20" s="106">
        <v>2014</v>
      </c>
      <c r="O20" s="106">
        <v>2015</v>
      </c>
      <c r="P20" s="106">
        <v>2016</v>
      </c>
      <c r="Q20" s="107"/>
      <c r="R20" s="108"/>
      <c r="S20" s="106">
        <v>2012</v>
      </c>
      <c r="T20" s="106">
        <v>2013</v>
      </c>
      <c r="U20" s="106">
        <v>2014</v>
      </c>
      <c r="V20" s="106">
        <v>2015</v>
      </c>
      <c r="W20" s="106">
        <v>2016</v>
      </c>
      <c r="X20" s="184"/>
    </row>
    <row r="21" spans="1:28" ht="3.75" customHeight="1">
      <c r="B21" s="526"/>
      <c r="C21" s="185"/>
      <c r="D21" s="96"/>
      <c r="E21" s="109"/>
      <c r="F21" s="109"/>
      <c r="G21" s="109"/>
      <c r="H21" s="109"/>
      <c r="I21" s="109"/>
      <c r="J21" s="97"/>
      <c r="K21" s="98"/>
      <c r="L21" s="109"/>
      <c r="M21" s="109"/>
      <c r="N21" s="109"/>
      <c r="O21" s="109"/>
      <c r="P21" s="109"/>
      <c r="Q21" s="107"/>
      <c r="R21" s="108"/>
      <c r="S21" s="109"/>
      <c r="T21" s="109"/>
      <c r="U21" s="109"/>
      <c r="V21" s="109"/>
      <c r="W21" s="109"/>
      <c r="X21" s="184"/>
    </row>
    <row r="22" spans="1:28" ht="3.75" customHeight="1">
      <c r="B22" s="526"/>
      <c r="C22" s="185"/>
      <c r="D22" s="96"/>
      <c r="E22" s="101"/>
      <c r="F22" s="101"/>
      <c r="G22" s="101"/>
      <c r="H22" s="101"/>
      <c r="I22" s="101"/>
      <c r="J22" s="97"/>
      <c r="K22" s="98"/>
      <c r="L22" s="101"/>
      <c r="M22" s="101"/>
      <c r="N22" s="101"/>
      <c r="O22" s="101"/>
      <c r="P22" s="101"/>
      <c r="Q22" s="107"/>
      <c r="R22" s="108"/>
      <c r="S22" s="101"/>
      <c r="T22" s="101"/>
      <c r="U22" s="101"/>
      <c r="V22" s="101"/>
      <c r="W22" s="101"/>
      <c r="X22" s="184"/>
    </row>
    <row r="23" spans="1:28">
      <c r="B23" s="526"/>
      <c r="C23" s="185"/>
      <c r="D23" s="355" t="s">
        <v>152</v>
      </c>
      <c r="E23" s="256">
        <v>31.3</v>
      </c>
      <c r="F23" s="256">
        <v>18.3</v>
      </c>
      <c r="G23" s="256">
        <v>17.600000000000001</v>
      </c>
      <c r="H23" s="256">
        <v>26.5</v>
      </c>
      <c r="I23" s="472">
        <v>30.6</v>
      </c>
      <c r="J23" s="110"/>
      <c r="K23" s="111"/>
      <c r="L23" s="256"/>
      <c r="M23" s="256">
        <v>0</v>
      </c>
      <c r="N23" s="256">
        <v>0</v>
      </c>
      <c r="O23" s="256">
        <v>0</v>
      </c>
      <c r="P23" s="256">
        <v>0</v>
      </c>
      <c r="Q23" s="110"/>
      <c r="R23" s="111"/>
      <c r="S23" s="256">
        <v>70</v>
      </c>
      <c r="T23" s="256">
        <v>68.900000000000006</v>
      </c>
      <c r="U23" s="256">
        <v>69.8</v>
      </c>
      <c r="V23" s="256">
        <v>62.4</v>
      </c>
      <c r="W23" s="256">
        <v>66.900000000000006</v>
      </c>
      <c r="X23" s="184"/>
    </row>
    <row r="24" spans="1:28" s="261" customFormat="1">
      <c r="A24" s="262"/>
      <c r="B24" s="526"/>
      <c r="C24" s="185"/>
      <c r="D24" s="355" t="s">
        <v>153</v>
      </c>
      <c r="E24" s="256"/>
      <c r="F24" s="256"/>
      <c r="G24" s="256"/>
      <c r="H24" s="256">
        <v>29.1</v>
      </c>
      <c r="I24" s="256">
        <v>36.1</v>
      </c>
      <c r="J24" s="110"/>
      <c r="K24" s="111"/>
      <c r="L24" s="256"/>
      <c r="M24" s="256"/>
      <c r="N24" s="256"/>
      <c r="O24" s="256">
        <v>0</v>
      </c>
      <c r="P24" s="256">
        <v>0.4</v>
      </c>
      <c r="Q24" s="110"/>
      <c r="R24" s="111"/>
      <c r="S24" s="256"/>
      <c r="T24" s="256"/>
      <c r="U24" s="256"/>
      <c r="V24" s="256">
        <v>60.8</v>
      </c>
      <c r="W24" s="256">
        <v>47.1</v>
      </c>
      <c r="X24" s="184"/>
    </row>
    <row r="25" spans="1:28" s="261" customFormat="1" ht="15.75">
      <c r="A25" s="262"/>
      <c r="B25" s="526"/>
      <c r="C25" s="185"/>
      <c r="D25" s="490" t="s">
        <v>201</v>
      </c>
      <c r="E25" s="256"/>
      <c r="F25" s="256">
        <v>18</v>
      </c>
      <c r="G25" s="256">
        <v>11.3</v>
      </c>
      <c r="H25" s="256">
        <v>38.299999999999997</v>
      </c>
      <c r="I25" s="256">
        <v>4.5</v>
      </c>
      <c r="J25" s="110"/>
      <c r="K25" s="111"/>
      <c r="L25" s="256"/>
      <c r="M25" s="256">
        <v>0</v>
      </c>
      <c r="N25" s="256">
        <v>0.4</v>
      </c>
      <c r="O25" s="256">
        <v>0</v>
      </c>
      <c r="P25" s="256">
        <v>4.9000000000000004</v>
      </c>
      <c r="Q25" s="110"/>
      <c r="R25" s="111"/>
      <c r="S25" s="256"/>
      <c r="T25" s="256">
        <v>62</v>
      </c>
      <c r="U25" s="256">
        <v>53.2</v>
      </c>
      <c r="V25" s="256">
        <v>50.4</v>
      </c>
      <c r="W25" s="256">
        <v>65.400000000000006</v>
      </c>
      <c r="X25" s="184"/>
    </row>
    <row r="26" spans="1:28">
      <c r="B26" s="526"/>
      <c r="C26" s="185"/>
      <c r="D26" s="355" t="s">
        <v>191</v>
      </c>
      <c r="E26" s="256">
        <v>5.8</v>
      </c>
      <c r="F26" s="256">
        <v>6.6999999999999993</v>
      </c>
      <c r="G26" s="256">
        <v>6.5</v>
      </c>
      <c r="H26" s="256">
        <v>8.6999999999999993</v>
      </c>
      <c r="I26" s="256">
        <v>8.3000000000000007</v>
      </c>
      <c r="J26" s="110"/>
      <c r="K26" s="111"/>
      <c r="L26" s="102"/>
      <c r="M26" s="102">
        <v>0.5</v>
      </c>
      <c r="N26" s="102">
        <v>1.4</v>
      </c>
      <c r="O26" s="102">
        <v>5.2</v>
      </c>
      <c r="P26" s="102">
        <v>4.3</v>
      </c>
      <c r="Q26" s="110"/>
      <c r="R26" s="111"/>
      <c r="S26" s="102">
        <v>92.5</v>
      </c>
      <c r="T26" s="102">
        <v>92.4</v>
      </c>
      <c r="U26" s="102">
        <v>92.6</v>
      </c>
      <c r="V26" s="102">
        <v>91.7</v>
      </c>
      <c r="W26" s="102">
        <v>92.3</v>
      </c>
      <c r="X26" s="184"/>
    </row>
    <row r="27" spans="1:28" s="261" customFormat="1">
      <c r="A27" s="262"/>
      <c r="B27" s="526"/>
      <c r="C27" s="185"/>
      <c r="D27" s="255" t="s">
        <v>202</v>
      </c>
      <c r="E27" s="256"/>
      <c r="F27" s="256"/>
      <c r="G27" s="256"/>
      <c r="H27" s="256">
        <v>7.9</v>
      </c>
      <c r="I27" s="256">
        <v>10.7</v>
      </c>
      <c r="J27" s="110"/>
      <c r="K27" s="111"/>
      <c r="L27" s="102"/>
      <c r="M27" s="102"/>
      <c r="N27" s="102"/>
      <c r="O27" s="102">
        <v>2</v>
      </c>
      <c r="P27" s="102">
        <v>2.6</v>
      </c>
      <c r="Q27" s="110"/>
      <c r="R27" s="111"/>
      <c r="S27" s="102"/>
      <c r="T27" s="102"/>
      <c r="U27" s="102"/>
      <c r="V27" s="102">
        <v>90.6</v>
      </c>
      <c r="W27" s="102">
        <v>91.5</v>
      </c>
      <c r="X27" s="184"/>
    </row>
    <row r="28" spans="1:28" s="261" customFormat="1">
      <c r="A28" s="262"/>
      <c r="B28" s="526"/>
      <c r="C28" s="185"/>
      <c r="D28" s="255" t="s">
        <v>192</v>
      </c>
      <c r="E28" s="256"/>
      <c r="F28" s="256">
        <v>16.149999999999999</v>
      </c>
      <c r="G28" s="256">
        <v>5.1999999999999993</v>
      </c>
      <c r="H28" s="256">
        <v>15.1</v>
      </c>
      <c r="I28" s="256">
        <v>9.8000000000000007</v>
      </c>
      <c r="J28" s="110"/>
      <c r="K28" s="111"/>
      <c r="L28" s="102"/>
      <c r="M28" s="102">
        <v>0</v>
      </c>
      <c r="N28" s="102">
        <v>0</v>
      </c>
      <c r="O28" s="102">
        <v>0.60000000000000009</v>
      </c>
      <c r="P28" s="102">
        <v>3.1</v>
      </c>
      <c r="Q28" s="110"/>
      <c r="R28" s="111"/>
      <c r="S28" s="102"/>
      <c r="T28" s="102">
        <v>71.7</v>
      </c>
      <c r="U28" s="102">
        <v>73.05</v>
      </c>
      <c r="V28" s="102">
        <v>75.2</v>
      </c>
      <c r="W28" s="102">
        <v>86.3</v>
      </c>
      <c r="X28" s="184"/>
    </row>
    <row r="29" spans="1:28" s="388" customFormat="1">
      <c r="A29" s="487"/>
      <c r="B29" s="526"/>
      <c r="C29" s="185"/>
      <c r="D29" s="493" t="s">
        <v>203</v>
      </c>
      <c r="E29" s="256">
        <v>18.100000000000001</v>
      </c>
      <c r="F29" s="256">
        <v>17.899999999999999</v>
      </c>
      <c r="G29" s="256">
        <v>17.5</v>
      </c>
      <c r="H29" s="256">
        <v>22.8</v>
      </c>
      <c r="I29" s="256">
        <v>21.7</v>
      </c>
      <c r="J29" s="110"/>
      <c r="K29" s="111"/>
      <c r="L29" s="102"/>
      <c r="M29" s="102">
        <v>5.6</v>
      </c>
      <c r="N29" s="102">
        <v>8.3000000000000007</v>
      </c>
      <c r="O29" s="102">
        <v>3.2</v>
      </c>
      <c r="P29" s="102">
        <v>3.6</v>
      </c>
      <c r="Q29" s="110"/>
      <c r="R29" s="111"/>
      <c r="S29" s="102">
        <v>79</v>
      </c>
      <c r="T29" s="102">
        <v>77.3</v>
      </c>
      <c r="U29" s="102">
        <v>77.3</v>
      </c>
      <c r="V29" s="102">
        <v>74.7</v>
      </c>
      <c r="W29" s="102">
        <v>75.099999999999994</v>
      </c>
      <c r="X29" s="184"/>
    </row>
    <row r="30" spans="1:28">
      <c r="B30" s="526"/>
      <c r="C30" s="185"/>
      <c r="D30" s="206" t="s">
        <v>27</v>
      </c>
      <c r="E30" s="256">
        <v>8.7670270270270763</v>
      </c>
      <c r="F30" s="256">
        <v>8.1652000000000093</v>
      </c>
      <c r="G30" s="256">
        <v>8.6977828311540595</v>
      </c>
      <c r="H30" s="256">
        <v>8.664330484330474</v>
      </c>
      <c r="I30" s="256">
        <v>8.4699316628701364</v>
      </c>
      <c r="J30" s="110"/>
      <c r="K30" s="111"/>
      <c r="L30" s="471"/>
      <c r="M30" s="256">
        <v>2.2000000000000002</v>
      </c>
      <c r="N30" s="256">
        <v>2.1</v>
      </c>
      <c r="O30" s="256">
        <v>1.8</v>
      </c>
      <c r="P30" s="256">
        <v>1.9</v>
      </c>
      <c r="Q30" s="110"/>
      <c r="R30" s="111"/>
      <c r="S30" s="256">
        <v>94.9</v>
      </c>
      <c r="T30" s="256">
        <v>94.8</v>
      </c>
      <c r="U30" s="256">
        <v>94.9</v>
      </c>
      <c r="V30" s="256">
        <v>94.7</v>
      </c>
      <c r="W30" s="256">
        <v>94.9</v>
      </c>
      <c r="X30" s="184"/>
    </row>
    <row r="31" spans="1:28" ht="3.75" customHeight="1">
      <c r="B31" s="526"/>
      <c r="C31" s="185"/>
      <c r="D31" s="96"/>
      <c r="E31" s="113"/>
      <c r="F31" s="113"/>
      <c r="G31" s="113"/>
      <c r="H31" s="113"/>
      <c r="I31" s="113"/>
      <c r="J31" s="110"/>
      <c r="K31" s="111"/>
      <c r="L31" s="113"/>
      <c r="M31" s="113"/>
      <c r="N31" s="113"/>
      <c r="O31" s="113"/>
      <c r="P31" s="113"/>
      <c r="Q31" s="110"/>
      <c r="R31" s="111"/>
      <c r="S31" s="113"/>
      <c r="T31" s="113"/>
      <c r="U31" s="113"/>
      <c r="V31" s="113"/>
      <c r="W31" s="113"/>
      <c r="X31" s="184"/>
    </row>
    <row r="32" spans="1:28" ht="3.75" customHeight="1">
      <c r="B32" s="526"/>
      <c r="C32" s="185"/>
      <c r="D32" s="96"/>
      <c r="E32" s="102"/>
      <c r="F32" s="102"/>
      <c r="G32" s="102"/>
      <c r="H32" s="102"/>
      <c r="I32" s="102"/>
      <c r="J32" s="110"/>
      <c r="K32" s="111"/>
      <c r="L32" s="102"/>
      <c r="M32" s="102"/>
      <c r="N32" s="102"/>
      <c r="O32" s="102"/>
      <c r="P32" s="102"/>
      <c r="Q32" s="110"/>
      <c r="R32" s="111"/>
      <c r="S32" s="102"/>
      <c r="T32" s="102"/>
      <c r="U32" s="102"/>
      <c r="V32" s="102"/>
      <c r="W32" s="102"/>
      <c r="X32" s="184"/>
    </row>
    <row r="33" spans="2:24">
      <c r="B33" s="526"/>
      <c r="C33" s="185"/>
      <c r="D33" s="81" t="s">
        <v>5</v>
      </c>
      <c r="E33" s="186" t="s">
        <v>126</v>
      </c>
      <c r="F33" s="186" t="s">
        <v>126</v>
      </c>
      <c r="G33" s="186" t="s">
        <v>126</v>
      </c>
      <c r="H33" s="186" t="s">
        <v>126</v>
      </c>
      <c r="I33" s="186" t="s">
        <v>126</v>
      </c>
      <c r="J33" s="110"/>
      <c r="K33" s="111"/>
      <c r="L33" s="186" t="s">
        <v>126</v>
      </c>
      <c r="M33" s="186" t="s">
        <v>126</v>
      </c>
      <c r="N33" s="186" t="s">
        <v>126</v>
      </c>
      <c r="O33" s="186" t="s">
        <v>126</v>
      </c>
      <c r="P33" s="186" t="s">
        <v>126</v>
      </c>
      <c r="Q33" s="110"/>
      <c r="R33" s="111"/>
      <c r="S33" s="186" t="s">
        <v>126</v>
      </c>
      <c r="T33" s="186" t="s">
        <v>126</v>
      </c>
      <c r="U33" s="186" t="s">
        <v>126</v>
      </c>
      <c r="V33" s="186" t="s">
        <v>126</v>
      </c>
      <c r="W33" s="186" t="s">
        <v>126</v>
      </c>
      <c r="X33" s="184"/>
    </row>
    <row r="34" spans="2:24" ht="7.5" customHeight="1" thickBot="1">
      <c r="B34" s="526"/>
      <c r="C34" s="187"/>
      <c r="D34" s="114"/>
      <c r="E34" s="115"/>
      <c r="F34" s="115"/>
      <c r="G34" s="115"/>
      <c r="H34" s="115"/>
      <c r="I34" s="115"/>
      <c r="J34" s="116"/>
      <c r="K34" s="116"/>
      <c r="L34" s="115"/>
      <c r="M34" s="115"/>
      <c r="N34" s="115"/>
      <c r="O34" s="115"/>
      <c r="P34" s="115"/>
      <c r="Q34" s="116"/>
      <c r="R34" s="116"/>
      <c r="S34" s="115"/>
      <c r="T34" s="115"/>
      <c r="U34" s="115"/>
      <c r="V34" s="115"/>
      <c r="W34" s="115"/>
      <c r="X34" s="184"/>
    </row>
    <row r="35" spans="2:24" ht="7.5" customHeight="1">
      <c r="B35" s="526"/>
      <c r="C35" s="185"/>
      <c r="D35" s="77"/>
      <c r="E35" s="77"/>
      <c r="F35" s="77"/>
      <c r="G35" s="77"/>
      <c r="H35" s="77"/>
      <c r="I35" s="77"/>
      <c r="J35" s="77"/>
      <c r="K35" s="77"/>
      <c r="L35" s="77"/>
      <c r="M35" s="77"/>
      <c r="N35" s="77"/>
      <c r="O35" s="77"/>
      <c r="P35" s="77"/>
      <c r="Q35" s="77"/>
      <c r="R35" s="77"/>
      <c r="S35" s="77"/>
      <c r="T35" s="77"/>
      <c r="U35" s="77"/>
      <c r="V35" s="77"/>
      <c r="W35" s="77"/>
      <c r="X35" s="184"/>
    </row>
    <row r="36" spans="2:24" ht="15" customHeight="1">
      <c r="B36" s="526"/>
      <c r="C36" s="185"/>
      <c r="D36" s="119"/>
      <c r="E36" s="119"/>
      <c r="F36" s="119"/>
      <c r="G36" s="119"/>
      <c r="H36" s="119"/>
      <c r="I36" s="119"/>
      <c r="J36" s="120"/>
      <c r="K36" s="121"/>
      <c r="L36" s="119"/>
      <c r="M36" s="119"/>
      <c r="N36" s="119"/>
      <c r="O36" s="119"/>
      <c r="P36" s="119"/>
      <c r="Q36" s="120"/>
      <c r="R36" s="121"/>
      <c r="S36" s="119"/>
      <c r="T36" s="119"/>
      <c r="U36" s="119"/>
      <c r="V36" s="119"/>
      <c r="W36" s="119"/>
      <c r="X36" s="184"/>
    </row>
    <row r="37" spans="2:24" ht="15" customHeight="1">
      <c r="B37" s="526"/>
      <c r="C37" s="185"/>
      <c r="D37" s="123"/>
      <c r="E37" s="123"/>
      <c r="F37" s="123"/>
      <c r="G37" s="123"/>
      <c r="H37" s="123"/>
      <c r="I37" s="123"/>
      <c r="J37" s="124"/>
      <c r="K37" s="125"/>
      <c r="L37" s="123"/>
      <c r="M37" s="123"/>
      <c r="N37" s="123"/>
      <c r="O37" s="123"/>
      <c r="P37" s="123"/>
      <c r="Q37" s="124"/>
      <c r="R37" s="125"/>
      <c r="S37" s="123"/>
      <c r="T37" s="123"/>
      <c r="U37" s="123"/>
      <c r="V37" s="123"/>
      <c r="W37" s="123"/>
      <c r="X37" s="184"/>
    </row>
    <row r="38" spans="2:24" ht="15" customHeight="1">
      <c r="B38" s="526"/>
      <c r="C38" s="185"/>
      <c r="D38" s="123"/>
      <c r="E38" s="123"/>
      <c r="F38" s="123"/>
      <c r="G38" s="123"/>
      <c r="H38" s="123"/>
      <c r="I38" s="123"/>
      <c r="J38" s="124"/>
      <c r="K38" s="125"/>
      <c r="L38" s="123"/>
      <c r="M38" s="123"/>
      <c r="N38" s="123"/>
      <c r="O38" s="123"/>
      <c r="P38" s="123"/>
      <c r="Q38" s="124"/>
      <c r="R38" s="125"/>
      <c r="S38" s="123"/>
      <c r="T38" s="123"/>
      <c r="U38" s="123"/>
      <c r="V38" s="123"/>
      <c r="W38" s="123"/>
      <c r="X38" s="184"/>
    </row>
    <row r="39" spans="2:24" ht="15" customHeight="1">
      <c r="B39" s="526"/>
      <c r="C39" s="185"/>
      <c r="D39" s="123"/>
      <c r="E39" s="123"/>
      <c r="F39" s="123"/>
      <c r="G39" s="123"/>
      <c r="H39" s="123"/>
      <c r="I39" s="123"/>
      <c r="J39" s="124"/>
      <c r="K39" s="125"/>
      <c r="L39" s="123"/>
      <c r="M39" s="123"/>
      <c r="N39" s="123"/>
      <c r="O39" s="123"/>
      <c r="P39" s="123"/>
      <c r="Q39" s="124"/>
      <c r="R39" s="125"/>
      <c r="S39" s="123"/>
      <c r="T39" s="123"/>
      <c r="U39" s="123"/>
      <c r="V39" s="123"/>
      <c r="W39" s="123"/>
      <c r="X39" s="184"/>
    </row>
    <row r="40" spans="2:24" ht="15" customHeight="1">
      <c r="B40" s="526"/>
      <c r="C40" s="185"/>
      <c r="D40" s="123"/>
      <c r="E40" s="123"/>
      <c r="F40" s="123"/>
      <c r="G40" s="123"/>
      <c r="H40" s="123"/>
      <c r="I40" s="123"/>
      <c r="J40" s="124"/>
      <c r="K40" s="125"/>
      <c r="L40" s="123"/>
      <c r="M40" s="123"/>
      <c r="N40" s="123"/>
      <c r="O40" s="123"/>
      <c r="P40" s="123"/>
      <c r="Q40" s="124"/>
      <c r="R40" s="125"/>
      <c r="S40" s="123"/>
      <c r="T40" s="123"/>
      <c r="U40" s="123"/>
      <c r="V40" s="123"/>
      <c r="W40" s="123"/>
      <c r="X40" s="184"/>
    </row>
    <row r="41" spans="2:24" ht="15" customHeight="1">
      <c r="B41" s="526"/>
      <c r="C41" s="185"/>
      <c r="D41" s="123"/>
      <c r="E41" s="123"/>
      <c r="F41" s="123"/>
      <c r="G41" s="123"/>
      <c r="H41" s="123"/>
      <c r="I41" s="123"/>
      <c r="J41" s="124"/>
      <c r="K41" s="125"/>
      <c r="L41" s="123"/>
      <c r="M41" s="123"/>
      <c r="N41" s="123"/>
      <c r="O41" s="123"/>
      <c r="P41" s="123"/>
      <c r="Q41" s="124"/>
      <c r="R41" s="125"/>
      <c r="S41" s="123"/>
      <c r="T41" s="123"/>
      <c r="U41" s="123"/>
      <c r="V41" s="123"/>
      <c r="W41" s="123"/>
      <c r="X41" s="184"/>
    </row>
    <row r="42" spans="2:24" ht="15" customHeight="1">
      <c r="B42" s="526"/>
      <c r="C42" s="185"/>
      <c r="D42" s="123"/>
      <c r="E42" s="123"/>
      <c r="F42" s="123"/>
      <c r="G42" s="123"/>
      <c r="H42" s="123"/>
      <c r="I42" s="123"/>
      <c r="J42" s="124"/>
      <c r="K42" s="125"/>
      <c r="L42" s="123"/>
      <c r="M42" s="123"/>
      <c r="N42" s="123"/>
      <c r="O42" s="123"/>
      <c r="P42" s="123"/>
      <c r="Q42" s="124"/>
      <c r="R42" s="125"/>
      <c r="S42" s="123"/>
      <c r="T42" s="123"/>
      <c r="U42" s="123"/>
      <c r="V42" s="123"/>
      <c r="W42" s="123"/>
      <c r="X42" s="184"/>
    </row>
    <row r="43" spans="2:24" ht="14.25" customHeight="1">
      <c r="B43" s="526"/>
      <c r="C43" s="185"/>
      <c r="D43" s="123"/>
      <c r="E43" s="123"/>
      <c r="F43" s="123"/>
      <c r="G43" s="123"/>
      <c r="H43" s="123"/>
      <c r="I43" s="123"/>
      <c r="J43" s="124"/>
      <c r="K43" s="125"/>
      <c r="L43" s="123"/>
      <c r="M43" s="123"/>
      <c r="N43" s="123"/>
      <c r="O43" s="123"/>
      <c r="P43" s="123"/>
      <c r="Q43" s="124"/>
      <c r="R43" s="125"/>
      <c r="S43" s="123"/>
      <c r="T43" s="123"/>
      <c r="U43" s="123"/>
      <c r="V43" s="123"/>
      <c r="W43" s="123"/>
      <c r="X43" s="184"/>
    </row>
    <row r="44" spans="2:24">
      <c r="B44" s="526"/>
      <c r="C44" s="185"/>
      <c r="D44" s="123"/>
      <c r="E44" s="123"/>
      <c r="F44" s="123"/>
      <c r="G44" s="123"/>
      <c r="H44" s="123"/>
      <c r="I44" s="123"/>
      <c r="J44" s="124"/>
      <c r="K44" s="125"/>
      <c r="L44" s="123"/>
      <c r="M44" s="123"/>
      <c r="N44" s="123"/>
      <c r="O44" s="123"/>
      <c r="P44" s="123"/>
      <c r="Q44" s="124"/>
      <c r="R44" s="125"/>
      <c r="S44" s="123"/>
      <c r="T44" s="123"/>
      <c r="U44" s="123"/>
      <c r="V44" s="123"/>
      <c r="W44" s="123"/>
      <c r="X44" s="184"/>
    </row>
    <row r="45" spans="2:24">
      <c r="B45" s="526"/>
      <c r="C45" s="185"/>
      <c r="D45" s="123"/>
      <c r="E45" s="123"/>
      <c r="F45" s="123"/>
      <c r="G45" s="123"/>
      <c r="H45" s="123"/>
      <c r="I45" s="123"/>
      <c r="J45" s="124"/>
      <c r="K45" s="125"/>
      <c r="L45" s="123"/>
      <c r="M45" s="123"/>
      <c r="N45" s="123"/>
      <c r="O45" s="123"/>
      <c r="P45" s="123"/>
      <c r="Q45" s="124"/>
      <c r="R45" s="125"/>
      <c r="S45" s="123"/>
      <c r="T45" s="123"/>
      <c r="U45" s="123"/>
      <c r="V45" s="123"/>
      <c r="W45" s="123"/>
      <c r="X45" s="184"/>
    </row>
    <row r="46" spans="2:24">
      <c r="B46" s="526"/>
      <c r="C46" s="185"/>
      <c r="D46" s="123"/>
      <c r="E46" s="123"/>
      <c r="F46" s="123"/>
      <c r="G46" s="123"/>
      <c r="H46" s="123"/>
      <c r="I46" s="123"/>
      <c r="J46" s="124"/>
      <c r="K46" s="125"/>
      <c r="L46" s="123"/>
      <c r="M46" s="123"/>
      <c r="N46" s="123"/>
      <c r="O46" s="123"/>
      <c r="P46" s="123"/>
      <c r="Q46" s="124"/>
      <c r="R46" s="125"/>
      <c r="S46" s="123"/>
      <c r="T46" s="123"/>
      <c r="U46" s="123"/>
      <c r="V46" s="123"/>
      <c r="W46" s="123"/>
      <c r="X46" s="184"/>
    </row>
    <row r="47" spans="2:24">
      <c r="B47" s="526"/>
      <c r="C47" s="185"/>
      <c r="D47" s="123"/>
      <c r="E47" s="123"/>
      <c r="F47" s="123"/>
      <c r="G47" s="123"/>
      <c r="H47" s="123"/>
      <c r="I47" s="123"/>
      <c r="J47" s="124"/>
      <c r="K47" s="125"/>
      <c r="L47" s="123"/>
      <c r="M47" s="123"/>
      <c r="N47" s="123"/>
      <c r="O47" s="123"/>
      <c r="P47" s="123"/>
      <c r="Q47" s="124"/>
      <c r="R47" s="125"/>
      <c r="S47" s="123"/>
      <c r="T47" s="123"/>
      <c r="U47" s="123"/>
      <c r="V47" s="123"/>
      <c r="W47" s="123"/>
      <c r="X47" s="184"/>
    </row>
    <row r="48" spans="2:24">
      <c r="B48" s="526"/>
      <c r="C48" s="185"/>
      <c r="D48" s="123"/>
      <c r="E48" s="123"/>
      <c r="F48" s="123"/>
      <c r="G48" s="123"/>
      <c r="H48" s="123"/>
      <c r="I48" s="123"/>
      <c r="J48" s="124"/>
      <c r="K48" s="125"/>
      <c r="L48" s="123"/>
      <c r="M48" s="123"/>
      <c r="N48" s="123"/>
      <c r="O48" s="123"/>
      <c r="P48" s="123"/>
      <c r="Q48" s="124"/>
      <c r="R48" s="125"/>
      <c r="S48" s="123"/>
      <c r="T48" s="123"/>
      <c r="U48" s="123"/>
      <c r="V48" s="123"/>
      <c r="W48" s="123"/>
      <c r="X48" s="184"/>
    </row>
    <row r="49" spans="1:24">
      <c r="B49" s="526"/>
      <c r="C49" s="185"/>
      <c r="D49" s="123"/>
      <c r="E49" s="123"/>
      <c r="F49" s="123"/>
      <c r="G49" s="123"/>
      <c r="H49" s="123"/>
      <c r="I49" s="123"/>
      <c r="J49" s="124"/>
      <c r="K49" s="125"/>
      <c r="L49" s="123"/>
      <c r="M49" s="123"/>
      <c r="N49" s="123"/>
      <c r="O49" s="123"/>
      <c r="P49" s="123"/>
      <c r="Q49" s="124"/>
      <c r="R49" s="125"/>
      <c r="S49" s="123"/>
      <c r="T49" s="123"/>
      <c r="U49" s="123"/>
      <c r="V49" s="123"/>
      <c r="W49" s="123"/>
      <c r="X49" s="184"/>
    </row>
    <row r="50" spans="1:24">
      <c r="B50" s="526"/>
      <c r="C50" s="185"/>
      <c r="D50" s="123"/>
      <c r="E50" s="123"/>
      <c r="F50" s="123"/>
      <c r="G50" s="123"/>
      <c r="H50" s="123"/>
      <c r="I50" s="123"/>
      <c r="J50" s="124"/>
      <c r="K50" s="125"/>
      <c r="L50" s="123"/>
      <c r="M50" s="123"/>
      <c r="N50" s="123"/>
      <c r="O50" s="123"/>
      <c r="P50" s="123"/>
      <c r="Q50" s="124"/>
      <c r="R50" s="125"/>
      <c r="S50" s="123"/>
      <c r="T50" s="123"/>
      <c r="U50" s="123"/>
      <c r="V50" s="123"/>
      <c r="W50" s="123"/>
      <c r="X50" s="184"/>
    </row>
    <row r="51" spans="1:24" ht="15.75">
      <c r="B51" s="526"/>
      <c r="C51" s="185"/>
      <c r="D51" s="123"/>
      <c r="E51" s="521" t="s">
        <v>30</v>
      </c>
      <c r="F51" s="521"/>
      <c r="G51" s="521"/>
      <c r="H51" s="521"/>
      <c r="I51" s="521"/>
      <c r="J51" s="124"/>
      <c r="K51" s="125"/>
      <c r="L51" s="536" t="s">
        <v>32</v>
      </c>
      <c r="M51" s="536"/>
      <c r="N51" s="536"/>
      <c r="O51" s="536"/>
      <c r="P51" s="536"/>
      <c r="Q51" s="129"/>
      <c r="R51" s="130"/>
      <c r="S51" s="521" t="s">
        <v>34</v>
      </c>
      <c r="T51" s="521"/>
      <c r="U51" s="521"/>
      <c r="V51" s="521"/>
      <c r="W51" s="521"/>
      <c r="X51" s="184"/>
    </row>
    <row r="52" spans="1:24">
      <c r="B52" s="526"/>
      <c r="C52" s="185"/>
      <c r="D52" s="123"/>
      <c r="E52" s="106">
        <v>2013</v>
      </c>
      <c r="F52" s="106">
        <v>2014</v>
      </c>
      <c r="G52" s="106">
        <v>2015</v>
      </c>
      <c r="H52" s="106">
        <v>2016</v>
      </c>
      <c r="I52" s="106">
        <v>2017</v>
      </c>
      <c r="J52" s="124"/>
      <c r="K52" s="125"/>
      <c r="L52" s="106">
        <v>2012</v>
      </c>
      <c r="M52" s="106">
        <v>2013</v>
      </c>
      <c r="N52" s="106">
        <v>2014</v>
      </c>
      <c r="O52" s="106">
        <v>2015</v>
      </c>
      <c r="P52" s="106">
        <v>2016</v>
      </c>
      <c r="Q52" s="107"/>
      <c r="R52" s="108"/>
      <c r="S52" s="106">
        <v>2012</v>
      </c>
      <c r="T52" s="106">
        <v>2013</v>
      </c>
      <c r="U52" s="106">
        <v>2014</v>
      </c>
      <c r="V52" s="106">
        <v>2015</v>
      </c>
      <c r="W52" s="106">
        <v>2016</v>
      </c>
      <c r="X52" s="184"/>
    </row>
    <row r="53" spans="1:24" ht="3.75" customHeight="1">
      <c r="B53" s="526"/>
      <c r="C53" s="185"/>
      <c r="D53" s="123"/>
      <c r="E53" s="109"/>
      <c r="F53" s="109"/>
      <c r="G53" s="109"/>
      <c r="H53" s="109"/>
      <c r="I53" s="109"/>
      <c r="J53" s="124"/>
      <c r="K53" s="125"/>
      <c r="L53" s="109"/>
      <c r="M53" s="109"/>
      <c r="N53" s="109"/>
      <c r="O53" s="109"/>
      <c r="P53" s="109"/>
      <c r="Q53" s="107"/>
      <c r="R53" s="108"/>
      <c r="S53" s="109"/>
      <c r="T53" s="109"/>
      <c r="U53" s="109"/>
      <c r="V53" s="109"/>
      <c r="W53" s="109"/>
      <c r="X53" s="184"/>
    </row>
    <row r="54" spans="1:24" ht="3.75" customHeight="1">
      <c r="B54" s="526"/>
      <c r="C54" s="185"/>
      <c r="D54" s="123"/>
      <c r="E54" s="101"/>
      <c r="F54" s="101"/>
      <c r="G54" s="101"/>
      <c r="H54" s="101"/>
      <c r="I54" s="101"/>
      <c r="J54" s="124"/>
      <c r="K54" s="125"/>
      <c r="L54" s="101"/>
      <c r="M54" s="101"/>
      <c r="N54" s="101"/>
      <c r="O54" s="101"/>
      <c r="P54" s="101"/>
      <c r="Q54" s="107"/>
      <c r="R54" s="108"/>
      <c r="S54" s="101"/>
      <c r="T54" s="101"/>
      <c r="U54" s="101"/>
      <c r="V54" s="101"/>
      <c r="W54" s="101"/>
      <c r="X54" s="184"/>
    </row>
    <row r="55" spans="1:24">
      <c r="B55" s="526"/>
      <c r="C55" s="185"/>
      <c r="D55" s="492" t="s">
        <v>152</v>
      </c>
      <c r="E55" s="256">
        <v>32.299999999999997</v>
      </c>
      <c r="F55" s="256">
        <v>20.2</v>
      </c>
      <c r="G55" s="256">
        <v>16.5</v>
      </c>
      <c r="H55" s="256">
        <v>26.2</v>
      </c>
      <c r="I55" s="472">
        <v>30.6</v>
      </c>
      <c r="J55" s="132"/>
      <c r="K55" s="111"/>
      <c r="L55" s="256"/>
      <c r="M55" s="256">
        <v>14.2</v>
      </c>
      <c r="N55" s="256">
        <v>17.5</v>
      </c>
      <c r="O55" s="256">
        <v>10.8</v>
      </c>
      <c r="P55" s="256">
        <v>11.9</v>
      </c>
      <c r="Q55" s="132"/>
      <c r="R55" s="111"/>
      <c r="S55" s="256">
        <v>20.399999999999999</v>
      </c>
      <c r="T55" s="256">
        <v>14.6</v>
      </c>
      <c r="U55" s="256">
        <v>22.8</v>
      </c>
      <c r="V55" s="256">
        <v>21.1</v>
      </c>
      <c r="W55" s="256">
        <v>27.1</v>
      </c>
      <c r="X55" s="184"/>
    </row>
    <row r="56" spans="1:24" s="261" customFormat="1">
      <c r="A56" s="262"/>
      <c r="B56" s="526"/>
      <c r="C56" s="185"/>
      <c r="D56" s="492" t="s">
        <v>153</v>
      </c>
      <c r="E56" s="256"/>
      <c r="F56" s="256"/>
      <c r="G56" s="256"/>
      <c r="H56" s="256">
        <v>27.5</v>
      </c>
      <c r="I56" s="256">
        <v>34.1</v>
      </c>
      <c r="J56" s="132"/>
      <c r="K56" s="111"/>
      <c r="L56" s="256"/>
      <c r="M56" s="256"/>
      <c r="N56" s="256"/>
      <c r="O56" s="256">
        <v>0</v>
      </c>
      <c r="P56" s="256">
        <v>3.5</v>
      </c>
      <c r="Q56" s="132"/>
      <c r="R56" s="111"/>
      <c r="S56" s="256"/>
      <c r="T56" s="256"/>
      <c r="U56" s="256"/>
      <c r="V56" s="256">
        <v>45.1</v>
      </c>
      <c r="W56" s="256">
        <v>52.4</v>
      </c>
      <c r="X56" s="184"/>
    </row>
    <row r="57" spans="1:24" s="261" customFormat="1" ht="15.75">
      <c r="A57" s="262"/>
      <c r="B57" s="526"/>
      <c r="C57" s="185"/>
      <c r="D57" s="492" t="s">
        <v>201</v>
      </c>
      <c r="E57" s="256"/>
      <c r="F57" s="256">
        <v>17.399999999999999</v>
      </c>
      <c r="G57" s="256">
        <v>12</v>
      </c>
      <c r="H57" s="256">
        <v>39.799999999999997</v>
      </c>
      <c r="I57" s="256">
        <v>4.4000000000000004</v>
      </c>
      <c r="J57" s="132"/>
      <c r="K57" s="111"/>
      <c r="L57" s="256"/>
      <c r="M57" s="256">
        <v>6.8</v>
      </c>
      <c r="N57" s="256">
        <v>10.7</v>
      </c>
      <c r="O57" s="256">
        <v>13.5</v>
      </c>
      <c r="P57" s="256">
        <v>18.399999999999999</v>
      </c>
      <c r="Q57" s="132"/>
      <c r="R57" s="111"/>
      <c r="S57" s="256"/>
      <c r="T57" s="256">
        <v>43.8</v>
      </c>
      <c r="U57" s="256">
        <v>19.8</v>
      </c>
      <c r="V57" s="256">
        <v>44.3</v>
      </c>
      <c r="W57" s="256">
        <v>50</v>
      </c>
      <c r="X57" s="184"/>
    </row>
    <row r="58" spans="1:24">
      <c r="B58" s="526"/>
      <c r="C58" s="185"/>
      <c r="D58" s="492" t="s">
        <v>191</v>
      </c>
      <c r="E58" s="256">
        <v>6.6</v>
      </c>
      <c r="F58" s="256">
        <v>7.3</v>
      </c>
      <c r="G58" s="256">
        <v>7</v>
      </c>
      <c r="H58" s="256">
        <v>11.6</v>
      </c>
      <c r="I58" s="256">
        <v>8.4</v>
      </c>
      <c r="J58" s="132"/>
      <c r="K58" s="111"/>
      <c r="L58" s="102"/>
      <c r="M58" s="102">
        <v>5.5</v>
      </c>
      <c r="N58" s="102">
        <v>14.6</v>
      </c>
      <c r="O58" s="102">
        <v>9.1</v>
      </c>
      <c r="P58" s="102">
        <v>8.5</v>
      </c>
      <c r="Q58" s="132"/>
      <c r="R58" s="111"/>
      <c r="S58" s="102">
        <v>5.9</v>
      </c>
      <c r="T58" s="102">
        <v>4.5</v>
      </c>
      <c r="U58" s="102">
        <v>3.6</v>
      </c>
      <c r="V58" s="102">
        <v>4.9000000000000004</v>
      </c>
      <c r="W58" s="102">
        <v>6</v>
      </c>
      <c r="X58" s="184"/>
    </row>
    <row r="59" spans="1:24" s="261" customFormat="1">
      <c r="A59" s="262"/>
      <c r="B59" s="526"/>
      <c r="C59" s="185"/>
      <c r="D59" s="255" t="s">
        <v>202</v>
      </c>
      <c r="E59" s="256"/>
      <c r="F59" s="256"/>
      <c r="G59" s="256"/>
      <c r="H59" s="256">
        <v>8.6999999999999993</v>
      </c>
      <c r="I59" s="256">
        <v>11.9</v>
      </c>
      <c r="J59" s="132"/>
      <c r="K59" s="111"/>
      <c r="L59" s="102"/>
      <c r="M59" s="102"/>
      <c r="N59" s="102"/>
      <c r="O59" s="102">
        <v>6.1</v>
      </c>
      <c r="P59" s="102">
        <v>11.2</v>
      </c>
      <c r="Q59" s="132"/>
      <c r="R59" s="111"/>
      <c r="S59" s="102"/>
      <c r="T59" s="102"/>
      <c r="U59" s="102"/>
      <c r="V59" s="102">
        <v>4.2</v>
      </c>
      <c r="W59" s="102">
        <v>5.7</v>
      </c>
      <c r="X59" s="184"/>
    </row>
    <row r="60" spans="1:24" s="261" customFormat="1">
      <c r="A60" s="262"/>
      <c r="B60" s="526"/>
      <c r="C60" s="185"/>
      <c r="D60" s="255" t="s">
        <v>192</v>
      </c>
      <c r="E60" s="256"/>
      <c r="F60" s="256">
        <v>16.850000000000001</v>
      </c>
      <c r="G60" s="256">
        <v>5.4</v>
      </c>
      <c r="H60" s="256">
        <v>23.1</v>
      </c>
      <c r="I60" s="256">
        <v>9.1</v>
      </c>
      <c r="J60" s="132"/>
      <c r="K60" s="111"/>
      <c r="L60" s="102"/>
      <c r="M60" s="102">
        <v>13</v>
      </c>
      <c r="N60" s="102">
        <v>7.6</v>
      </c>
      <c r="O60" s="102">
        <v>10.050000000000001</v>
      </c>
      <c r="P60" s="102">
        <v>19.2</v>
      </c>
      <c r="Q60" s="132"/>
      <c r="R60" s="111"/>
      <c r="S60" s="102"/>
      <c r="T60" s="102">
        <v>18.900000000000002</v>
      </c>
      <c r="U60" s="102">
        <v>19.100000000000001</v>
      </c>
      <c r="V60" s="102">
        <v>15.249999999999998</v>
      </c>
      <c r="W60" s="102">
        <v>7.6</v>
      </c>
      <c r="X60" s="184"/>
    </row>
    <row r="61" spans="1:24" s="388" customFormat="1">
      <c r="A61" s="487"/>
      <c r="B61" s="526"/>
      <c r="C61" s="185"/>
      <c r="D61" s="493" t="s">
        <v>203</v>
      </c>
      <c r="E61" s="256">
        <v>17.8</v>
      </c>
      <c r="F61" s="256">
        <v>17.7</v>
      </c>
      <c r="G61" s="256">
        <v>17.399999999999999</v>
      </c>
      <c r="H61" s="256">
        <v>22.6</v>
      </c>
      <c r="I61" s="256">
        <v>21.8</v>
      </c>
      <c r="J61" s="132"/>
      <c r="K61" s="111"/>
      <c r="L61" s="102"/>
      <c r="M61" s="102">
        <v>17.5</v>
      </c>
      <c r="N61" s="102">
        <v>18.8</v>
      </c>
      <c r="O61" s="102">
        <v>18.100000000000001</v>
      </c>
      <c r="P61" s="102">
        <v>14.7</v>
      </c>
      <c r="Q61" s="132"/>
      <c r="R61" s="111"/>
      <c r="S61" s="102">
        <v>26.3</v>
      </c>
      <c r="T61" s="102">
        <v>25.8</v>
      </c>
      <c r="U61" s="102">
        <v>22.8</v>
      </c>
      <c r="V61" s="102">
        <v>26</v>
      </c>
      <c r="W61" s="102">
        <v>23.8</v>
      </c>
      <c r="X61" s="184"/>
    </row>
    <row r="62" spans="1:24">
      <c r="B62" s="526"/>
      <c r="C62" s="185"/>
      <c r="D62" s="492" t="s">
        <v>27</v>
      </c>
      <c r="E62" s="256">
        <v>10.40152511961727</v>
      </c>
      <c r="F62" s="256">
        <v>9.7434957020057453</v>
      </c>
      <c r="G62" s="256">
        <v>10.040810502283103</v>
      </c>
      <c r="H62" s="256">
        <v>10.141404911479119</v>
      </c>
      <c r="I62" s="256">
        <v>9.9950913242009189</v>
      </c>
      <c r="J62" s="132"/>
      <c r="K62" s="111"/>
      <c r="L62" s="256"/>
      <c r="M62" s="256">
        <v>4.3</v>
      </c>
      <c r="N62" s="256">
        <v>3.9</v>
      </c>
      <c r="O62" s="256">
        <v>2.9</v>
      </c>
      <c r="P62" s="256">
        <v>2.9</v>
      </c>
      <c r="Q62" s="132"/>
      <c r="R62" s="111"/>
      <c r="S62" s="256">
        <v>1.9</v>
      </c>
      <c r="T62" s="256">
        <v>1.8</v>
      </c>
      <c r="U62" s="256">
        <v>1.6</v>
      </c>
      <c r="V62" s="256">
        <v>1.5</v>
      </c>
      <c r="W62" s="256">
        <v>1.5</v>
      </c>
      <c r="X62" s="184"/>
    </row>
    <row r="63" spans="1:24" ht="3.75" customHeight="1">
      <c r="B63" s="526"/>
      <c r="C63" s="185"/>
      <c r="D63" s="96"/>
      <c r="E63" s="134"/>
      <c r="F63" s="134"/>
      <c r="G63" s="134"/>
      <c r="H63" s="134"/>
      <c r="I63" s="134"/>
      <c r="J63" s="132"/>
      <c r="K63" s="133"/>
      <c r="L63" s="134"/>
      <c r="M63" s="134"/>
      <c r="N63" s="134"/>
      <c r="O63" s="134"/>
      <c r="P63" s="134"/>
      <c r="Q63" s="132"/>
      <c r="R63" s="133"/>
      <c r="S63" s="134"/>
      <c r="T63" s="134"/>
      <c r="U63" s="134"/>
      <c r="V63" s="134"/>
      <c r="W63" s="134"/>
      <c r="X63" s="184"/>
    </row>
    <row r="64" spans="1:24" ht="3.75" customHeight="1">
      <c r="B64" s="526"/>
      <c r="C64" s="185"/>
      <c r="D64" s="96"/>
      <c r="E64" s="128"/>
      <c r="F64" s="128"/>
      <c r="G64" s="128"/>
      <c r="H64" s="128"/>
      <c r="I64" s="128"/>
      <c r="J64" s="132"/>
      <c r="K64" s="133"/>
      <c r="L64" s="128"/>
      <c r="M64" s="128"/>
      <c r="N64" s="128"/>
      <c r="O64" s="128"/>
      <c r="P64" s="128"/>
      <c r="Q64" s="132"/>
      <c r="R64" s="133"/>
      <c r="S64" s="128"/>
      <c r="T64" s="128"/>
      <c r="U64" s="128"/>
      <c r="V64" s="128"/>
      <c r="W64" s="128"/>
      <c r="X64" s="184"/>
    </row>
    <row r="65" spans="1:26">
      <c r="B65" s="526"/>
      <c r="C65" s="185"/>
      <c r="D65" s="83" t="s">
        <v>5</v>
      </c>
      <c r="E65" s="186" t="s">
        <v>126</v>
      </c>
      <c r="F65" s="186" t="s">
        <v>126</v>
      </c>
      <c r="G65" s="186" t="s">
        <v>126</v>
      </c>
      <c r="H65" s="186" t="s">
        <v>126</v>
      </c>
      <c r="I65" s="186" t="s">
        <v>126</v>
      </c>
      <c r="J65" s="132"/>
      <c r="K65" s="133"/>
      <c r="L65" s="186" t="s">
        <v>126</v>
      </c>
      <c r="M65" s="186" t="s">
        <v>126</v>
      </c>
      <c r="N65" s="186" t="s">
        <v>126</v>
      </c>
      <c r="O65" s="186" t="s">
        <v>126</v>
      </c>
      <c r="P65" s="186" t="s">
        <v>126</v>
      </c>
      <c r="Q65" s="132"/>
      <c r="R65" s="133"/>
      <c r="S65" s="186" t="s">
        <v>126</v>
      </c>
      <c r="T65" s="186" t="s">
        <v>126</v>
      </c>
      <c r="U65" s="186" t="s">
        <v>126</v>
      </c>
      <c r="V65" s="186" t="s">
        <v>126</v>
      </c>
      <c r="W65" s="186" t="s">
        <v>126</v>
      </c>
      <c r="X65" s="184"/>
    </row>
    <row r="66" spans="1:26" ht="7.5" customHeight="1" thickBot="1">
      <c r="B66" s="527"/>
      <c r="C66" s="187"/>
      <c r="D66" s="135"/>
      <c r="E66" s="135"/>
      <c r="F66" s="135"/>
      <c r="G66" s="135"/>
      <c r="H66" s="135"/>
      <c r="I66" s="135"/>
      <c r="J66" s="135"/>
      <c r="K66" s="135"/>
      <c r="L66" s="135"/>
      <c r="M66" s="135"/>
      <c r="N66" s="135"/>
      <c r="O66" s="135"/>
      <c r="P66" s="135"/>
      <c r="Q66" s="135"/>
      <c r="R66" s="135"/>
      <c r="S66" s="135"/>
      <c r="T66" s="135"/>
      <c r="U66" s="135"/>
      <c r="V66" s="135"/>
      <c r="W66" s="135"/>
      <c r="X66" s="188"/>
    </row>
    <row r="67" spans="1:26">
      <c r="B67" s="141"/>
      <c r="C67" s="138"/>
      <c r="D67" s="138"/>
      <c r="E67" s="138"/>
      <c r="F67" s="138"/>
    </row>
    <row r="68" spans="1:26" ht="15" customHeight="1">
      <c r="C68" s="541" t="s">
        <v>115</v>
      </c>
      <c r="D68" s="541"/>
      <c r="E68" s="541"/>
      <c r="F68" s="541"/>
      <c r="G68" s="541"/>
      <c r="H68" s="541"/>
      <c r="I68" s="541"/>
      <c r="J68" s="541"/>
      <c r="K68" s="541"/>
      <c r="L68" s="541"/>
      <c r="M68" s="541"/>
      <c r="N68" s="541"/>
      <c r="O68" s="541"/>
      <c r="P68" s="541"/>
      <c r="Q68" s="541"/>
      <c r="R68" s="541"/>
      <c r="S68" s="541"/>
      <c r="T68" s="541"/>
      <c r="U68" s="541"/>
      <c r="V68" s="541"/>
      <c r="W68" s="541"/>
      <c r="Y68" s="189"/>
      <c r="Z68" s="189"/>
    </row>
    <row r="69" spans="1:26" ht="15" customHeight="1">
      <c r="C69" s="541"/>
      <c r="D69" s="541"/>
      <c r="E69" s="541"/>
      <c r="F69" s="541"/>
      <c r="G69" s="541"/>
      <c r="H69" s="541"/>
      <c r="I69" s="541"/>
      <c r="J69" s="541"/>
      <c r="K69" s="541"/>
      <c r="L69" s="541"/>
      <c r="M69" s="541"/>
      <c r="N69" s="541"/>
      <c r="O69" s="541"/>
      <c r="P69" s="541"/>
      <c r="Q69" s="541"/>
      <c r="R69" s="541"/>
      <c r="S69" s="541"/>
      <c r="T69" s="541"/>
      <c r="U69" s="541"/>
      <c r="V69" s="541"/>
      <c r="W69" s="541"/>
      <c r="Y69" s="189"/>
      <c r="Z69" s="189"/>
    </row>
    <row r="70" spans="1:26" s="388" customFormat="1" ht="15" customHeight="1">
      <c r="A70" s="491"/>
      <c r="C70" s="542" t="s">
        <v>226</v>
      </c>
      <c r="D70" s="542"/>
      <c r="E70" s="542"/>
      <c r="F70" s="542"/>
      <c r="G70" s="542"/>
      <c r="H70" s="542"/>
      <c r="I70" s="542"/>
      <c r="J70" s="542"/>
      <c r="K70" s="542"/>
      <c r="L70" s="542"/>
      <c r="M70" s="542"/>
      <c r="N70" s="542"/>
      <c r="O70" s="542"/>
      <c r="P70" s="542"/>
      <c r="Q70" s="542"/>
      <c r="R70" s="542"/>
      <c r="S70" s="542"/>
      <c r="T70" s="542"/>
      <c r="U70" s="542"/>
      <c r="V70" s="542"/>
      <c r="W70" s="489"/>
      <c r="Y70" s="189"/>
      <c r="Z70" s="189"/>
    </row>
    <row r="71" spans="1:26" s="388" customFormat="1" ht="36" customHeight="1">
      <c r="A71" s="494"/>
      <c r="C71" s="514" t="s">
        <v>207</v>
      </c>
      <c r="D71" s="514"/>
      <c r="E71" s="514"/>
      <c r="F71" s="514"/>
      <c r="G71" s="514"/>
      <c r="H71" s="514"/>
      <c r="I71" s="514"/>
      <c r="J71" s="514"/>
      <c r="K71" s="514"/>
      <c r="L71" s="514"/>
      <c r="M71" s="514"/>
      <c r="N71" s="514"/>
      <c r="O71" s="514"/>
      <c r="P71" s="514"/>
      <c r="Q71" s="514"/>
      <c r="R71" s="514"/>
      <c r="S71" s="514"/>
      <c r="T71" s="514"/>
      <c r="U71" s="514"/>
      <c r="V71" s="514"/>
      <c r="W71" s="514"/>
      <c r="Y71" s="189"/>
      <c r="Z71" s="189"/>
    </row>
    <row r="72" spans="1:26" s="388" customFormat="1">
      <c r="A72" s="483"/>
      <c r="C72" s="542" t="s">
        <v>17</v>
      </c>
      <c r="D72" s="542"/>
      <c r="E72" s="542"/>
      <c r="F72" s="542"/>
      <c r="G72" s="542"/>
      <c r="H72" s="542"/>
      <c r="I72" s="542"/>
      <c r="J72" s="542"/>
      <c r="K72" s="542"/>
      <c r="L72" s="542"/>
      <c r="M72" s="542"/>
      <c r="N72" s="542"/>
      <c r="O72" s="542"/>
      <c r="P72" s="542"/>
      <c r="Q72" s="542"/>
      <c r="R72" s="542"/>
      <c r="S72" s="542"/>
      <c r="T72" s="542"/>
      <c r="U72" s="542"/>
      <c r="V72" s="542"/>
      <c r="W72" s="542"/>
      <c r="Y72" s="189"/>
      <c r="Z72" s="189"/>
    </row>
    <row r="73" spans="1:26" s="327" customFormat="1" ht="7.5" customHeight="1" thickBot="1">
      <c r="A73" s="328"/>
      <c r="C73" s="255"/>
      <c r="D73" s="205"/>
      <c r="E73" s="205"/>
      <c r="F73" s="205"/>
      <c r="G73" s="205"/>
      <c r="H73" s="205"/>
      <c r="I73" s="205"/>
      <c r="J73" s="205"/>
      <c r="K73" s="205"/>
      <c r="L73" s="205"/>
      <c r="M73" s="205"/>
      <c r="N73" s="205"/>
      <c r="O73" s="205"/>
      <c r="P73" s="205"/>
      <c r="Q73" s="205"/>
      <c r="R73" s="205"/>
      <c r="S73" s="205"/>
      <c r="T73" s="205"/>
      <c r="U73" s="205"/>
      <c r="V73" s="205"/>
      <c r="W73" s="205"/>
      <c r="Y73" s="189"/>
      <c r="Z73" s="189"/>
    </row>
    <row r="74" spans="1:26" ht="60" customHeight="1">
      <c r="B74" s="522" t="s">
        <v>189</v>
      </c>
      <c r="C74" s="523"/>
      <c r="D74" s="523"/>
      <c r="E74" s="523"/>
      <c r="F74" s="523"/>
      <c r="G74" s="523"/>
      <c r="H74" s="523"/>
      <c r="I74" s="523"/>
      <c r="J74" s="523"/>
      <c r="K74" s="523"/>
      <c r="L74" s="523"/>
      <c r="M74" s="523"/>
      <c r="N74" s="523"/>
      <c r="O74" s="523"/>
      <c r="P74" s="523"/>
      <c r="Q74" s="523"/>
      <c r="R74" s="523"/>
      <c r="S74" s="523"/>
      <c r="T74" s="523"/>
      <c r="U74" s="523"/>
      <c r="V74" s="523"/>
      <c r="W74" s="523"/>
      <c r="X74" s="524"/>
    </row>
    <row r="75" spans="1:26" ht="7.5" customHeight="1">
      <c r="B75" s="525" t="s">
        <v>114</v>
      </c>
      <c r="C75" s="182"/>
      <c r="D75" s="183"/>
      <c r="E75" s="183"/>
      <c r="F75" s="183"/>
      <c r="G75" s="183"/>
      <c r="H75" s="183"/>
      <c r="I75" s="183"/>
      <c r="J75" s="92"/>
      <c r="K75" s="190"/>
      <c r="X75" s="191"/>
    </row>
    <row r="76" spans="1:26" ht="14.25" customHeight="1">
      <c r="B76" s="526"/>
      <c r="C76" s="185"/>
      <c r="D76" s="119"/>
      <c r="E76" s="92"/>
      <c r="F76" s="92"/>
      <c r="G76" s="92"/>
      <c r="H76" s="92"/>
      <c r="I76" s="92"/>
      <c r="J76" s="120"/>
      <c r="K76" s="121"/>
      <c r="Q76" s="192"/>
      <c r="R76" s="193"/>
      <c r="X76" s="184"/>
    </row>
    <row r="77" spans="1:26" ht="14.25" customHeight="1">
      <c r="B77" s="526"/>
      <c r="C77" s="185"/>
      <c r="D77" s="123"/>
      <c r="E77" s="99"/>
      <c r="F77" s="99"/>
      <c r="G77" s="99"/>
      <c r="H77" s="99"/>
      <c r="I77" s="99"/>
      <c r="J77" s="124"/>
      <c r="K77" s="125"/>
      <c r="Q77" s="192"/>
      <c r="R77" s="193"/>
      <c r="X77" s="184"/>
    </row>
    <row r="78" spans="1:26" ht="14.25" customHeight="1">
      <c r="B78" s="526"/>
      <c r="C78" s="185"/>
      <c r="D78" s="123"/>
      <c r="E78" s="99"/>
      <c r="F78" s="99"/>
      <c r="G78" s="99"/>
      <c r="H78" s="99"/>
      <c r="I78" s="99"/>
      <c r="J78" s="124"/>
      <c r="K78" s="125"/>
      <c r="Q78" s="192"/>
      <c r="R78" s="193"/>
      <c r="X78" s="184"/>
    </row>
    <row r="79" spans="1:26" ht="14.25" customHeight="1">
      <c r="B79" s="526"/>
      <c r="C79" s="185"/>
      <c r="D79" s="123"/>
      <c r="E79" s="99"/>
      <c r="F79" s="99"/>
      <c r="G79" s="99"/>
      <c r="H79" s="99"/>
      <c r="I79" s="99"/>
      <c r="J79" s="124"/>
      <c r="K79" s="125"/>
      <c r="Q79" s="192"/>
      <c r="R79" s="193"/>
      <c r="X79" s="184"/>
    </row>
    <row r="80" spans="1:26" ht="14.25" customHeight="1">
      <c r="B80" s="526"/>
      <c r="C80" s="185"/>
      <c r="D80" s="123"/>
      <c r="E80" s="99"/>
      <c r="F80" s="99"/>
      <c r="G80" s="99"/>
      <c r="H80" s="99"/>
      <c r="I80" s="99"/>
      <c r="J80" s="124"/>
      <c r="K80" s="125"/>
      <c r="Q80" s="192"/>
      <c r="R80" s="193"/>
      <c r="X80" s="184"/>
    </row>
    <row r="81" spans="1:24" ht="14.25" customHeight="1">
      <c r="B81" s="526"/>
      <c r="C81" s="185"/>
      <c r="D81" s="123"/>
      <c r="E81" s="99"/>
      <c r="F81" s="99"/>
      <c r="G81" s="99"/>
      <c r="H81" s="99"/>
      <c r="I81" s="99"/>
      <c r="J81" s="124"/>
      <c r="K81" s="125"/>
      <c r="Q81" s="192"/>
      <c r="R81" s="193"/>
      <c r="X81" s="184"/>
    </row>
    <row r="82" spans="1:24" ht="14.25" customHeight="1">
      <c r="B82" s="526"/>
      <c r="C82" s="185"/>
      <c r="D82" s="123"/>
      <c r="E82" s="99"/>
      <c r="F82" s="99"/>
      <c r="G82" s="99"/>
      <c r="H82" s="99"/>
      <c r="I82" s="99"/>
      <c r="J82" s="124"/>
      <c r="K82" s="125"/>
      <c r="Q82" s="192"/>
      <c r="R82" s="193"/>
      <c r="X82" s="184"/>
    </row>
    <row r="83" spans="1:24">
      <c r="B83" s="526"/>
      <c r="C83" s="185"/>
      <c r="D83" s="123"/>
      <c r="E83" s="101"/>
      <c r="F83" s="101"/>
      <c r="G83" s="101"/>
      <c r="H83" s="101"/>
      <c r="I83" s="101"/>
      <c r="J83" s="124"/>
      <c r="K83" s="125"/>
      <c r="Q83" s="192"/>
      <c r="R83" s="193"/>
      <c r="X83" s="184"/>
    </row>
    <row r="84" spans="1:24">
      <c r="B84" s="526"/>
      <c r="C84" s="185"/>
      <c r="D84" s="123"/>
      <c r="E84" s="102"/>
      <c r="F84" s="102"/>
      <c r="G84" s="102"/>
      <c r="H84" s="102"/>
      <c r="I84" s="102"/>
      <c r="J84" s="124"/>
      <c r="K84" s="125"/>
      <c r="Q84" s="192"/>
      <c r="R84" s="193"/>
      <c r="X84" s="184"/>
    </row>
    <row r="85" spans="1:24">
      <c r="B85" s="526"/>
      <c r="C85" s="185"/>
      <c r="D85" s="123"/>
      <c r="E85" s="102"/>
      <c r="F85" s="102"/>
      <c r="G85" s="102"/>
      <c r="H85" s="102"/>
      <c r="I85" s="102"/>
      <c r="J85" s="124"/>
      <c r="K85" s="125"/>
      <c r="Q85" s="192"/>
      <c r="R85" s="193"/>
      <c r="X85" s="184"/>
    </row>
    <row r="86" spans="1:24">
      <c r="B86" s="526"/>
      <c r="C86" s="185"/>
      <c r="D86" s="123"/>
      <c r="E86" s="102"/>
      <c r="F86" s="102"/>
      <c r="G86" s="102"/>
      <c r="H86" s="102"/>
      <c r="I86" s="102"/>
      <c r="J86" s="124"/>
      <c r="K86" s="125"/>
      <c r="Q86" s="192"/>
      <c r="R86" s="193"/>
      <c r="X86" s="184"/>
    </row>
    <row r="87" spans="1:24">
      <c r="B87" s="526"/>
      <c r="C87" s="185"/>
      <c r="D87" s="123"/>
      <c r="E87" s="102"/>
      <c r="F87" s="102"/>
      <c r="G87" s="102"/>
      <c r="H87" s="102"/>
      <c r="I87" s="102"/>
      <c r="J87" s="124"/>
      <c r="K87" s="125"/>
      <c r="Q87" s="192"/>
      <c r="R87" s="193"/>
      <c r="X87" s="184"/>
    </row>
    <row r="88" spans="1:24">
      <c r="B88" s="526"/>
      <c r="C88" s="185"/>
      <c r="D88" s="123"/>
      <c r="E88" s="103"/>
      <c r="F88" s="103"/>
      <c r="G88" s="103"/>
      <c r="H88" s="103"/>
      <c r="I88" s="103"/>
      <c r="J88" s="124"/>
      <c r="K88" s="125"/>
      <c r="Q88" s="192"/>
      <c r="R88" s="193"/>
      <c r="X88" s="184"/>
    </row>
    <row r="89" spans="1:24">
      <c r="B89" s="526"/>
      <c r="C89" s="185"/>
      <c r="D89" s="123"/>
      <c r="E89" s="96"/>
      <c r="F89" s="96"/>
      <c r="G89" s="96"/>
      <c r="H89" s="96"/>
      <c r="I89" s="96"/>
      <c r="J89" s="124"/>
      <c r="K89" s="125"/>
      <c r="Q89" s="192"/>
      <c r="R89" s="193"/>
      <c r="X89" s="184"/>
    </row>
    <row r="90" spans="1:24">
      <c r="B90" s="526"/>
      <c r="C90" s="185"/>
      <c r="D90" s="123"/>
      <c r="E90" s="96"/>
      <c r="F90" s="96"/>
      <c r="G90" s="96"/>
      <c r="H90" s="96"/>
      <c r="I90" s="96"/>
      <c r="J90" s="124"/>
      <c r="K90" s="125"/>
      <c r="Q90" s="192"/>
      <c r="R90" s="193"/>
      <c r="X90" s="184"/>
    </row>
    <row r="91" spans="1:24" ht="15.75">
      <c r="B91" s="526"/>
      <c r="C91" s="185"/>
      <c r="D91" s="131"/>
      <c r="E91" s="536" t="s">
        <v>116</v>
      </c>
      <c r="F91" s="536"/>
      <c r="G91" s="536"/>
      <c r="H91" s="536"/>
      <c r="I91" s="536"/>
      <c r="J91" s="124"/>
      <c r="K91" s="125"/>
      <c r="L91" s="536" t="s">
        <v>117</v>
      </c>
      <c r="M91" s="536"/>
      <c r="N91" s="536"/>
      <c r="O91" s="536"/>
      <c r="P91" s="536"/>
      <c r="Q91" s="192"/>
      <c r="R91" s="193"/>
      <c r="S91" s="536" t="s">
        <v>118</v>
      </c>
      <c r="T91" s="536"/>
      <c r="U91" s="536"/>
      <c r="V91" s="536"/>
      <c r="W91" s="536"/>
      <c r="X91" s="184"/>
    </row>
    <row r="92" spans="1:24">
      <c r="B92" s="526"/>
      <c r="C92" s="185"/>
      <c r="D92" s="101"/>
      <c r="E92" s="106">
        <v>2012</v>
      </c>
      <c r="F92" s="106">
        <v>2013</v>
      </c>
      <c r="G92" s="106">
        <v>2014</v>
      </c>
      <c r="H92" s="106">
        <v>2015</v>
      </c>
      <c r="I92" s="106">
        <v>2016</v>
      </c>
      <c r="J92" s="124"/>
      <c r="K92" s="125"/>
      <c r="L92" s="106">
        <v>2012</v>
      </c>
      <c r="M92" s="106">
        <v>2013</v>
      </c>
      <c r="N92" s="106">
        <v>2014</v>
      </c>
      <c r="O92" s="106">
        <v>2015</v>
      </c>
      <c r="P92" s="106">
        <v>2016</v>
      </c>
      <c r="Q92" s="192"/>
      <c r="R92" s="193"/>
      <c r="S92" s="106">
        <v>2012</v>
      </c>
      <c r="T92" s="106">
        <v>2013</v>
      </c>
      <c r="U92" s="106">
        <v>2014</v>
      </c>
      <c r="V92" s="106">
        <v>2015</v>
      </c>
      <c r="W92" s="106">
        <v>2016</v>
      </c>
      <c r="X92" s="184"/>
    </row>
    <row r="93" spans="1:24" ht="4.5" customHeight="1">
      <c r="B93" s="526"/>
      <c r="C93" s="185"/>
      <c r="D93" s="101"/>
      <c r="E93" s="101"/>
      <c r="F93" s="101"/>
      <c r="G93" s="101"/>
      <c r="H93" s="101"/>
      <c r="I93" s="101"/>
      <c r="J93" s="124"/>
      <c r="K93" s="125"/>
      <c r="L93" s="101"/>
      <c r="M93" s="101"/>
      <c r="N93" s="101"/>
      <c r="O93" s="101"/>
      <c r="P93" s="101"/>
      <c r="Q93" s="192"/>
      <c r="R93" s="193"/>
      <c r="S93" s="101"/>
      <c r="T93" s="101"/>
      <c r="U93" s="101"/>
      <c r="V93" s="101"/>
      <c r="W93" s="101"/>
      <c r="X93" s="184"/>
    </row>
    <row r="94" spans="1:24" ht="4.5" customHeight="1">
      <c r="B94" s="526"/>
      <c r="C94" s="185"/>
      <c r="D94" s="101"/>
      <c r="E94" s="194"/>
      <c r="F94" s="194"/>
      <c r="G94" s="194"/>
      <c r="H94" s="194"/>
      <c r="I94" s="194"/>
      <c r="J94" s="124"/>
      <c r="K94" s="125"/>
      <c r="L94" s="194"/>
      <c r="M94" s="194"/>
      <c r="N94" s="194"/>
      <c r="O94" s="194"/>
      <c r="P94" s="194"/>
      <c r="Q94" s="192"/>
      <c r="R94" s="193"/>
      <c r="S94" s="194"/>
      <c r="T94" s="194"/>
      <c r="U94" s="194"/>
      <c r="V94" s="194"/>
      <c r="W94" s="194"/>
      <c r="X94" s="184"/>
    </row>
    <row r="95" spans="1:24">
      <c r="B95" s="526"/>
      <c r="C95" s="185"/>
      <c r="D95" s="492" t="s">
        <v>152</v>
      </c>
      <c r="E95" s="256">
        <v>16.2</v>
      </c>
      <c r="F95" s="256">
        <v>18.3</v>
      </c>
      <c r="G95" s="256">
        <v>15.1</v>
      </c>
      <c r="H95" s="256">
        <v>17.399999999999999</v>
      </c>
      <c r="I95" s="256">
        <v>21.3</v>
      </c>
      <c r="J95" s="132"/>
      <c r="K95" s="111"/>
      <c r="L95" s="256">
        <v>20.6</v>
      </c>
      <c r="M95" s="256">
        <v>24.4</v>
      </c>
      <c r="N95" s="256">
        <v>17.399999999999999</v>
      </c>
      <c r="O95" s="256">
        <v>19.8</v>
      </c>
      <c r="P95" s="256"/>
      <c r="Q95" s="192"/>
      <c r="R95" s="111"/>
      <c r="S95" s="256">
        <v>34.299999999999997</v>
      </c>
      <c r="T95" s="256">
        <v>44.3</v>
      </c>
      <c r="U95" s="256">
        <v>49.2</v>
      </c>
      <c r="V95" s="256">
        <v>37.6</v>
      </c>
      <c r="W95" s="256">
        <v>56.1</v>
      </c>
      <c r="X95" s="184"/>
    </row>
    <row r="96" spans="1:24" s="261" customFormat="1">
      <c r="A96" s="262"/>
      <c r="B96" s="526"/>
      <c r="C96" s="185"/>
      <c r="D96" s="492" t="s">
        <v>153</v>
      </c>
      <c r="E96" s="256"/>
      <c r="F96" s="256"/>
      <c r="G96" s="256"/>
      <c r="H96" s="256">
        <v>0</v>
      </c>
      <c r="I96" s="102">
        <v>9.1</v>
      </c>
      <c r="J96" s="132"/>
      <c r="K96" s="111"/>
      <c r="L96" s="256"/>
      <c r="M96" s="256"/>
      <c r="N96" s="256"/>
      <c r="O96" s="256">
        <v>4.8</v>
      </c>
      <c r="P96" s="102"/>
      <c r="Q96" s="192"/>
      <c r="R96" s="111"/>
      <c r="S96" s="256"/>
      <c r="T96" s="256"/>
      <c r="U96" s="256"/>
      <c r="V96" s="256">
        <v>41</v>
      </c>
      <c r="W96" s="256">
        <v>32.4</v>
      </c>
      <c r="X96" s="184"/>
    </row>
    <row r="97" spans="1:24" s="261" customFormat="1" ht="15.75">
      <c r="A97" s="262"/>
      <c r="B97" s="526"/>
      <c r="C97" s="185"/>
      <c r="D97" s="492" t="s">
        <v>201</v>
      </c>
      <c r="E97" s="256"/>
      <c r="F97" s="256">
        <v>0</v>
      </c>
      <c r="G97" s="470">
        <v>4.8</v>
      </c>
      <c r="H97" s="470">
        <v>17.100000000000001</v>
      </c>
      <c r="I97" s="470">
        <v>13</v>
      </c>
      <c r="J97" s="132"/>
      <c r="K97" s="111"/>
      <c r="L97" s="256"/>
      <c r="M97" s="256">
        <v>5.9</v>
      </c>
      <c r="N97" s="256">
        <v>14.3</v>
      </c>
      <c r="O97" s="256">
        <v>20</v>
      </c>
      <c r="P97" s="102"/>
      <c r="Q97" s="192"/>
      <c r="R97" s="111"/>
      <c r="S97" s="256"/>
      <c r="T97" s="256">
        <v>30.5</v>
      </c>
      <c r="U97" s="256">
        <v>18.7</v>
      </c>
      <c r="V97" s="256">
        <v>16.8</v>
      </c>
      <c r="W97" s="256">
        <v>37.700000000000003</v>
      </c>
      <c r="X97" s="184"/>
    </row>
    <row r="98" spans="1:24">
      <c r="B98" s="526"/>
      <c r="C98" s="185"/>
      <c r="D98" s="492" t="s">
        <v>191</v>
      </c>
      <c r="E98" s="102">
        <v>72</v>
      </c>
      <c r="F98" s="102">
        <v>75.349999999999994</v>
      </c>
      <c r="G98" s="102">
        <v>74.400000000000006</v>
      </c>
      <c r="H98" s="102">
        <v>79.05</v>
      </c>
      <c r="I98" s="102">
        <v>78.349999999999994</v>
      </c>
      <c r="J98" s="132"/>
      <c r="K98" s="111"/>
      <c r="L98" s="102">
        <v>80.5</v>
      </c>
      <c r="M98" s="102">
        <v>78.8</v>
      </c>
      <c r="N98" s="102">
        <v>81.2</v>
      </c>
      <c r="O98" s="102">
        <v>83.2</v>
      </c>
      <c r="P98" s="102"/>
      <c r="Q98" s="192"/>
      <c r="R98" s="111"/>
      <c r="S98" s="102">
        <v>2.9</v>
      </c>
      <c r="T98" s="102">
        <v>3.3</v>
      </c>
      <c r="U98" s="102">
        <v>2.7</v>
      </c>
      <c r="V98" s="102">
        <v>3.2</v>
      </c>
      <c r="W98" s="102">
        <v>3.6</v>
      </c>
      <c r="X98" s="184"/>
    </row>
    <row r="99" spans="1:24" s="261" customFormat="1">
      <c r="A99" s="262"/>
      <c r="B99" s="526"/>
      <c r="C99" s="185"/>
      <c r="D99" s="255" t="s">
        <v>202</v>
      </c>
      <c r="E99" s="102"/>
      <c r="F99" s="102"/>
      <c r="G99" s="102"/>
      <c r="H99" s="102">
        <v>70.7</v>
      </c>
      <c r="I99" s="102">
        <v>66.3</v>
      </c>
      <c r="J99" s="132"/>
      <c r="K99" s="111"/>
      <c r="L99" s="102"/>
      <c r="M99" s="102"/>
      <c r="N99" s="102"/>
      <c r="O99" s="102">
        <v>74.5</v>
      </c>
      <c r="P99" s="102"/>
      <c r="Q99" s="192"/>
      <c r="R99" s="111"/>
      <c r="S99" s="102"/>
      <c r="T99" s="102"/>
      <c r="U99" s="102"/>
      <c r="V99" s="102">
        <v>3.4</v>
      </c>
      <c r="W99" s="102">
        <v>2.8</v>
      </c>
      <c r="X99" s="184"/>
    </row>
    <row r="100" spans="1:24" s="261" customFormat="1">
      <c r="A100" s="262"/>
      <c r="B100" s="526"/>
      <c r="C100" s="185"/>
      <c r="D100" s="255" t="s">
        <v>192</v>
      </c>
      <c r="E100" s="102"/>
      <c r="F100" s="102">
        <v>25.3</v>
      </c>
      <c r="G100" s="128">
        <v>27.5</v>
      </c>
      <c r="H100" s="128">
        <v>40.4</v>
      </c>
      <c r="I100" s="128">
        <v>30.2</v>
      </c>
      <c r="J100" s="132"/>
      <c r="K100" s="111"/>
      <c r="L100" s="102"/>
      <c r="M100" s="102">
        <v>34.549999999999997</v>
      </c>
      <c r="N100" s="102">
        <v>36.9</v>
      </c>
      <c r="O100" s="102">
        <v>47.05</v>
      </c>
      <c r="P100" s="102"/>
      <c r="Q100" s="192"/>
      <c r="R100" s="111"/>
      <c r="S100" s="102"/>
      <c r="T100" s="102">
        <v>16.2</v>
      </c>
      <c r="U100" s="102">
        <v>18.2</v>
      </c>
      <c r="V100" s="102">
        <v>10</v>
      </c>
      <c r="W100" s="102">
        <v>8.1</v>
      </c>
      <c r="X100" s="184"/>
    </row>
    <row r="101" spans="1:24" s="388" customFormat="1">
      <c r="A101" s="487"/>
      <c r="B101" s="526"/>
      <c r="C101" s="185"/>
      <c r="D101" s="493" t="s">
        <v>203</v>
      </c>
      <c r="E101" s="102">
        <v>32.1</v>
      </c>
      <c r="F101" s="102">
        <v>32.4</v>
      </c>
      <c r="G101" s="128">
        <v>33.4</v>
      </c>
      <c r="H101" s="128">
        <v>35.9</v>
      </c>
      <c r="I101" s="128">
        <v>37.9</v>
      </c>
      <c r="J101" s="132"/>
      <c r="K101" s="111"/>
      <c r="L101" s="102">
        <v>42.5</v>
      </c>
      <c r="M101" s="102">
        <v>44.5</v>
      </c>
      <c r="N101" s="102">
        <v>42</v>
      </c>
      <c r="O101" s="102">
        <v>44.2</v>
      </c>
      <c r="P101" s="102"/>
      <c r="Q101" s="192"/>
      <c r="R101" s="111"/>
      <c r="S101" s="102">
        <v>24.5</v>
      </c>
      <c r="T101" s="102">
        <v>25.4</v>
      </c>
      <c r="U101" s="102">
        <v>23.7</v>
      </c>
      <c r="V101" s="102">
        <v>22.9</v>
      </c>
      <c r="W101" s="102">
        <v>25.8</v>
      </c>
      <c r="X101" s="184"/>
    </row>
    <row r="102" spans="1:24">
      <c r="B102" s="526"/>
      <c r="C102" s="185"/>
      <c r="D102" s="492" t="s">
        <v>27</v>
      </c>
      <c r="E102" s="256">
        <v>84.7</v>
      </c>
      <c r="F102" s="256">
        <v>85</v>
      </c>
      <c r="G102" s="256">
        <v>86.1</v>
      </c>
      <c r="H102" s="256">
        <v>87.3</v>
      </c>
      <c r="I102" s="256">
        <v>87.5</v>
      </c>
      <c r="J102" s="132"/>
      <c r="K102" s="111"/>
      <c r="L102" s="256">
        <v>87.5</v>
      </c>
      <c r="M102" s="256">
        <v>87.7</v>
      </c>
      <c r="N102" s="256">
        <v>88.5</v>
      </c>
      <c r="O102" s="256">
        <v>89.4</v>
      </c>
      <c r="P102" s="256"/>
      <c r="Q102" s="192"/>
      <c r="R102" s="111"/>
      <c r="S102" s="256">
        <v>2.5</v>
      </c>
      <c r="T102" s="256">
        <v>2.2000000000000002</v>
      </c>
      <c r="U102" s="256">
        <v>2</v>
      </c>
      <c r="V102" s="256">
        <v>1.9</v>
      </c>
      <c r="W102" s="256">
        <v>1.9</v>
      </c>
      <c r="X102" s="184"/>
    </row>
    <row r="103" spans="1:24" ht="4.5" customHeight="1">
      <c r="B103" s="526"/>
      <c r="C103" s="185"/>
      <c r="D103" s="73"/>
      <c r="E103" s="113"/>
      <c r="F103" s="113"/>
      <c r="G103" s="113"/>
      <c r="H103" s="113"/>
      <c r="I103" s="113"/>
      <c r="J103" s="132"/>
      <c r="K103" s="133"/>
      <c r="L103" s="113"/>
      <c r="M103" s="113"/>
      <c r="N103" s="113"/>
      <c r="O103" s="113"/>
      <c r="P103" s="113"/>
      <c r="Q103" s="192"/>
      <c r="R103" s="193"/>
      <c r="S103" s="113"/>
      <c r="T103" s="113"/>
      <c r="U103" s="113"/>
      <c r="V103" s="113"/>
      <c r="W103" s="113"/>
      <c r="X103" s="184"/>
    </row>
    <row r="104" spans="1:24" ht="4.5" customHeight="1">
      <c r="B104" s="526"/>
      <c r="C104" s="185"/>
      <c r="D104" s="73"/>
      <c r="E104" s="102"/>
      <c r="F104" s="102"/>
      <c r="G104" s="102"/>
      <c r="H104" s="102"/>
      <c r="I104" s="102"/>
      <c r="J104" s="132"/>
      <c r="K104" s="133"/>
      <c r="L104" s="102"/>
      <c r="M104" s="102"/>
      <c r="N104" s="102"/>
      <c r="O104" s="102"/>
      <c r="P104" s="102"/>
      <c r="Q104" s="192"/>
      <c r="R104" s="193"/>
      <c r="S104" s="102"/>
      <c r="T104" s="102"/>
      <c r="U104" s="102"/>
      <c r="V104" s="102"/>
      <c r="W104" s="102"/>
      <c r="X104" s="184"/>
    </row>
    <row r="105" spans="1:24">
      <c r="B105" s="526"/>
      <c r="C105" s="185"/>
      <c r="D105" s="73"/>
      <c r="E105" s="186" t="s">
        <v>126</v>
      </c>
      <c r="F105" s="186" t="s">
        <v>126</v>
      </c>
      <c r="G105" s="186" t="s">
        <v>126</v>
      </c>
      <c r="H105" s="186" t="s">
        <v>126</v>
      </c>
      <c r="I105" s="186" t="s">
        <v>126</v>
      </c>
      <c r="J105" s="132"/>
      <c r="K105" s="133"/>
      <c r="L105" s="186" t="s">
        <v>126</v>
      </c>
      <c r="M105" s="186" t="s">
        <v>126</v>
      </c>
      <c r="N105" s="186" t="s">
        <v>126</v>
      </c>
      <c r="O105" s="186" t="s">
        <v>126</v>
      </c>
      <c r="P105" s="186" t="s">
        <v>126</v>
      </c>
      <c r="Q105" s="192"/>
      <c r="R105" s="193"/>
      <c r="S105" s="186" t="s">
        <v>126</v>
      </c>
      <c r="T105" s="186" t="s">
        <v>126</v>
      </c>
      <c r="U105" s="186" t="s">
        <v>126</v>
      </c>
      <c r="V105" s="186" t="s">
        <v>126</v>
      </c>
      <c r="W105" s="186" t="s">
        <v>126</v>
      </c>
      <c r="X105" s="184"/>
    </row>
    <row r="106" spans="1:24" ht="7.5" customHeight="1" thickBot="1">
      <c r="B106" s="527"/>
      <c r="C106" s="187"/>
      <c r="D106" s="116"/>
      <c r="E106" s="115"/>
      <c r="F106" s="115"/>
      <c r="G106" s="115"/>
      <c r="H106" s="115"/>
      <c r="I106" s="115"/>
      <c r="J106" s="115"/>
      <c r="K106" s="114"/>
      <c r="L106" s="195"/>
      <c r="M106" s="195"/>
      <c r="N106" s="195"/>
      <c r="O106" s="195"/>
      <c r="P106" s="195"/>
      <c r="Q106" s="195"/>
      <c r="R106" s="195"/>
      <c r="S106" s="195"/>
      <c r="T106" s="195"/>
      <c r="U106" s="195"/>
      <c r="V106" s="195"/>
      <c r="W106" s="195"/>
      <c r="X106" s="188"/>
    </row>
    <row r="107" spans="1:24">
      <c r="C107" s="138"/>
      <c r="D107" s="138"/>
      <c r="E107" s="138"/>
      <c r="F107" s="138"/>
    </row>
    <row r="108" spans="1:24">
      <c r="C108" s="541" t="s">
        <v>115</v>
      </c>
      <c r="D108" s="541"/>
      <c r="E108" s="541"/>
      <c r="F108" s="541"/>
      <c r="G108" s="541"/>
      <c r="H108" s="541"/>
      <c r="I108" s="541"/>
      <c r="J108" s="541"/>
      <c r="K108" s="541"/>
      <c r="L108" s="541"/>
      <c r="M108" s="541"/>
      <c r="N108" s="541"/>
      <c r="O108" s="541"/>
      <c r="P108" s="541"/>
      <c r="Q108" s="541"/>
      <c r="R108" s="541"/>
      <c r="S108" s="541"/>
      <c r="T108" s="541"/>
      <c r="U108" s="541"/>
      <c r="V108" s="541"/>
      <c r="W108" s="541"/>
    </row>
    <row r="109" spans="1:24">
      <c r="C109" s="541"/>
      <c r="D109" s="541"/>
      <c r="E109" s="541"/>
      <c r="F109" s="541"/>
      <c r="G109" s="541"/>
      <c r="H109" s="541"/>
      <c r="I109" s="541"/>
      <c r="J109" s="541"/>
      <c r="K109" s="541"/>
      <c r="L109" s="541"/>
      <c r="M109" s="541"/>
      <c r="N109" s="541"/>
      <c r="O109" s="541"/>
      <c r="P109" s="541"/>
      <c r="Q109" s="541"/>
      <c r="R109" s="541"/>
      <c r="S109" s="541"/>
      <c r="T109" s="541"/>
      <c r="U109" s="541"/>
      <c r="V109" s="541"/>
      <c r="W109" s="541"/>
    </row>
    <row r="110" spans="1:24" s="388" customFormat="1">
      <c r="A110" s="491"/>
      <c r="C110" s="542" t="s">
        <v>226</v>
      </c>
      <c r="D110" s="542"/>
      <c r="E110" s="542"/>
      <c r="F110" s="542"/>
      <c r="G110" s="542"/>
      <c r="H110" s="542"/>
      <c r="I110" s="542"/>
      <c r="J110" s="542"/>
      <c r="K110" s="542"/>
      <c r="L110" s="542"/>
      <c r="M110" s="542"/>
      <c r="N110" s="542"/>
      <c r="O110" s="542"/>
      <c r="P110" s="542"/>
      <c r="Q110" s="542"/>
      <c r="R110" s="542"/>
      <c r="S110" s="542"/>
      <c r="T110" s="542"/>
      <c r="U110" s="542"/>
      <c r="V110" s="542"/>
      <c r="W110" s="489"/>
    </row>
    <row r="111" spans="1:24" s="388" customFormat="1" ht="36" customHeight="1">
      <c r="A111" s="494"/>
      <c r="C111" s="514" t="s">
        <v>207</v>
      </c>
      <c r="D111" s="514"/>
      <c r="E111" s="514"/>
      <c r="F111" s="514"/>
      <c r="G111" s="514"/>
      <c r="H111" s="514"/>
      <c r="I111" s="514"/>
      <c r="J111" s="514"/>
      <c r="K111" s="514"/>
      <c r="L111" s="514"/>
      <c r="M111" s="514"/>
      <c r="N111" s="514"/>
      <c r="O111" s="514"/>
      <c r="P111" s="514"/>
      <c r="Q111" s="514"/>
      <c r="R111" s="514"/>
      <c r="S111" s="514"/>
      <c r="T111" s="514"/>
      <c r="U111" s="514"/>
      <c r="V111" s="514"/>
      <c r="W111" s="514"/>
    </row>
    <row r="112" spans="1:24">
      <c r="C112" s="542" t="s">
        <v>17</v>
      </c>
      <c r="D112" s="542"/>
      <c r="E112" s="542"/>
      <c r="F112" s="542"/>
      <c r="G112" s="542"/>
      <c r="H112" s="542"/>
      <c r="I112" s="542"/>
      <c r="J112" s="542"/>
      <c r="K112" s="542"/>
      <c r="L112" s="542"/>
      <c r="M112" s="542"/>
      <c r="N112" s="542"/>
      <c r="O112" s="542"/>
      <c r="P112" s="542"/>
      <c r="Q112" s="542"/>
      <c r="R112" s="542"/>
      <c r="S112" s="542"/>
      <c r="T112" s="542"/>
      <c r="U112" s="542"/>
      <c r="V112" s="542"/>
    </row>
    <row r="113" spans="2:24" ht="7.5" customHeight="1" thickBot="1">
      <c r="C113" s="255"/>
    </row>
    <row r="114" spans="2:24" ht="60" customHeight="1">
      <c r="B114" s="522" t="s">
        <v>190</v>
      </c>
      <c r="C114" s="523"/>
      <c r="D114" s="523"/>
      <c r="E114" s="523"/>
      <c r="F114" s="523"/>
      <c r="G114" s="523"/>
      <c r="H114" s="523"/>
      <c r="I114" s="523"/>
      <c r="J114" s="523"/>
      <c r="K114" s="523"/>
      <c r="L114" s="523"/>
      <c r="M114" s="523"/>
      <c r="N114" s="523"/>
      <c r="O114" s="523"/>
      <c r="P114" s="523"/>
      <c r="Q114" s="523"/>
      <c r="R114" s="523"/>
      <c r="S114" s="523"/>
      <c r="T114" s="523"/>
      <c r="U114" s="523"/>
      <c r="V114" s="523"/>
      <c r="W114" s="523"/>
      <c r="X114" s="524"/>
    </row>
    <row r="115" spans="2:24" ht="6.75" customHeight="1">
      <c r="B115" s="526" t="s">
        <v>114</v>
      </c>
      <c r="C115" s="182"/>
      <c r="D115" s="183"/>
      <c r="E115" s="183"/>
      <c r="F115" s="183"/>
      <c r="G115" s="183"/>
      <c r="H115" s="183"/>
      <c r="I115" s="183"/>
      <c r="J115" s="92"/>
      <c r="K115" s="190"/>
      <c r="L115" s="327"/>
      <c r="M115" s="327"/>
      <c r="N115" s="327"/>
      <c r="O115" s="327"/>
      <c r="P115" s="327"/>
      <c r="Q115" s="327"/>
      <c r="R115" s="327"/>
      <c r="S115" s="327"/>
      <c r="T115" s="327"/>
      <c r="U115" s="327"/>
      <c r="V115" s="327"/>
      <c r="W115" s="327"/>
      <c r="X115" s="191"/>
    </row>
    <row r="116" spans="2:24" ht="13.5" customHeight="1">
      <c r="B116" s="526"/>
      <c r="C116" s="185"/>
      <c r="D116" s="119"/>
      <c r="E116" s="92"/>
      <c r="F116" s="92"/>
      <c r="G116" s="92"/>
      <c r="H116" s="92"/>
      <c r="I116" s="92"/>
      <c r="J116" s="120"/>
      <c r="K116" s="121"/>
      <c r="L116" s="327"/>
      <c r="M116" s="327"/>
      <c r="N116" s="327"/>
      <c r="O116" s="327"/>
      <c r="P116" s="327"/>
      <c r="Q116" s="192"/>
      <c r="R116" s="193"/>
      <c r="S116" s="327"/>
      <c r="T116" s="327"/>
      <c r="U116" s="327"/>
      <c r="V116" s="327"/>
      <c r="W116" s="327"/>
      <c r="X116" s="184"/>
    </row>
    <row r="117" spans="2:24" ht="13.5" customHeight="1">
      <c r="B117" s="526"/>
      <c r="C117" s="185"/>
      <c r="D117" s="123"/>
      <c r="E117" s="99"/>
      <c r="F117" s="99"/>
      <c r="G117" s="99"/>
      <c r="H117" s="99"/>
      <c r="I117" s="99"/>
      <c r="J117" s="124"/>
      <c r="K117" s="125"/>
      <c r="L117" s="327"/>
      <c r="M117" s="327"/>
      <c r="N117" s="327"/>
      <c r="O117" s="327"/>
      <c r="P117" s="327"/>
      <c r="Q117" s="192"/>
      <c r="R117" s="193"/>
      <c r="S117" s="327"/>
      <c r="T117" s="327"/>
      <c r="U117" s="327"/>
      <c r="V117" s="327"/>
      <c r="W117" s="327"/>
      <c r="X117" s="184"/>
    </row>
    <row r="118" spans="2:24" ht="13.5" customHeight="1">
      <c r="B118" s="526"/>
      <c r="C118" s="185"/>
      <c r="D118" s="123"/>
      <c r="E118" s="99"/>
      <c r="F118" s="99"/>
      <c r="G118" s="99"/>
      <c r="H118" s="99"/>
      <c r="I118" s="99"/>
      <c r="J118" s="124"/>
      <c r="K118" s="125"/>
      <c r="L118" s="327"/>
      <c r="M118" s="327"/>
      <c r="N118" s="327"/>
      <c r="O118" s="327"/>
      <c r="P118" s="327"/>
      <c r="Q118" s="192"/>
      <c r="R118" s="193"/>
      <c r="S118" s="327"/>
      <c r="T118" s="327"/>
      <c r="U118" s="327"/>
      <c r="V118" s="327"/>
      <c r="W118" s="327"/>
      <c r="X118" s="184"/>
    </row>
    <row r="119" spans="2:24" ht="13.5" customHeight="1">
      <c r="B119" s="526"/>
      <c r="C119" s="185"/>
      <c r="D119" s="123"/>
      <c r="E119" s="99"/>
      <c r="F119" s="99"/>
      <c r="G119" s="99"/>
      <c r="H119" s="99"/>
      <c r="I119" s="99"/>
      <c r="J119" s="124"/>
      <c r="K119" s="125"/>
      <c r="L119" s="327"/>
      <c r="M119" s="327"/>
      <c r="N119" s="327"/>
      <c r="O119" s="327"/>
      <c r="P119" s="327"/>
      <c r="Q119" s="192"/>
      <c r="R119" s="193"/>
      <c r="S119" s="327"/>
      <c r="T119" s="327"/>
      <c r="U119" s="327"/>
      <c r="V119" s="327"/>
      <c r="W119" s="327"/>
      <c r="X119" s="184"/>
    </row>
    <row r="120" spans="2:24" ht="13.5" customHeight="1">
      <c r="B120" s="526"/>
      <c r="C120" s="185"/>
      <c r="D120" s="123"/>
      <c r="E120" s="99"/>
      <c r="F120" s="99"/>
      <c r="G120" s="99"/>
      <c r="H120" s="99"/>
      <c r="I120" s="99"/>
      <c r="J120" s="124"/>
      <c r="K120" s="125"/>
      <c r="L120" s="327"/>
      <c r="M120" s="327"/>
      <c r="N120" s="327"/>
      <c r="O120" s="327"/>
      <c r="P120" s="327"/>
      <c r="Q120" s="192"/>
      <c r="R120" s="193"/>
      <c r="S120" s="327"/>
      <c r="T120" s="327"/>
      <c r="U120" s="327"/>
      <c r="V120" s="327"/>
      <c r="W120" s="327"/>
      <c r="X120" s="184"/>
    </row>
    <row r="121" spans="2:24" ht="13.5" customHeight="1">
      <c r="B121" s="526"/>
      <c r="C121" s="185"/>
      <c r="D121" s="123"/>
      <c r="E121" s="99"/>
      <c r="F121" s="99"/>
      <c r="G121" s="99"/>
      <c r="H121" s="99"/>
      <c r="I121" s="99"/>
      <c r="J121" s="124"/>
      <c r="K121" s="125"/>
      <c r="L121" s="327"/>
      <c r="M121" s="327"/>
      <c r="N121" s="327"/>
      <c r="O121" s="327"/>
      <c r="P121" s="327"/>
      <c r="Q121" s="192"/>
      <c r="R121" s="193"/>
      <c r="S121" s="327"/>
      <c r="T121" s="327"/>
      <c r="U121" s="327"/>
      <c r="V121" s="327"/>
      <c r="W121" s="327"/>
      <c r="X121" s="184"/>
    </row>
    <row r="122" spans="2:24" ht="13.5" customHeight="1">
      <c r="B122" s="526"/>
      <c r="C122" s="185"/>
      <c r="D122" s="123"/>
      <c r="E122" s="99"/>
      <c r="F122" s="99"/>
      <c r="G122" s="99"/>
      <c r="H122" s="99"/>
      <c r="I122" s="99"/>
      <c r="J122" s="124"/>
      <c r="K122" s="125"/>
      <c r="L122" s="327"/>
      <c r="M122" s="327"/>
      <c r="N122" s="327"/>
      <c r="O122" s="327"/>
      <c r="P122" s="327"/>
      <c r="Q122" s="192"/>
      <c r="R122" s="193"/>
      <c r="S122" s="327"/>
      <c r="T122" s="327"/>
      <c r="U122" s="327"/>
      <c r="V122" s="327"/>
      <c r="W122" s="327"/>
      <c r="X122" s="184"/>
    </row>
    <row r="123" spans="2:24" ht="13.5" customHeight="1">
      <c r="B123" s="526"/>
      <c r="C123" s="185"/>
      <c r="D123" s="123"/>
      <c r="E123" s="101"/>
      <c r="F123" s="101"/>
      <c r="G123" s="101"/>
      <c r="H123" s="101"/>
      <c r="I123" s="101"/>
      <c r="J123" s="124"/>
      <c r="K123" s="125"/>
      <c r="L123" s="327"/>
      <c r="M123" s="327"/>
      <c r="N123" s="327"/>
      <c r="O123" s="327"/>
      <c r="P123" s="327"/>
      <c r="Q123" s="192"/>
      <c r="R123" s="193"/>
      <c r="S123" s="327"/>
      <c r="T123" s="327"/>
      <c r="U123" s="327"/>
      <c r="V123" s="327"/>
      <c r="W123" s="327"/>
      <c r="X123" s="184"/>
    </row>
    <row r="124" spans="2:24" ht="13.5" customHeight="1">
      <c r="B124" s="526"/>
      <c r="C124" s="185"/>
      <c r="D124" s="123"/>
      <c r="E124" s="102"/>
      <c r="F124" s="102"/>
      <c r="G124" s="102"/>
      <c r="H124" s="102"/>
      <c r="I124" s="102"/>
      <c r="J124" s="124"/>
      <c r="K124" s="125"/>
      <c r="L124" s="327"/>
      <c r="M124" s="327"/>
      <c r="N124" s="327"/>
      <c r="O124" s="327"/>
      <c r="P124" s="327"/>
      <c r="Q124" s="192"/>
      <c r="R124" s="193"/>
      <c r="S124" s="327"/>
      <c r="T124" s="327"/>
      <c r="U124" s="327"/>
      <c r="V124" s="327"/>
      <c r="W124" s="327"/>
      <c r="X124" s="184"/>
    </row>
    <row r="125" spans="2:24" ht="13.5" customHeight="1">
      <c r="B125" s="526"/>
      <c r="C125" s="185"/>
      <c r="D125" s="123"/>
      <c r="E125" s="102"/>
      <c r="F125" s="102"/>
      <c r="G125" s="102"/>
      <c r="H125" s="102"/>
      <c r="I125" s="102"/>
      <c r="J125" s="124"/>
      <c r="K125" s="125"/>
      <c r="L125" s="327"/>
      <c r="M125" s="327"/>
      <c r="N125" s="327"/>
      <c r="O125" s="327"/>
      <c r="P125" s="327"/>
      <c r="Q125" s="192"/>
      <c r="R125" s="193"/>
      <c r="S125" s="327"/>
      <c r="T125" s="327"/>
      <c r="U125" s="327"/>
      <c r="V125" s="327"/>
      <c r="W125" s="327"/>
      <c r="X125" s="184"/>
    </row>
    <row r="126" spans="2:24" ht="13.5" customHeight="1">
      <c r="B126" s="526"/>
      <c r="C126" s="185"/>
      <c r="D126" s="123"/>
      <c r="E126" s="102"/>
      <c r="F126" s="102"/>
      <c r="G126" s="102"/>
      <c r="H126" s="102"/>
      <c r="I126" s="102"/>
      <c r="J126" s="124"/>
      <c r="K126" s="125"/>
      <c r="L126" s="327"/>
      <c r="M126" s="327"/>
      <c r="N126" s="327"/>
      <c r="O126" s="327"/>
      <c r="P126" s="327"/>
      <c r="Q126" s="192"/>
      <c r="R126" s="193"/>
      <c r="S126" s="327"/>
      <c r="T126" s="327"/>
      <c r="U126" s="327"/>
      <c r="V126" s="327"/>
      <c r="W126" s="327"/>
      <c r="X126" s="184"/>
    </row>
    <row r="127" spans="2:24" ht="13.5" customHeight="1">
      <c r="B127" s="526"/>
      <c r="C127" s="185"/>
      <c r="D127" s="123"/>
      <c r="E127" s="102"/>
      <c r="F127" s="102"/>
      <c r="G127" s="102"/>
      <c r="H127" s="102"/>
      <c r="I127" s="102"/>
      <c r="J127" s="124"/>
      <c r="K127" s="125"/>
      <c r="L127" s="327"/>
      <c r="M127" s="327"/>
      <c r="N127" s="327"/>
      <c r="O127" s="327"/>
      <c r="P127" s="327"/>
      <c r="Q127" s="192"/>
      <c r="R127" s="193"/>
      <c r="S127" s="327"/>
      <c r="T127" s="327"/>
      <c r="U127" s="327"/>
      <c r="V127" s="327"/>
      <c r="W127" s="327"/>
      <c r="X127" s="184"/>
    </row>
    <row r="128" spans="2:24" ht="13.5" customHeight="1">
      <c r="B128" s="526"/>
      <c r="C128" s="185"/>
      <c r="D128" s="123"/>
      <c r="E128" s="103"/>
      <c r="F128" s="103"/>
      <c r="G128" s="103"/>
      <c r="H128" s="103"/>
      <c r="I128" s="103"/>
      <c r="J128" s="124"/>
      <c r="K128" s="125"/>
      <c r="L128" s="327"/>
      <c r="M128" s="327"/>
      <c r="N128" s="327"/>
      <c r="O128" s="327"/>
      <c r="P128" s="327"/>
      <c r="Q128" s="192"/>
      <c r="R128" s="193"/>
      <c r="S128" s="327"/>
      <c r="T128" s="327"/>
      <c r="U128" s="327"/>
      <c r="V128" s="327"/>
      <c r="W128" s="327"/>
      <c r="X128" s="184"/>
    </row>
    <row r="129" spans="1:24" ht="13.5" customHeight="1">
      <c r="B129" s="526"/>
      <c r="C129" s="185"/>
      <c r="D129" s="123"/>
      <c r="E129" s="96"/>
      <c r="F129" s="96"/>
      <c r="G129" s="96"/>
      <c r="H129" s="96"/>
      <c r="I129" s="96"/>
      <c r="J129" s="124"/>
      <c r="K129" s="125"/>
      <c r="L129" s="327"/>
      <c r="M129" s="327"/>
      <c r="N129" s="327"/>
      <c r="O129" s="327"/>
      <c r="P129" s="327"/>
      <c r="Q129" s="192"/>
      <c r="R129" s="193"/>
      <c r="S129" s="327"/>
      <c r="T129" s="327"/>
      <c r="U129" s="327"/>
      <c r="V129" s="327"/>
      <c r="W129" s="327"/>
      <c r="X129" s="184"/>
    </row>
    <row r="130" spans="1:24">
      <c r="B130" s="526"/>
      <c r="C130" s="185"/>
      <c r="D130" s="123"/>
      <c r="E130" s="96"/>
      <c r="F130" s="96"/>
      <c r="G130" s="96"/>
      <c r="H130" s="96"/>
      <c r="I130" s="96"/>
      <c r="J130" s="124"/>
      <c r="K130" s="125"/>
      <c r="L130" s="327"/>
      <c r="M130" s="327"/>
      <c r="N130" s="327"/>
      <c r="O130" s="327"/>
      <c r="P130" s="327"/>
      <c r="Q130" s="192"/>
      <c r="R130" s="193"/>
      <c r="S130" s="327"/>
      <c r="T130" s="327"/>
      <c r="U130" s="327"/>
      <c r="V130" s="327"/>
      <c r="W130" s="327"/>
      <c r="X130" s="184"/>
    </row>
    <row r="131" spans="1:24" ht="15.75">
      <c r="B131" s="526"/>
      <c r="C131" s="185"/>
      <c r="D131" s="131"/>
      <c r="E131" s="536" t="s">
        <v>146</v>
      </c>
      <c r="F131" s="536"/>
      <c r="G131" s="536"/>
      <c r="H131" s="536"/>
      <c r="I131" s="536"/>
      <c r="J131" s="124"/>
      <c r="K131" s="125"/>
      <c r="L131" s="536" t="s">
        <v>148</v>
      </c>
      <c r="M131" s="536"/>
      <c r="N131" s="536"/>
      <c r="O131" s="536"/>
      <c r="P131" s="536"/>
      <c r="Q131" s="192"/>
      <c r="R131" s="193"/>
      <c r="S131" s="536" t="s">
        <v>151</v>
      </c>
      <c r="T131" s="536"/>
      <c r="U131" s="536"/>
      <c r="V131" s="536"/>
      <c r="W131" s="536"/>
      <c r="X131" s="184"/>
    </row>
    <row r="132" spans="1:24">
      <c r="B132" s="526"/>
      <c r="C132" s="185"/>
      <c r="D132" s="101"/>
      <c r="E132" s="106">
        <v>2012</v>
      </c>
      <c r="F132" s="106">
        <v>2013</v>
      </c>
      <c r="G132" s="106">
        <v>2014</v>
      </c>
      <c r="H132" s="106">
        <v>2015</v>
      </c>
      <c r="I132" s="106">
        <v>2016</v>
      </c>
      <c r="J132" s="124"/>
      <c r="K132" s="125"/>
      <c r="L132" s="106">
        <v>2012</v>
      </c>
      <c r="M132" s="106">
        <v>2013</v>
      </c>
      <c r="N132" s="106">
        <v>2014</v>
      </c>
      <c r="O132" s="106">
        <v>2015</v>
      </c>
      <c r="P132" s="106">
        <v>2016</v>
      </c>
      <c r="Q132" s="192"/>
      <c r="R132" s="193"/>
      <c r="S132" s="106">
        <v>2012</v>
      </c>
      <c r="T132" s="106">
        <v>2013</v>
      </c>
      <c r="U132" s="106">
        <v>2014</v>
      </c>
      <c r="V132" s="106">
        <v>2015</v>
      </c>
      <c r="W132" s="106">
        <v>2016</v>
      </c>
      <c r="X132" s="184"/>
    </row>
    <row r="133" spans="1:24" ht="6.75" customHeight="1">
      <c r="B133" s="526"/>
      <c r="C133" s="185"/>
      <c r="D133" s="101"/>
      <c r="E133" s="101"/>
      <c r="F133" s="101"/>
      <c r="G133" s="101"/>
      <c r="H133" s="101"/>
      <c r="I133" s="101"/>
      <c r="J133" s="124"/>
      <c r="K133" s="125"/>
      <c r="L133" s="101"/>
      <c r="M133" s="101"/>
      <c r="N133" s="101"/>
      <c r="O133" s="101"/>
      <c r="P133" s="101"/>
      <c r="Q133" s="192"/>
      <c r="R133" s="193"/>
      <c r="S133" s="101"/>
      <c r="T133" s="101"/>
      <c r="U133" s="101"/>
      <c r="V133" s="101"/>
      <c r="W133" s="101"/>
      <c r="X133" s="184"/>
    </row>
    <row r="134" spans="1:24" ht="6.75" customHeight="1">
      <c r="B134" s="526"/>
      <c r="C134" s="185"/>
      <c r="D134" s="101"/>
      <c r="E134" s="194"/>
      <c r="F134" s="194"/>
      <c r="G134" s="194"/>
      <c r="H134" s="194"/>
      <c r="I134" s="194"/>
      <c r="J134" s="124"/>
      <c r="K134" s="125"/>
      <c r="L134" s="194"/>
      <c r="M134" s="194"/>
      <c r="N134" s="194"/>
      <c r="O134" s="194"/>
      <c r="P134" s="194"/>
      <c r="Q134" s="192"/>
      <c r="R134" s="193"/>
      <c r="S134" s="194"/>
      <c r="T134" s="194"/>
      <c r="U134" s="194"/>
      <c r="V134" s="194"/>
      <c r="W134" s="194"/>
      <c r="X134" s="184"/>
    </row>
    <row r="135" spans="1:24">
      <c r="B135" s="526"/>
      <c r="C135" s="185"/>
      <c r="D135" s="492" t="s">
        <v>152</v>
      </c>
      <c r="E135" s="256">
        <v>15.5</v>
      </c>
      <c r="F135" s="256">
        <v>20</v>
      </c>
      <c r="G135" s="256">
        <v>14.7</v>
      </c>
      <c r="H135" s="256">
        <v>20.6</v>
      </c>
      <c r="I135" s="256">
        <v>25.4</v>
      </c>
      <c r="J135" s="132"/>
      <c r="K135" s="111"/>
      <c r="L135" s="256">
        <v>30</v>
      </c>
      <c r="M135" s="256">
        <v>18.2</v>
      </c>
      <c r="N135" s="256">
        <v>13.3</v>
      </c>
      <c r="O135" s="256">
        <v>0</v>
      </c>
      <c r="P135" s="256">
        <v>38.5</v>
      </c>
      <c r="Q135" s="192"/>
      <c r="R135" s="111"/>
      <c r="S135" s="256">
        <v>28.6</v>
      </c>
      <c r="T135" s="256">
        <v>11.8</v>
      </c>
      <c r="U135" s="256">
        <v>9.5</v>
      </c>
      <c r="V135" s="256">
        <v>21.2</v>
      </c>
      <c r="W135" s="256">
        <v>15</v>
      </c>
      <c r="X135" s="184"/>
    </row>
    <row r="136" spans="1:24">
      <c r="B136" s="526"/>
      <c r="C136" s="185"/>
      <c r="D136" s="492" t="s">
        <v>153</v>
      </c>
      <c r="E136" s="102"/>
      <c r="F136" s="128"/>
      <c r="G136" s="102"/>
      <c r="H136" s="102">
        <v>0</v>
      </c>
      <c r="I136" s="102">
        <v>10.199999999999999</v>
      </c>
      <c r="J136" s="132"/>
      <c r="K136" s="111"/>
      <c r="L136" s="102"/>
      <c r="M136" s="102"/>
      <c r="N136" s="102"/>
      <c r="O136" s="112"/>
      <c r="P136" s="102">
        <v>0</v>
      </c>
      <c r="Q136" s="192"/>
      <c r="R136" s="111"/>
      <c r="S136" s="102"/>
      <c r="T136" s="102"/>
      <c r="U136" s="102"/>
      <c r="V136" s="112"/>
      <c r="W136" s="102">
        <v>0</v>
      </c>
      <c r="X136" s="184"/>
    </row>
    <row r="137" spans="1:24" ht="15.75">
      <c r="B137" s="526"/>
      <c r="C137" s="185"/>
      <c r="D137" s="492" t="s">
        <v>201</v>
      </c>
      <c r="E137" s="470"/>
      <c r="F137" s="470">
        <v>0</v>
      </c>
      <c r="G137" s="470">
        <v>5.6</v>
      </c>
      <c r="H137" s="470">
        <v>18.2</v>
      </c>
      <c r="I137" s="470">
        <v>13.7</v>
      </c>
      <c r="J137" s="132"/>
      <c r="K137" s="111"/>
      <c r="L137" s="102"/>
      <c r="M137" s="102">
        <v>0</v>
      </c>
      <c r="N137" s="102">
        <v>0</v>
      </c>
      <c r="O137" s="102">
        <v>0</v>
      </c>
      <c r="P137" s="102">
        <v>5.3</v>
      </c>
      <c r="Q137" s="192"/>
      <c r="R137" s="111"/>
      <c r="S137" s="102"/>
      <c r="T137" s="470">
        <v>0</v>
      </c>
      <c r="U137" s="470">
        <v>0</v>
      </c>
      <c r="V137" s="470">
        <v>16.7</v>
      </c>
      <c r="W137" s="470">
        <v>9.1</v>
      </c>
      <c r="X137" s="184"/>
    </row>
    <row r="138" spans="1:24">
      <c r="B138" s="526"/>
      <c r="C138" s="185"/>
      <c r="D138" s="492" t="s">
        <v>191</v>
      </c>
      <c r="E138" s="102">
        <v>71.55</v>
      </c>
      <c r="F138" s="102">
        <v>74.75</v>
      </c>
      <c r="G138" s="102">
        <v>75.7</v>
      </c>
      <c r="H138" s="102">
        <v>79.599999999999994</v>
      </c>
      <c r="I138" s="102">
        <v>77.599999999999994</v>
      </c>
      <c r="J138" s="132"/>
      <c r="K138" s="111"/>
      <c r="L138" s="102">
        <v>36.15</v>
      </c>
      <c r="M138" s="102">
        <v>44.7</v>
      </c>
      <c r="N138" s="102">
        <v>56.1</v>
      </c>
      <c r="O138" s="102">
        <v>50.150000000000006</v>
      </c>
      <c r="P138" s="102">
        <v>58.05</v>
      </c>
      <c r="Q138" s="192"/>
      <c r="R138" s="111"/>
      <c r="S138" s="102">
        <v>50</v>
      </c>
      <c r="T138" s="102">
        <v>66.3</v>
      </c>
      <c r="U138" s="102">
        <v>54.4</v>
      </c>
      <c r="V138" s="102">
        <v>54</v>
      </c>
      <c r="W138" s="102">
        <v>42.7</v>
      </c>
      <c r="X138" s="184"/>
    </row>
    <row r="139" spans="1:24">
      <c r="B139" s="526"/>
      <c r="C139" s="185"/>
      <c r="D139" s="255" t="s">
        <v>202</v>
      </c>
      <c r="E139" s="102"/>
      <c r="F139" s="128"/>
      <c r="G139" s="128"/>
      <c r="H139" s="128">
        <v>66.7</v>
      </c>
      <c r="I139" s="128">
        <v>66.3</v>
      </c>
      <c r="J139" s="132"/>
      <c r="K139" s="111"/>
      <c r="L139" s="102"/>
      <c r="M139" s="102"/>
      <c r="N139" s="102"/>
      <c r="O139" s="102">
        <v>57.1</v>
      </c>
      <c r="P139" s="102">
        <v>57.6</v>
      </c>
      <c r="Q139" s="192"/>
      <c r="R139" s="111"/>
      <c r="S139" s="102"/>
      <c r="T139" s="128"/>
      <c r="U139" s="128"/>
      <c r="V139" s="128">
        <v>45.1</v>
      </c>
      <c r="W139" s="128">
        <v>48.3</v>
      </c>
      <c r="X139" s="184"/>
    </row>
    <row r="140" spans="1:24">
      <c r="B140" s="526"/>
      <c r="C140" s="185"/>
      <c r="D140" s="255" t="s">
        <v>192</v>
      </c>
      <c r="E140" s="102"/>
      <c r="F140" s="128">
        <v>27.05</v>
      </c>
      <c r="G140" s="128">
        <v>26.7</v>
      </c>
      <c r="H140" s="128">
        <v>40.4</v>
      </c>
      <c r="I140" s="128">
        <v>31.15</v>
      </c>
      <c r="J140" s="132"/>
      <c r="K140" s="111"/>
      <c r="L140" s="102"/>
      <c r="M140" s="102">
        <v>25.2</v>
      </c>
      <c r="N140" s="102">
        <v>27.1</v>
      </c>
      <c r="O140" s="102">
        <v>34.5</v>
      </c>
      <c r="P140" s="102">
        <v>30.4</v>
      </c>
      <c r="Q140" s="192"/>
      <c r="R140" s="111"/>
      <c r="S140" s="102"/>
      <c r="T140" s="128">
        <v>8.6</v>
      </c>
      <c r="U140" s="128">
        <v>8.8000000000000007</v>
      </c>
      <c r="V140" s="128">
        <v>10.5</v>
      </c>
      <c r="W140" s="128">
        <v>6.9</v>
      </c>
      <c r="X140" s="184"/>
    </row>
    <row r="141" spans="1:24" s="388" customFormat="1">
      <c r="A141" s="487"/>
      <c r="B141" s="526"/>
      <c r="C141" s="185"/>
      <c r="D141" s="493" t="s">
        <v>203</v>
      </c>
      <c r="E141" s="102">
        <v>29.3</v>
      </c>
      <c r="F141" s="128">
        <v>30.7</v>
      </c>
      <c r="G141" s="128">
        <v>30.8</v>
      </c>
      <c r="H141" s="128">
        <v>35.6</v>
      </c>
      <c r="I141" s="128">
        <v>36.299999999999997</v>
      </c>
      <c r="J141" s="132"/>
      <c r="K141" s="111"/>
      <c r="L141" s="102">
        <v>26.1</v>
      </c>
      <c r="M141" s="102">
        <v>27.9</v>
      </c>
      <c r="N141" s="102">
        <v>27.5</v>
      </c>
      <c r="O141" s="102">
        <v>28.3</v>
      </c>
      <c r="P141" s="102">
        <v>30.2</v>
      </c>
      <c r="Q141" s="192"/>
      <c r="R141" s="111"/>
      <c r="S141" s="102">
        <v>29.3</v>
      </c>
      <c r="T141" s="128">
        <v>25.8</v>
      </c>
      <c r="U141" s="128">
        <v>33.4</v>
      </c>
      <c r="V141" s="128">
        <v>27.1</v>
      </c>
      <c r="W141" s="128">
        <v>25.2</v>
      </c>
      <c r="X141" s="184"/>
    </row>
    <row r="142" spans="1:24">
      <c r="B142" s="526"/>
      <c r="C142" s="185"/>
      <c r="D142" s="492" t="s">
        <v>27</v>
      </c>
      <c r="E142" s="256">
        <v>72.400000000000006</v>
      </c>
      <c r="F142" s="256">
        <v>73.599999999999994</v>
      </c>
      <c r="G142" s="256">
        <v>75.5</v>
      </c>
      <c r="H142" s="256">
        <v>78.2</v>
      </c>
      <c r="I142" s="256">
        <v>78.400000000000006</v>
      </c>
      <c r="J142" s="132"/>
      <c r="K142" s="111"/>
      <c r="L142" s="256">
        <v>68.599999999999994</v>
      </c>
      <c r="M142" s="256">
        <v>67.8</v>
      </c>
      <c r="N142" s="256">
        <v>69.099999999999994</v>
      </c>
      <c r="O142" s="256">
        <v>69.900000000000006</v>
      </c>
      <c r="P142" s="256">
        <v>71.8</v>
      </c>
      <c r="Q142" s="192"/>
      <c r="R142" s="111"/>
      <c r="S142" s="256">
        <v>61.1</v>
      </c>
      <c r="T142" s="256">
        <v>63.5</v>
      </c>
      <c r="U142" s="256">
        <v>63.9</v>
      </c>
      <c r="V142" s="256">
        <v>64</v>
      </c>
      <c r="W142" s="256">
        <v>64.099999999999994</v>
      </c>
      <c r="X142" s="184"/>
    </row>
    <row r="143" spans="1:24" ht="7.5" customHeight="1">
      <c r="B143" s="526"/>
      <c r="C143" s="185"/>
      <c r="D143" s="73"/>
      <c r="E143" s="113"/>
      <c r="F143" s="113"/>
      <c r="G143" s="113"/>
      <c r="H143" s="113"/>
      <c r="I143" s="113"/>
      <c r="J143" s="132"/>
      <c r="K143" s="133"/>
      <c r="L143" s="113"/>
      <c r="M143" s="113"/>
      <c r="N143" s="113"/>
      <c r="O143" s="113"/>
      <c r="P143" s="113"/>
      <c r="Q143" s="192"/>
      <c r="R143" s="193"/>
      <c r="S143" s="113"/>
      <c r="T143" s="113"/>
      <c r="U143" s="113"/>
      <c r="V143" s="113"/>
      <c r="W143" s="113"/>
      <c r="X143" s="184"/>
    </row>
    <row r="144" spans="1:24" ht="7.5" customHeight="1">
      <c r="B144" s="526"/>
      <c r="C144" s="185"/>
      <c r="D144" s="73"/>
      <c r="E144" s="102"/>
      <c r="F144" s="102"/>
      <c r="G144" s="102"/>
      <c r="H144" s="102"/>
      <c r="I144" s="102"/>
      <c r="J144" s="132"/>
      <c r="K144" s="133"/>
      <c r="L144" s="102"/>
      <c r="M144" s="102"/>
      <c r="N144" s="102"/>
      <c r="O144" s="102"/>
      <c r="P144" s="102"/>
      <c r="Q144" s="192"/>
      <c r="R144" s="193"/>
      <c r="S144" s="102"/>
      <c r="T144" s="102"/>
      <c r="U144" s="102"/>
      <c r="V144" s="102"/>
      <c r="W144" s="102"/>
      <c r="X144" s="184"/>
    </row>
    <row r="145" spans="2:24">
      <c r="B145" s="526"/>
      <c r="C145" s="185"/>
      <c r="D145" s="73"/>
      <c r="E145" s="186" t="s">
        <v>126</v>
      </c>
      <c r="F145" s="186" t="s">
        <v>126</v>
      </c>
      <c r="G145" s="186" t="s">
        <v>126</v>
      </c>
      <c r="H145" s="186" t="s">
        <v>126</v>
      </c>
      <c r="I145" s="186" t="s">
        <v>126</v>
      </c>
      <c r="J145" s="132"/>
      <c r="K145" s="133"/>
      <c r="L145" s="186" t="s">
        <v>126</v>
      </c>
      <c r="M145" s="186" t="s">
        <v>126</v>
      </c>
      <c r="N145" s="186" t="s">
        <v>126</v>
      </c>
      <c r="O145" s="186" t="s">
        <v>126</v>
      </c>
      <c r="P145" s="186" t="s">
        <v>126</v>
      </c>
      <c r="Q145" s="192"/>
      <c r="R145" s="193"/>
      <c r="S145" s="186" t="s">
        <v>126</v>
      </c>
      <c r="T145" s="186" t="s">
        <v>126</v>
      </c>
      <c r="U145" s="186" t="s">
        <v>126</v>
      </c>
      <c r="V145" s="186" t="s">
        <v>126</v>
      </c>
      <c r="W145" s="186" t="s">
        <v>126</v>
      </c>
      <c r="X145" s="184"/>
    </row>
    <row r="146" spans="2:24" ht="7.5" customHeight="1" thickBot="1">
      <c r="B146" s="526"/>
      <c r="C146" s="187"/>
      <c r="D146" s="116"/>
      <c r="E146" s="115"/>
      <c r="F146" s="115"/>
      <c r="G146" s="115"/>
      <c r="H146" s="115"/>
      <c r="I146" s="115"/>
      <c r="J146" s="115"/>
      <c r="K146" s="114"/>
      <c r="L146" s="195"/>
      <c r="M146" s="195"/>
      <c r="N146" s="195"/>
      <c r="O146" s="195"/>
      <c r="P146" s="195"/>
      <c r="Q146" s="195"/>
      <c r="R146" s="195"/>
      <c r="S146" s="195"/>
      <c r="T146" s="195"/>
      <c r="U146" s="195"/>
      <c r="V146" s="195"/>
      <c r="W146" s="195"/>
      <c r="X146" s="188"/>
    </row>
    <row r="147" spans="2:24" ht="7.5" customHeight="1">
      <c r="B147" s="526"/>
      <c r="C147" s="185"/>
      <c r="D147" s="77"/>
      <c r="E147" s="77"/>
      <c r="F147" s="77"/>
      <c r="G147" s="77"/>
      <c r="H147" s="77"/>
      <c r="I147" s="77"/>
      <c r="J147" s="352"/>
      <c r="K147" s="196"/>
      <c r="L147" s="327"/>
      <c r="M147" s="327"/>
      <c r="N147" s="327"/>
      <c r="O147" s="327"/>
      <c r="P147" s="327"/>
      <c r="Q147" s="327"/>
      <c r="R147" s="327"/>
      <c r="S147" s="327"/>
      <c r="T147" s="327"/>
      <c r="U147" s="327"/>
      <c r="V147" s="327"/>
      <c r="W147" s="327"/>
      <c r="X147" s="184"/>
    </row>
    <row r="148" spans="2:24" ht="13.5" customHeight="1">
      <c r="B148" s="526"/>
      <c r="C148" s="185"/>
      <c r="D148" s="119"/>
      <c r="E148" s="119"/>
      <c r="F148" s="119"/>
      <c r="G148" s="119"/>
      <c r="H148" s="119"/>
      <c r="I148" s="119"/>
      <c r="J148" s="120"/>
      <c r="K148" s="121"/>
      <c r="L148" s="327"/>
      <c r="M148" s="327"/>
      <c r="N148" s="327"/>
      <c r="O148" s="327"/>
      <c r="P148" s="327"/>
      <c r="Q148" s="192"/>
      <c r="R148" s="193"/>
      <c r="S148" s="327"/>
      <c r="T148" s="327"/>
      <c r="U148" s="327"/>
      <c r="V148" s="327"/>
      <c r="W148" s="327"/>
      <c r="X148" s="184"/>
    </row>
    <row r="149" spans="2:24" ht="13.5" customHeight="1">
      <c r="B149" s="526"/>
      <c r="C149" s="185"/>
      <c r="D149" s="123"/>
      <c r="E149" s="126"/>
      <c r="F149" s="126"/>
      <c r="G149" s="126"/>
      <c r="H149" s="126"/>
      <c r="I149" s="126"/>
      <c r="J149" s="124"/>
      <c r="K149" s="125"/>
      <c r="L149" s="327"/>
      <c r="M149" s="327"/>
      <c r="N149" s="327"/>
      <c r="O149" s="327"/>
      <c r="P149" s="327"/>
      <c r="Q149" s="192"/>
      <c r="R149" s="193"/>
      <c r="S149" s="327"/>
      <c r="T149" s="327"/>
      <c r="U149" s="327"/>
      <c r="V149" s="327"/>
      <c r="W149" s="327"/>
      <c r="X149" s="184"/>
    </row>
    <row r="150" spans="2:24" ht="13.5" customHeight="1">
      <c r="B150" s="526"/>
      <c r="C150" s="185"/>
      <c r="D150" s="123"/>
      <c r="E150" s="126"/>
      <c r="F150" s="126"/>
      <c r="G150" s="126"/>
      <c r="H150" s="126"/>
      <c r="I150" s="126"/>
      <c r="J150" s="124"/>
      <c r="K150" s="125"/>
      <c r="L150" s="327"/>
      <c r="M150" s="327"/>
      <c r="N150" s="327"/>
      <c r="O150" s="327"/>
      <c r="P150" s="327"/>
      <c r="Q150" s="192"/>
      <c r="R150" s="193"/>
      <c r="S150" s="327"/>
      <c r="T150" s="327"/>
      <c r="U150" s="327"/>
      <c r="V150" s="327"/>
      <c r="W150" s="327"/>
      <c r="X150" s="184"/>
    </row>
    <row r="151" spans="2:24" ht="13.5" customHeight="1">
      <c r="B151" s="526"/>
      <c r="C151" s="185"/>
      <c r="D151" s="123"/>
      <c r="E151" s="126"/>
      <c r="F151" s="126"/>
      <c r="G151" s="126"/>
      <c r="H151" s="126"/>
      <c r="I151" s="126"/>
      <c r="J151" s="124"/>
      <c r="K151" s="125"/>
      <c r="L151" s="327"/>
      <c r="M151" s="327"/>
      <c r="N151" s="327"/>
      <c r="O151" s="327"/>
      <c r="P151" s="327"/>
      <c r="Q151" s="192"/>
      <c r="R151" s="193"/>
      <c r="S151" s="327"/>
      <c r="T151" s="327"/>
      <c r="U151" s="327"/>
      <c r="V151" s="327"/>
      <c r="W151" s="327"/>
      <c r="X151" s="184"/>
    </row>
    <row r="152" spans="2:24" ht="13.5" customHeight="1">
      <c r="B152" s="526"/>
      <c r="C152" s="185"/>
      <c r="D152" s="123"/>
      <c r="E152" s="126"/>
      <c r="F152" s="126"/>
      <c r="G152" s="126"/>
      <c r="H152" s="126"/>
      <c r="I152" s="126"/>
      <c r="J152" s="124"/>
      <c r="K152" s="125"/>
      <c r="L152" s="327"/>
      <c r="M152" s="327"/>
      <c r="N152" s="327"/>
      <c r="O152" s="327"/>
      <c r="P152" s="327"/>
      <c r="Q152" s="192"/>
      <c r="R152" s="193"/>
      <c r="S152" s="327"/>
      <c r="T152" s="327"/>
      <c r="U152" s="327"/>
      <c r="V152" s="327"/>
      <c r="W152" s="327"/>
      <c r="X152" s="184"/>
    </row>
    <row r="153" spans="2:24" ht="13.5" customHeight="1">
      <c r="B153" s="526"/>
      <c r="C153" s="185"/>
      <c r="D153" s="123"/>
      <c r="E153" s="126"/>
      <c r="F153" s="126"/>
      <c r="G153" s="126"/>
      <c r="H153" s="126"/>
      <c r="I153" s="126"/>
      <c r="J153" s="124"/>
      <c r="K153" s="125"/>
      <c r="L153" s="327"/>
      <c r="M153" s="327"/>
      <c r="N153" s="327"/>
      <c r="O153" s="327"/>
      <c r="P153" s="327"/>
      <c r="Q153" s="192"/>
      <c r="R153" s="193"/>
      <c r="S153" s="327"/>
      <c r="T153" s="327"/>
      <c r="U153" s="327"/>
      <c r="V153" s="327"/>
      <c r="W153" s="327"/>
      <c r="X153" s="184"/>
    </row>
    <row r="154" spans="2:24" ht="13.5" customHeight="1">
      <c r="B154" s="526"/>
      <c r="C154" s="185"/>
      <c r="D154" s="123"/>
      <c r="E154" s="126"/>
      <c r="F154" s="126"/>
      <c r="G154" s="126"/>
      <c r="H154" s="126"/>
      <c r="I154" s="126"/>
      <c r="J154" s="124"/>
      <c r="K154" s="125"/>
      <c r="L154" s="327"/>
      <c r="M154" s="327"/>
      <c r="N154" s="327"/>
      <c r="O154" s="327"/>
      <c r="P154" s="327"/>
      <c r="Q154" s="192"/>
      <c r="R154" s="193"/>
      <c r="S154" s="327"/>
      <c r="T154" s="327"/>
      <c r="U154" s="327"/>
      <c r="V154" s="327"/>
      <c r="W154" s="327"/>
      <c r="X154" s="184"/>
    </row>
    <row r="155" spans="2:24" ht="13.5" customHeight="1">
      <c r="B155" s="526"/>
      <c r="C155" s="185"/>
      <c r="D155" s="123"/>
      <c r="E155" s="101"/>
      <c r="F155" s="101"/>
      <c r="G155" s="101"/>
      <c r="H155" s="101"/>
      <c r="I155" s="101"/>
      <c r="J155" s="124"/>
      <c r="K155" s="125"/>
      <c r="L155" s="327"/>
      <c r="M155" s="327"/>
      <c r="N155" s="327"/>
      <c r="O155" s="327"/>
      <c r="P155" s="327"/>
      <c r="Q155" s="192"/>
      <c r="R155" s="193"/>
      <c r="S155" s="327"/>
      <c r="T155" s="327"/>
      <c r="U155" s="327"/>
      <c r="V155" s="327"/>
      <c r="W155" s="327"/>
      <c r="X155" s="184"/>
    </row>
    <row r="156" spans="2:24" ht="13.5" customHeight="1">
      <c r="B156" s="526"/>
      <c r="C156" s="185"/>
      <c r="D156" s="123"/>
      <c r="E156" s="128"/>
      <c r="F156" s="128"/>
      <c r="G156" s="128"/>
      <c r="H156" s="128"/>
      <c r="I156" s="128"/>
      <c r="J156" s="124"/>
      <c r="K156" s="125"/>
      <c r="L156" s="327"/>
      <c r="M156" s="327"/>
      <c r="N156" s="327"/>
      <c r="O156" s="327"/>
      <c r="P156" s="327"/>
      <c r="Q156" s="192"/>
      <c r="R156" s="193"/>
      <c r="S156" s="327"/>
      <c r="T156" s="327"/>
      <c r="U156" s="327"/>
      <c r="V156" s="327"/>
      <c r="W156" s="327"/>
      <c r="X156" s="184"/>
    </row>
    <row r="157" spans="2:24" ht="13.5" customHeight="1">
      <c r="B157" s="526"/>
      <c r="C157" s="185"/>
      <c r="D157" s="123"/>
      <c r="E157" s="128"/>
      <c r="F157" s="128"/>
      <c r="G157" s="128"/>
      <c r="H157" s="128"/>
      <c r="I157" s="128"/>
      <c r="J157" s="124"/>
      <c r="K157" s="125"/>
      <c r="L157" s="327"/>
      <c r="M157" s="327"/>
      <c r="N157" s="327"/>
      <c r="O157" s="327"/>
      <c r="P157" s="327"/>
      <c r="Q157" s="192"/>
      <c r="R157" s="193"/>
      <c r="S157" s="327"/>
      <c r="T157" s="327"/>
      <c r="U157" s="327"/>
      <c r="V157" s="327"/>
      <c r="W157" s="327"/>
      <c r="X157" s="184"/>
    </row>
    <row r="158" spans="2:24" ht="13.5" customHeight="1">
      <c r="B158" s="526"/>
      <c r="C158" s="185"/>
      <c r="D158" s="123"/>
      <c r="E158" s="128"/>
      <c r="F158" s="128"/>
      <c r="G158" s="128"/>
      <c r="H158" s="128"/>
      <c r="I158" s="128"/>
      <c r="J158" s="124"/>
      <c r="K158" s="125"/>
      <c r="L158" s="327"/>
      <c r="M158" s="327"/>
      <c r="N158" s="327"/>
      <c r="O158" s="327"/>
      <c r="P158" s="327"/>
      <c r="Q158" s="192"/>
      <c r="R158" s="193"/>
      <c r="S158" s="327"/>
      <c r="T158" s="327"/>
      <c r="U158" s="327"/>
      <c r="V158" s="327"/>
      <c r="W158" s="327"/>
      <c r="X158" s="184"/>
    </row>
    <row r="159" spans="2:24" ht="13.5" customHeight="1">
      <c r="B159" s="526"/>
      <c r="C159" s="185"/>
      <c r="D159" s="123"/>
      <c r="E159" s="128"/>
      <c r="F159" s="128"/>
      <c r="G159" s="128"/>
      <c r="H159" s="128"/>
      <c r="I159" s="128"/>
      <c r="J159" s="124"/>
      <c r="K159" s="125"/>
      <c r="L159" s="327"/>
      <c r="M159" s="327"/>
      <c r="N159" s="327"/>
      <c r="O159" s="327"/>
      <c r="P159" s="327"/>
      <c r="Q159" s="192"/>
      <c r="R159" s="193"/>
      <c r="S159" s="327"/>
      <c r="T159" s="327"/>
      <c r="U159" s="327"/>
      <c r="V159" s="327"/>
      <c r="W159" s="327"/>
      <c r="X159" s="184"/>
    </row>
    <row r="160" spans="2:24" ht="13.5" customHeight="1">
      <c r="B160" s="526"/>
      <c r="C160" s="185"/>
      <c r="D160" s="123"/>
      <c r="E160" s="103"/>
      <c r="F160" s="103"/>
      <c r="G160" s="103"/>
      <c r="H160" s="103"/>
      <c r="I160" s="103"/>
      <c r="J160" s="124"/>
      <c r="K160" s="125"/>
      <c r="L160" s="327"/>
      <c r="M160" s="327"/>
      <c r="N160" s="327"/>
      <c r="O160" s="327"/>
      <c r="P160" s="327"/>
      <c r="Q160" s="192"/>
      <c r="R160" s="193"/>
      <c r="S160" s="327"/>
      <c r="T160" s="327"/>
      <c r="U160" s="327"/>
      <c r="V160" s="327"/>
      <c r="W160" s="327"/>
      <c r="X160" s="184"/>
    </row>
    <row r="161" spans="1:24" ht="13.5" customHeight="1">
      <c r="B161" s="526"/>
      <c r="C161" s="185"/>
      <c r="D161" s="123"/>
      <c r="E161" s="123"/>
      <c r="F161" s="123"/>
      <c r="G161" s="123"/>
      <c r="H161" s="123"/>
      <c r="I161" s="123"/>
      <c r="J161" s="124"/>
      <c r="K161" s="125"/>
      <c r="L161" s="327"/>
      <c r="M161" s="327"/>
      <c r="N161" s="327"/>
      <c r="O161" s="327"/>
      <c r="P161" s="327"/>
      <c r="Q161" s="192"/>
      <c r="R161" s="193"/>
      <c r="S161" s="327"/>
      <c r="T161" s="327"/>
      <c r="U161" s="327"/>
      <c r="V161" s="327"/>
      <c r="W161" s="327"/>
      <c r="X161" s="184"/>
    </row>
    <row r="162" spans="1:24" ht="13.5" customHeight="1">
      <c r="B162" s="526"/>
      <c r="C162" s="185"/>
      <c r="D162" s="123"/>
      <c r="E162" s="123"/>
      <c r="F162" s="123"/>
      <c r="G162" s="123"/>
      <c r="H162" s="123"/>
      <c r="I162" s="123"/>
      <c r="J162" s="124"/>
      <c r="K162" s="125"/>
      <c r="L162" s="327"/>
      <c r="M162" s="327"/>
      <c r="N162" s="327"/>
      <c r="O162" s="327"/>
      <c r="P162" s="327"/>
      <c r="Q162" s="192"/>
      <c r="R162" s="193"/>
      <c r="S162" s="327"/>
      <c r="T162" s="327"/>
      <c r="U162" s="327"/>
      <c r="V162" s="327"/>
      <c r="W162" s="327"/>
      <c r="X162" s="184"/>
    </row>
    <row r="163" spans="1:24" ht="15.75">
      <c r="B163" s="526"/>
      <c r="C163" s="185"/>
      <c r="D163" s="131"/>
      <c r="E163" s="536" t="s">
        <v>147</v>
      </c>
      <c r="F163" s="536"/>
      <c r="G163" s="536"/>
      <c r="H163" s="536"/>
      <c r="I163" s="536"/>
      <c r="J163" s="124"/>
      <c r="K163" s="125"/>
      <c r="L163" s="536" t="s">
        <v>149</v>
      </c>
      <c r="M163" s="536"/>
      <c r="N163" s="536"/>
      <c r="O163" s="536"/>
      <c r="P163" s="536"/>
      <c r="Q163" s="192"/>
      <c r="R163" s="193"/>
      <c r="S163" s="536" t="s">
        <v>150</v>
      </c>
      <c r="T163" s="536"/>
      <c r="U163" s="536"/>
      <c r="V163" s="536"/>
      <c r="W163" s="536"/>
      <c r="X163" s="184"/>
    </row>
    <row r="164" spans="1:24">
      <c r="B164" s="526"/>
      <c r="C164" s="185"/>
      <c r="D164" s="101"/>
      <c r="E164" s="106">
        <v>2012</v>
      </c>
      <c r="F164" s="106">
        <v>2013</v>
      </c>
      <c r="G164" s="106">
        <v>2014</v>
      </c>
      <c r="H164" s="106">
        <v>2015</v>
      </c>
      <c r="I164" s="106">
        <v>2016</v>
      </c>
      <c r="J164" s="124"/>
      <c r="K164" s="125"/>
      <c r="L164" s="106">
        <v>2012</v>
      </c>
      <c r="M164" s="106">
        <v>2013</v>
      </c>
      <c r="N164" s="106">
        <v>2014</v>
      </c>
      <c r="O164" s="106">
        <v>2015</v>
      </c>
      <c r="P164" s="106">
        <v>2016</v>
      </c>
      <c r="Q164" s="192"/>
      <c r="R164" s="193"/>
      <c r="S164" s="106">
        <v>2012</v>
      </c>
      <c r="T164" s="106">
        <v>2013</v>
      </c>
      <c r="U164" s="106">
        <v>2014</v>
      </c>
      <c r="V164" s="106">
        <v>2015</v>
      </c>
      <c r="W164" s="106">
        <v>2016</v>
      </c>
      <c r="X164" s="184"/>
    </row>
    <row r="165" spans="1:24" ht="7.5" customHeight="1">
      <c r="B165" s="526"/>
      <c r="C165" s="185"/>
      <c r="D165" s="101"/>
      <c r="E165" s="101"/>
      <c r="F165" s="101"/>
      <c r="G165" s="101"/>
      <c r="H165" s="101"/>
      <c r="I165" s="101"/>
      <c r="J165" s="124"/>
      <c r="K165" s="125"/>
      <c r="L165" s="101"/>
      <c r="M165" s="101"/>
      <c r="N165" s="101"/>
      <c r="O165" s="101"/>
      <c r="P165" s="101"/>
      <c r="Q165" s="192"/>
      <c r="R165" s="193"/>
      <c r="S165" s="101"/>
      <c r="T165" s="101"/>
      <c r="U165" s="101"/>
      <c r="V165" s="101"/>
      <c r="W165" s="101"/>
      <c r="X165" s="184"/>
    </row>
    <row r="166" spans="1:24" ht="7.5" customHeight="1">
      <c r="B166" s="526"/>
      <c r="C166" s="185"/>
      <c r="D166" s="101"/>
      <c r="E166" s="194"/>
      <c r="F166" s="194"/>
      <c r="G166" s="194"/>
      <c r="H166" s="194"/>
      <c r="I166" s="194"/>
      <c r="J166" s="124"/>
      <c r="K166" s="125"/>
      <c r="L166" s="194"/>
      <c r="M166" s="194"/>
      <c r="N166" s="194"/>
      <c r="O166" s="194"/>
      <c r="P166" s="194"/>
      <c r="Q166" s="192"/>
      <c r="R166" s="193"/>
      <c r="S166" s="194"/>
      <c r="T166" s="194"/>
      <c r="U166" s="194"/>
      <c r="V166" s="194"/>
      <c r="W166" s="194"/>
      <c r="X166" s="184"/>
    </row>
    <row r="167" spans="1:24">
      <c r="B167" s="526"/>
      <c r="C167" s="185"/>
      <c r="D167" s="492" t="s">
        <v>152</v>
      </c>
      <c r="E167" s="256">
        <v>20.7</v>
      </c>
      <c r="F167" s="256">
        <v>24.3</v>
      </c>
      <c r="G167" s="256">
        <v>17.3</v>
      </c>
      <c r="H167" s="256">
        <v>23.5</v>
      </c>
      <c r="I167" s="128"/>
      <c r="J167" s="132"/>
      <c r="K167" s="111"/>
      <c r="L167" s="256">
        <v>50</v>
      </c>
      <c r="M167" s="256">
        <v>27.3</v>
      </c>
      <c r="N167" s="256">
        <v>20</v>
      </c>
      <c r="O167" s="256">
        <v>0</v>
      </c>
      <c r="P167" s="102"/>
      <c r="Q167" s="192"/>
      <c r="R167" s="111"/>
      <c r="S167" s="256">
        <v>28.6</v>
      </c>
      <c r="T167" s="256">
        <v>17.600000000000001</v>
      </c>
      <c r="U167" s="256">
        <v>9.5</v>
      </c>
      <c r="V167" s="256">
        <v>27.3</v>
      </c>
      <c r="W167" s="128"/>
      <c r="X167" s="184"/>
    </row>
    <row r="168" spans="1:24">
      <c r="B168" s="526"/>
      <c r="C168" s="185"/>
      <c r="D168" s="492" t="s">
        <v>153</v>
      </c>
      <c r="E168" s="102"/>
      <c r="F168" s="128"/>
      <c r="G168" s="128"/>
      <c r="H168" s="128">
        <v>7.7</v>
      </c>
      <c r="I168" s="128"/>
      <c r="J168" s="132"/>
      <c r="K168" s="111"/>
      <c r="L168" s="102"/>
      <c r="M168" s="102"/>
      <c r="N168" s="102"/>
      <c r="O168" s="112"/>
      <c r="P168" s="102"/>
      <c r="Q168" s="192"/>
      <c r="R168" s="111"/>
      <c r="S168" s="102"/>
      <c r="T168" s="102"/>
      <c r="U168" s="102"/>
      <c r="V168" s="112"/>
      <c r="W168" s="128"/>
      <c r="X168" s="184"/>
    </row>
    <row r="169" spans="1:24" ht="15.75">
      <c r="B169" s="526"/>
      <c r="C169" s="185"/>
      <c r="D169" s="492" t="s">
        <v>201</v>
      </c>
      <c r="E169" s="102"/>
      <c r="F169" s="128">
        <v>6.3</v>
      </c>
      <c r="G169" s="128">
        <v>16.7</v>
      </c>
      <c r="H169" s="128">
        <v>21.2</v>
      </c>
      <c r="I169" s="128"/>
      <c r="J169" s="132"/>
      <c r="K169" s="111"/>
      <c r="L169" s="102"/>
      <c r="M169" s="102">
        <v>0</v>
      </c>
      <c r="N169" s="102">
        <v>14.3</v>
      </c>
      <c r="O169" s="102">
        <v>0</v>
      </c>
      <c r="P169" s="102"/>
      <c r="Q169" s="192"/>
      <c r="R169" s="111"/>
      <c r="S169" s="102"/>
      <c r="T169" s="102">
        <v>0</v>
      </c>
      <c r="U169" s="102">
        <v>0</v>
      </c>
      <c r="V169" s="102">
        <v>16.7</v>
      </c>
      <c r="W169" s="128"/>
      <c r="X169" s="184"/>
    </row>
    <row r="170" spans="1:24">
      <c r="B170" s="526"/>
      <c r="C170" s="185"/>
      <c r="D170" s="492" t="s">
        <v>191</v>
      </c>
      <c r="E170" s="102">
        <v>79.5</v>
      </c>
      <c r="F170" s="102">
        <v>77.900000000000006</v>
      </c>
      <c r="G170" s="102">
        <v>80.400000000000006</v>
      </c>
      <c r="H170" s="102">
        <v>82.5</v>
      </c>
      <c r="I170" s="128"/>
      <c r="J170" s="132"/>
      <c r="K170" s="111"/>
      <c r="L170" s="102">
        <v>48</v>
      </c>
      <c r="M170" s="102">
        <v>51.1</v>
      </c>
      <c r="N170" s="102">
        <v>63.6</v>
      </c>
      <c r="O170" s="102">
        <v>60.7</v>
      </c>
      <c r="P170" s="102"/>
      <c r="Q170" s="192"/>
      <c r="R170" s="111"/>
      <c r="S170" s="102">
        <v>57.1</v>
      </c>
      <c r="T170" s="102">
        <v>70.900000000000006</v>
      </c>
      <c r="U170" s="102">
        <v>60</v>
      </c>
      <c r="V170" s="102">
        <v>63.5</v>
      </c>
      <c r="W170" s="128"/>
      <c r="X170" s="184"/>
    </row>
    <row r="171" spans="1:24">
      <c r="B171" s="526"/>
      <c r="C171" s="185"/>
      <c r="D171" s="255" t="s">
        <v>202</v>
      </c>
      <c r="E171" s="102"/>
      <c r="F171" s="128"/>
      <c r="G171" s="128"/>
      <c r="H171" s="128">
        <v>71.5</v>
      </c>
      <c r="I171" s="128"/>
      <c r="J171" s="132"/>
      <c r="K171" s="111"/>
      <c r="L171" s="102"/>
      <c r="M171" s="102"/>
      <c r="N171" s="102"/>
      <c r="O171" s="102">
        <v>57.1</v>
      </c>
      <c r="P171" s="102"/>
      <c r="Q171" s="192"/>
      <c r="R171" s="111"/>
      <c r="S171" s="102"/>
      <c r="T171" s="128"/>
      <c r="U171" s="128"/>
      <c r="V171" s="128">
        <v>51</v>
      </c>
      <c r="W171" s="128"/>
      <c r="X171" s="184"/>
    </row>
    <row r="172" spans="1:24">
      <c r="B172" s="526"/>
      <c r="C172" s="185"/>
      <c r="D172" s="255" t="s">
        <v>192</v>
      </c>
      <c r="E172" s="102"/>
      <c r="F172" s="128">
        <v>36.299999999999997</v>
      </c>
      <c r="G172" s="128">
        <v>36.25</v>
      </c>
      <c r="H172" s="128">
        <v>47.9</v>
      </c>
      <c r="I172" s="128"/>
      <c r="J172" s="132"/>
      <c r="K172" s="111"/>
      <c r="L172" s="102"/>
      <c r="M172" s="102">
        <v>34.049999999999997</v>
      </c>
      <c r="N172" s="102">
        <v>35.4</v>
      </c>
      <c r="O172" s="102">
        <v>48.55</v>
      </c>
      <c r="P172" s="102"/>
      <c r="Q172" s="192"/>
      <c r="R172" s="111"/>
      <c r="S172" s="102"/>
      <c r="T172" s="128">
        <v>14.3</v>
      </c>
      <c r="U172" s="128">
        <v>8.8000000000000007</v>
      </c>
      <c r="V172" s="128">
        <v>15.8</v>
      </c>
      <c r="W172" s="128"/>
      <c r="X172" s="184"/>
    </row>
    <row r="173" spans="1:24" s="388" customFormat="1">
      <c r="A173" s="487"/>
      <c r="B173" s="526"/>
      <c r="C173" s="185"/>
      <c r="D173" s="493" t="s">
        <v>203</v>
      </c>
      <c r="E173" s="102">
        <v>40.1</v>
      </c>
      <c r="F173" s="128">
        <v>42.1</v>
      </c>
      <c r="G173" s="128">
        <v>40</v>
      </c>
      <c r="H173" s="128">
        <v>42.6</v>
      </c>
      <c r="I173" s="128"/>
      <c r="J173" s="132"/>
      <c r="K173" s="111"/>
      <c r="L173" s="102">
        <v>35.200000000000003</v>
      </c>
      <c r="M173" s="102">
        <v>39.1</v>
      </c>
      <c r="N173" s="102">
        <v>34.1</v>
      </c>
      <c r="O173" s="102">
        <v>36.1</v>
      </c>
      <c r="P173" s="102"/>
      <c r="Q173" s="192"/>
      <c r="R173" s="111"/>
      <c r="S173" s="102">
        <v>35.4</v>
      </c>
      <c r="T173" s="128">
        <v>36.799999999999997</v>
      </c>
      <c r="U173" s="128">
        <v>36.700000000000003</v>
      </c>
      <c r="V173" s="128">
        <v>32.9</v>
      </c>
      <c r="W173" s="128"/>
      <c r="X173" s="184"/>
    </row>
    <row r="174" spans="1:24">
      <c r="B174" s="526"/>
      <c r="C174" s="185"/>
      <c r="D174" s="492" t="s">
        <v>27</v>
      </c>
      <c r="E174" s="256">
        <v>77.5</v>
      </c>
      <c r="F174" s="256">
        <v>78.3</v>
      </c>
      <c r="G174" s="256">
        <v>79.599999999999994</v>
      </c>
      <c r="H174" s="256">
        <v>81.599999999999994</v>
      </c>
      <c r="I174" s="128"/>
      <c r="J174" s="132"/>
      <c r="K174" s="111"/>
      <c r="L174" s="256">
        <v>73.8</v>
      </c>
      <c r="M174" s="256">
        <v>72.900000000000006</v>
      </c>
      <c r="N174" s="256">
        <v>73.5</v>
      </c>
      <c r="O174" s="256">
        <v>74.5</v>
      </c>
      <c r="P174" s="102"/>
      <c r="Q174" s="192"/>
      <c r="R174" s="111"/>
      <c r="S174" s="256">
        <v>68.5</v>
      </c>
      <c r="T174" s="256">
        <v>70.900000000000006</v>
      </c>
      <c r="U174" s="256">
        <v>69.8</v>
      </c>
      <c r="V174" s="256">
        <v>70.2</v>
      </c>
      <c r="W174" s="128"/>
      <c r="X174" s="184"/>
    </row>
    <row r="175" spans="1:24" ht="7.5" customHeight="1">
      <c r="B175" s="526"/>
      <c r="C175" s="185"/>
      <c r="D175" s="355"/>
      <c r="E175" s="134"/>
      <c r="F175" s="134"/>
      <c r="G175" s="134"/>
      <c r="H175" s="134"/>
      <c r="I175" s="134"/>
      <c r="J175" s="132"/>
      <c r="K175" s="133"/>
      <c r="L175" s="113"/>
      <c r="M175" s="113"/>
      <c r="N175" s="113"/>
      <c r="O175" s="113"/>
      <c r="P175" s="113"/>
      <c r="Q175" s="192"/>
      <c r="R175" s="193"/>
      <c r="S175" s="134"/>
      <c r="T175" s="134"/>
      <c r="U175" s="134"/>
      <c r="V175" s="134"/>
      <c r="W175" s="134"/>
      <c r="X175" s="184"/>
    </row>
    <row r="176" spans="1:24" ht="7.5" customHeight="1">
      <c r="B176" s="526"/>
      <c r="C176" s="185"/>
      <c r="D176" s="73"/>
      <c r="E176" s="128"/>
      <c r="F176" s="128"/>
      <c r="G176" s="128"/>
      <c r="H176" s="128"/>
      <c r="I176" s="128"/>
      <c r="J176" s="132"/>
      <c r="K176" s="133"/>
      <c r="L176" s="102"/>
      <c r="M176" s="102"/>
      <c r="N176" s="102"/>
      <c r="O176" s="102"/>
      <c r="P176" s="102"/>
      <c r="Q176" s="192"/>
      <c r="R176" s="193"/>
      <c r="S176" s="128"/>
      <c r="T176" s="128"/>
      <c r="U176" s="128"/>
      <c r="V176" s="128"/>
      <c r="W176" s="128"/>
      <c r="X176" s="184"/>
    </row>
    <row r="177" spans="1:24">
      <c r="B177" s="526"/>
      <c r="C177" s="185"/>
      <c r="D177" s="73"/>
      <c r="E177" s="186" t="s">
        <v>126</v>
      </c>
      <c r="F177" s="186" t="s">
        <v>126</v>
      </c>
      <c r="G177" s="186" t="s">
        <v>126</v>
      </c>
      <c r="H177" s="186" t="s">
        <v>126</v>
      </c>
      <c r="I177" s="186" t="s">
        <v>126</v>
      </c>
      <c r="J177" s="132"/>
      <c r="K177" s="133"/>
      <c r="L177" s="186" t="s">
        <v>126</v>
      </c>
      <c r="M177" s="186" t="s">
        <v>126</v>
      </c>
      <c r="N177" s="186" t="s">
        <v>126</v>
      </c>
      <c r="O177" s="186" t="s">
        <v>126</v>
      </c>
      <c r="P177" s="186" t="s">
        <v>126</v>
      </c>
      <c r="Q177" s="192"/>
      <c r="R177" s="193"/>
      <c r="S177" s="186" t="s">
        <v>126</v>
      </c>
      <c r="T177" s="186" t="s">
        <v>126</v>
      </c>
      <c r="U177" s="186" t="s">
        <v>126</v>
      </c>
      <c r="V177" s="186" t="s">
        <v>126</v>
      </c>
      <c r="W177" s="186" t="s">
        <v>126</v>
      </c>
      <c r="X177" s="184"/>
    </row>
    <row r="178" spans="1:24" ht="15.75" thickBot="1">
      <c r="B178" s="527"/>
      <c r="C178" s="187"/>
      <c r="D178" s="135"/>
      <c r="E178" s="135"/>
      <c r="F178" s="135"/>
      <c r="G178" s="135"/>
      <c r="H178" s="135"/>
      <c r="I178" s="135"/>
      <c r="J178" s="135"/>
      <c r="K178" s="135"/>
      <c r="L178" s="195"/>
      <c r="M178" s="195"/>
      <c r="N178" s="195"/>
      <c r="O178" s="195"/>
      <c r="P178" s="195"/>
      <c r="Q178" s="195"/>
      <c r="R178" s="195"/>
      <c r="S178" s="195"/>
      <c r="T178" s="195"/>
      <c r="U178" s="195"/>
      <c r="V178" s="195"/>
      <c r="W178" s="195"/>
      <c r="X178" s="188"/>
    </row>
    <row r="179" spans="1:24">
      <c r="B179" s="327"/>
      <c r="C179" s="138"/>
      <c r="D179" s="138"/>
      <c r="E179" s="138"/>
      <c r="F179" s="138"/>
      <c r="G179" s="327"/>
      <c r="H179" s="327"/>
      <c r="I179" s="327"/>
      <c r="J179" s="327"/>
      <c r="K179" s="327"/>
      <c r="L179" s="327"/>
      <c r="M179" s="327"/>
      <c r="N179" s="327"/>
      <c r="O179" s="327"/>
      <c r="P179" s="327"/>
      <c r="Q179" s="327"/>
      <c r="R179" s="327"/>
      <c r="S179" s="327"/>
      <c r="T179" s="327"/>
      <c r="U179" s="327"/>
      <c r="V179" s="327"/>
      <c r="W179" s="327"/>
      <c r="X179" s="327"/>
    </row>
    <row r="180" spans="1:24">
      <c r="B180" s="327"/>
      <c r="C180" s="541" t="s">
        <v>115</v>
      </c>
      <c r="D180" s="541"/>
      <c r="E180" s="541"/>
      <c r="F180" s="541"/>
      <c r="G180" s="541"/>
      <c r="H180" s="541"/>
      <c r="I180" s="541"/>
      <c r="J180" s="541"/>
      <c r="K180" s="541"/>
      <c r="L180" s="541"/>
      <c r="M180" s="541"/>
      <c r="N180" s="541"/>
      <c r="O180" s="541"/>
      <c r="P180" s="541"/>
      <c r="Q180" s="541"/>
      <c r="R180" s="541"/>
      <c r="S180" s="541"/>
      <c r="T180" s="541"/>
      <c r="U180" s="541"/>
      <c r="V180" s="541"/>
      <c r="W180" s="541"/>
      <c r="X180" s="327"/>
    </row>
    <row r="181" spans="1:24">
      <c r="B181" s="327"/>
      <c r="C181" s="541"/>
      <c r="D181" s="541"/>
      <c r="E181" s="541"/>
      <c r="F181" s="541"/>
      <c r="G181" s="541"/>
      <c r="H181" s="541"/>
      <c r="I181" s="541"/>
      <c r="J181" s="541"/>
      <c r="K181" s="541"/>
      <c r="L181" s="541"/>
      <c r="M181" s="541"/>
      <c r="N181" s="541"/>
      <c r="O181" s="541"/>
      <c r="P181" s="541"/>
      <c r="Q181" s="541"/>
      <c r="R181" s="541"/>
      <c r="S181" s="541"/>
      <c r="T181" s="541"/>
      <c r="U181" s="541"/>
      <c r="V181" s="541"/>
      <c r="W181" s="541"/>
      <c r="X181" s="327"/>
    </row>
    <row r="182" spans="1:24" s="388" customFormat="1">
      <c r="A182" s="491"/>
      <c r="C182" s="542" t="s">
        <v>226</v>
      </c>
      <c r="D182" s="542"/>
      <c r="E182" s="542"/>
      <c r="F182" s="542"/>
      <c r="G182" s="542"/>
      <c r="H182" s="542"/>
      <c r="I182" s="542"/>
      <c r="J182" s="542"/>
      <c r="K182" s="542"/>
      <c r="L182" s="542"/>
      <c r="M182" s="542"/>
      <c r="N182" s="542"/>
      <c r="O182" s="542"/>
      <c r="P182" s="542"/>
      <c r="Q182" s="542"/>
      <c r="R182" s="542"/>
      <c r="S182" s="542"/>
      <c r="T182" s="542"/>
      <c r="U182" s="542"/>
      <c r="V182" s="542"/>
      <c r="W182" s="489"/>
    </row>
    <row r="183" spans="1:24" s="388" customFormat="1" ht="36" customHeight="1">
      <c r="A183" s="494"/>
      <c r="C183" s="514" t="s">
        <v>207</v>
      </c>
      <c r="D183" s="514"/>
      <c r="E183" s="514"/>
      <c r="F183" s="514"/>
      <c r="G183" s="514"/>
      <c r="H183" s="514"/>
      <c r="I183" s="514"/>
      <c r="J183" s="514"/>
      <c r="K183" s="514"/>
      <c r="L183" s="514"/>
      <c r="M183" s="514"/>
      <c r="N183" s="514"/>
      <c r="O183" s="514"/>
      <c r="P183" s="514"/>
      <c r="Q183" s="514"/>
      <c r="R183" s="514"/>
      <c r="S183" s="514"/>
      <c r="T183" s="514"/>
      <c r="U183" s="514"/>
      <c r="V183" s="514"/>
      <c r="W183" s="514"/>
    </row>
    <row r="184" spans="1:24">
      <c r="B184" s="327"/>
      <c r="C184" s="542" t="s">
        <v>17</v>
      </c>
      <c r="D184" s="542"/>
      <c r="E184" s="542"/>
      <c r="F184" s="542"/>
      <c r="G184" s="542"/>
      <c r="H184" s="542"/>
      <c r="I184" s="542"/>
      <c r="J184" s="542"/>
      <c r="K184" s="542"/>
      <c r="L184" s="542"/>
      <c r="M184" s="542"/>
      <c r="N184" s="542"/>
      <c r="O184" s="542"/>
      <c r="P184" s="542"/>
      <c r="Q184" s="542"/>
      <c r="R184" s="542"/>
      <c r="S184" s="542"/>
      <c r="T184" s="542"/>
      <c r="U184" s="542"/>
      <c r="V184" s="542"/>
      <c r="W184" s="327"/>
      <c r="X184" s="327"/>
    </row>
    <row r="185" spans="1:24" ht="7.5" customHeight="1">
      <c r="B185" s="327"/>
      <c r="C185" s="255"/>
      <c r="D185" s="327"/>
      <c r="E185" s="327"/>
      <c r="F185" s="327"/>
      <c r="G185" s="327"/>
      <c r="H185" s="327"/>
      <c r="I185" s="327"/>
      <c r="J185" s="327"/>
      <c r="K185" s="327"/>
      <c r="L185" s="327"/>
      <c r="M185" s="327"/>
      <c r="N185" s="327"/>
      <c r="O185" s="327"/>
      <c r="P185" s="327"/>
      <c r="Q185" s="327"/>
      <c r="R185" s="327"/>
      <c r="S185" s="327"/>
      <c r="T185" s="327"/>
      <c r="U185" s="327"/>
      <c r="V185" s="327"/>
      <c r="W185" s="327"/>
      <c r="X185" s="327"/>
    </row>
  </sheetData>
  <mergeCells count="34">
    <mergeCell ref="C180:W181"/>
    <mergeCell ref="C184:V184"/>
    <mergeCell ref="B114:X114"/>
    <mergeCell ref="B115:B178"/>
    <mergeCell ref="E131:I131"/>
    <mergeCell ref="L131:P131"/>
    <mergeCell ref="S131:W131"/>
    <mergeCell ref="E163:I163"/>
    <mergeCell ref="L163:P163"/>
    <mergeCell ref="S163:W163"/>
    <mergeCell ref="C182:V182"/>
    <mergeCell ref="C183:W183"/>
    <mergeCell ref="B1:Z1"/>
    <mergeCell ref="B2:X2"/>
    <mergeCell ref="B3:B66"/>
    <mergeCell ref="E19:I19"/>
    <mergeCell ref="L19:P19"/>
    <mergeCell ref="S19:W19"/>
    <mergeCell ref="E51:I51"/>
    <mergeCell ref="L51:P51"/>
    <mergeCell ref="S51:W51"/>
    <mergeCell ref="C108:W109"/>
    <mergeCell ref="C112:V112"/>
    <mergeCell ref="C68:W69"/>
    <mergeCell ref="B74:X74"/>
    <mergeCell ref="B75:B106"/>
    <mergeCell ref="E91:I91"/>
    <mergeCell ref="L91:P91"/>
    <mergeCell ref="S91:W91"/>
    <mergeCell ref="C72:W72"/>
    <mergeCell ref="C110:V110"/>
    <mergeCell ref="C70:V70"/>
    <mergeCell ref="C111:W111"/>
    <mergeCell ref="C71:W71"/>
  </mergeCells>
  <conditionalFormatting sqref="H170:I173 E162:I162 J146 E124:I128 E155:I160 V170:W173 E133:I134 O170:P173 L133:P134 S133:W134 E165:I166 L165:P166 S165:W166 H138:I141 E135:G142 O138:P141 L135:N142 E167:G174 L167:N174 V138:W141 S167:U174 S135:U142 T140:W141 J106 E84:I88 E23:G30 H26:I29 O26:P29 V26:W29 S23:U30 L23:N30 O98:P101 E93:I94 L95:N102 S95:U102 V98:W101 L93:P94 S93:W94 V58:W61 S55:U62 O58:P61 L55:N62 H58:I61 E55:G62 H98:I101 E95:G102 G100:I101 E31:I34 L31:P34 S31:W34 E63:I65 L63:P65 S63:W65 E103:I106 L103:P105 S103:W105 M25:P25 E143:I146 L143:P145 S143:W145 E175:I177 L175:P177 S175:W177">
    <cfRule type="containsErrors" dxfId="109" priority="140">
      <formula>ISERROR(E23)</formula>
    </cfRule>
  </conditionalFormatting>
  <conditionalFormatting sqref="E84">
    <cfRule type="expression" dxfId="108" priority="139">
      <formula>AND(ISERROR(E84)=TRUE, ISTEXT(E88)=TRUE)</formula>
    </cfRule>
  </conditionalFormatting>
  <conditionalFormatting sqref="F84">
    <cfRule type="expression" dxfId="107" priority="138">
      <formula>AND(ISERROR(F84)=TRUE, ISTEXT(F88)=TRUE)</formula>
    </cfRule>
  </conditionalFormatting>
  <conditionalFormatting sqref="G84">
    <cfRule type="expression" dxfId="106" priority="137">
      <formula>AND(ISERROR(G84)=TRUE, ISTEXT(G88)=TRUE)</formula>
    </cfRule>
  </conditionalFormatting>
  <conditionalFormatting sqref="H84">
    <cfRule type="expression" dxfId="105" priority="136">
      <formula>AND(ISERROR(H84)=TRUE, ISTEXT(H88)=TRUE)</formula>
    </cfRule>
  </conditionalFormatting>
  <conditionalFormatting sqref="I84">
    <cfRule type="expression" dxfId="104" priority="135">
      <formula>AND(ISERROR(I84)=TRUE, ISTEXT(I88)=TRUE)</formula>
    </cfRule>
  </conditionalFormatting>
  <conditionalFormatting sqref="F86:I87">
    <cfRule type="expression" dxfId="103" priority="129">
      <formula>AND(ISERR(F86)=TRUE, ISTEXT(F88)=TRUE)</formula>
    </cfRule>
  </conditionalFormatting>
  <conditionalFormatting sqref="E86:I87">
    <cfRule type="expression" dxfId="102" priority="127">
      <formula>AND(E86="#NULL!", ISTEXT(E88)=TRUE)</formula>
    </cfRule>
  </conditionalFormatting>
  <conditionalFormatting sqref="E86:I87">
    <cfRule type="expression" dxfId="101" priority="122">
      <formula>AND(E86="#NULL!", ISTEXT(E88)=TRUE)</formula>
    </cfRule>
  </conditionalFormatting>
  <conditionalFormatting sqref="E86:I87">
    <cfRule type="expression" dxfId="100" priority="121">
      <formula>AND(E86="#NULL!", ISTEXT(E88)=TRUE)</formula>
    </cfRule>
  </conditionalFormatting>
  <conditionalFormatting sqref="E86:I87">
    <cfRule type="expression" dxfId="99" priority="120">
      <formula>AND(E86="#NULL!", ISTEXT(E88)=TRUE)</formula>
    </cfRule>
  </conditionalFormatting>
  <conditionalFormatting sqref="E86:I87">
    <cfRule type="expression" dxfId="98" priority="119">
      <formula>AND(E86="#NULL!", ISTEXT(E88)=TRUE)</formula>
    </cfRule>
  </conditionalFormatting>
  <conditionalFormatting sqref="E86:I87">
    <cfRule type="expression" dxfId="97" priority="118">
      <formula>AND(E86="#NULL!", ISTEXT(E88)=TRUE)</formula>
    </cfRule>
  </conditionalFormatting>
  <conditionalFormatting sqref="H135:I144 O135:P144 H167:I176 O167:P176 V167:W176 V135:W144 V23:W32 O23:P32 H23:I32 O95:P104 V95:W104 V55:W64 O55:P64 H55:I64 H95:I104">
    <cfRule type="cellIs" dxfId="96" priority="109" operator="equal">
      <formula>"#N/A"</formula>
    </cfRule>
    <cfRule type="cellIs" dxfId="95" priority="110" operator="equal">
      <formula>"#NULL!"</formula>
    </cfRule>
  </conditionalFormatting>
  <conditionalFormatting sqref="E167:G169 L167:N169 E135:G137 L135:N137 S167:U169 S135:U137 E23:G25 L23:N25 S23:U25 S55:U57 L55:N57 L95:N97 S95:U97 E55:G57 E95:G97">
    <cfRule type="expression" dxfId="94" priority="108">
      <formula>AND(ISERROR(E23)=TRUE, ISTEXT(#REF!)=TRUE)</formula>
    </cfRule>
  </conditionalFormatting>
  <conditionalFormatting sqref="E143:I144 E170:H173 S143:W144 S170:V173 L143:P144 L170:O173 E138:H141 L138:O141 S138:V141 E103:I104 L63:O64 S63:W64 E63:I64 E31:I32 L31:O32 S31:W32 E26:I29 L26:O29 S26:W29 S103:W104 S58:W61 L58:P61 E58:I61 L103:P104 L98:O101 S98:V101 E98:H101">
    <cfRule type="expression" dxfId="93" priority="107">
      <formula>AND(ISERR(E26)=TRUE, ISTEXT(#REF!)=TRUE)</formula>
    </cfRule>
  </conditionalFormatting>
  <conditionalFormatting sqref="E170:I173 E143:I144 S143:W144 S170:W173 L143:P144 L170:P173 E138:I141 L138:P141 S138:W141 E103:I104 S26:W29 E63:I64 L63:P64 S63:W64 E31:I32 L31:P32 S31:W32 E26:I29 L26:P29 S103:W104 L103:P104 L98:P101 S98:W101 S58:W61 L58:P61 E58:I61 E98:I101 E175:I176 S175:W176 L175:P176">
    <cfRule type="expression" dxfId="92" priority="106">
      <formula>AND(E26="#NULL!", ISTEXT(#REF!)=TRUE)</formula>
    </cfRule>
  </conditionalFormatting>
  <conditionalFormatting sqref="E170:I173 E143:I144 S143:W144 S170:W173 L143:P144 L170:P173 E138:I141 L138:P141 S138:W141 E103:I104 S26:W29 E63:I64 L63:P64 S63:W64 E31:I32 L31:P32 S31:W32 E26:I29 L26:P29 S103:W104 L103:P104 L98:P101 S98:W101 S58:W61 L58:P61 E58:I61 E98:I101 E175:I176 S175:W176 L175:P176">
    <cfRule type="expression" dxfId="91" priority="105">
      <formula>AND(E26="#NULL!", ISTEXT(#REF!)=TRUE)</formula>
    </cfRule>
  </conditionalFormatting>
  <conditionalFormatting sqref="I170:I173 I143:I144 W143:W144 W170:W173 P143:P144 P170:P173 I138:I141 P138:P141 W138:W141 I103:I104 P26:P29 P63:P64 P31:P32 P58:P61 W103:W104 P103:P104 P98:P101 W98:W101 I98:I101 E175:I176 S175:W176 L175:P176">
    <cfRule type="expression" dxfId="90" priority="104">
      <formula>AND(ISERR(E26)=TRUE, ISTEXT(#REF!)=TRUE)</formula>
    </cfRule>
  </conditionalFormatting>
  <conditionalFormatting sqref="E124">
    <cfRule type="expression" dxfId="89" priority="73">
      <formula>AND(ISERROR(E124)=TRUE, ISTEXT(E128)=TRUE)</formula>
    </cfRule>
  </conditionalFormatting>
  <conditionalFormatting sqref="F124">
    <cfRule type="expression" dxfId="88" priority="72">
      <formula>AND(ISERROR(F124)=TRUE, ISTEXT(F128)=TRUE)</formula>
    </cfRule>
  </conditionalFormatting>
  <conditionalFormatting sqref="G124">
    <cfRule type="expression" dxfId="87" priority="71">
      <formula>AND(ISERROR(G124)=TRUE, ISTEXT(G128)=TRUE)</formula>
    </cfRule>
  </conditionalFormatting>
  <conditionalFormatting sqref="H124">
    <cfRule type="expression" dxfId="86" priority="70">
      <formula>AND(ISERROR(H124)=TRUE, ISTEXT(H128)=TRUE)</formula>
    </cfRule>
  </conditionalFormatting>
  <conditionalFormatting sqref="I124">
    <cfRule type="expression" dxfId="85" priority="69">
      <formula>AND(ISERROR(I124)=TRUE, ISTEXT(I128)=TRUE)</formula>
    </cfRule>
  </conditionalFormatting>
  <conditionalFormatting sqref="E155">
    <cfRule type="expression" dxfId="84" priority="68">
      <formula>AND(ISERROR(E155)=TRUE, ISTEXT(E159)=TRUE)</formula>
    </cfRule>
  </conditionalFormatting>
  <conditionalFormatting sqref="F155">
    <cfRule type="expression" dxfId="83" priority="67">
      <formula>AND(ISERROR(F155)=TRUE, ISTEXT(F159)=TRUE)</formula>
    </cfRule>
  </conditionalFormatting>
  <conditionalFormatting sqref="G155">
    <cfRule type="expression" dxfId="82" priority="66">
      <formula>AND(ISERROR(G155)=TRUE, ISTEXT(G159)=TRUE)</formula>
    </cfRule>
  </conditionalFormatting>
  <conditionalFormatting sqref="H155">
    <cfRule type="expression" dxfId="81" priority="65">
      <formula>AND(ISERROR(H155)=TRUE, ISTEXT(H159)=TRUE)</formula>
    </cfRule>
  </conditionalFormatting>
  <conditionalFormatting sqref="I155">
    <cfRule type="expression" dxfId="80" priority="64">
      <formula>AND(ISERROR(I155)=TRUE, ISTEXT(I159)=TRUE)</formula>
    </cfRule>
  </conditionalFormatting>
  <conditionalFormatting sqref="F126:I127">
    <cfRule type="expression" dxfId="79" priority="63">
      <formula>AND(ISERR(F126)=TRUE, ISTEXT(F128)=TRUE)</formula>
    </cfRule>
  </conditionalFormatting>
  <conditionalFormatting sqref="E157:I158">
    <cfRule type="expression" dxfId="78" priority="62">
      <formula>AND(E157="#NULL!", ISTEXT(E159)=TRUE)</formula>
    </cfRule>
  </conditionalFormatting>
  <conditionalFormatting sqref="E126:I127">
    <cfRule type="expression" dxfId="77" priority="61">
      <formula>AND(E126="#NULL!", ISTEXT(E128)=TRUE)</formula>
    </cfRule>
  </conditionalFormatting>
  <conditionalFormatting sqref="E157:I158">
    <cfRule type="expression" dxfId="76" priority="60">
      <formula>AND(E157="#NULL!", ISTEXT(E159)=TRUE)</formula>
    </cfRule>
  </conditionalFormatting>
  <conditionalFormatting sqref="E157:I158">
    <cfRule type="expression" dxfId="75" priority="59">
      <formula>AND(E157="#NULL!", ISTEXT(E159)=TRUE)</formula>
    </cfRule>
  </conditionalFormatting>
  <conditionalFormatting sqref="E157:I158">
    <cfRule type="expression" dxfId="74" priority="58">
      <formula>AND(E157="#NULL!", ISTEXT(E159)=TRUE)</formula>
    </cfRule>
  </conditionalFormatting>
  <conditionalFormatting sqref="E157:I158">
    <cfRule type="expression" dxfId="73" priority="57">
      <formula>AND(E157="#NULL!", ISTEXT(E159)=TRUE)</formula>
    </cfRule>
  </conditionalFormatting>
  <conditionalFormatting sqref="E126:I127">
    <cfRule type="expression" dxfId="72" priority="56">
      <formula>AND(E126="#NULL!", ISTEXT(E128)=TRUE)</formula>
    </cfRule>
  </conditionalFormatting>
  <conditionalFormatting sqref="E126:I127">
    <cfRule type="expression" dxfId="71" priority="55">
      <formula>AND(E126="#NULL!", ISTEXT(E128)=TRUE)</formula>
    </cfRule>
  </conditionalFormatting>
  <conditionalFormatting sqref="E126:I127">
    <cfRule type="expression" dxfId="70" priority="54">
      <formula>AND(E126="#NULL!", ISTEXT(E128)=TRUE)</formula>
    </cfRule>
  </conditionalFormatting>
  <conditionalFormatting sqref="E126:I127">
    <cfRule type="expression" dxfId="69" priority="53">
      <formula>AND(E126="#NULL!", ISTEXT(E128)=TRUE)</formula>
    </cfRule>
  </conditionalFormatting>
  <conditionalFormatting sqref="E126:I127">
    <cfRule type="expression" dxfId="68" priority="52">
      <formula>AND(E126="#NULL!", ISTEXT(E128)=TRUE)</formula>
    </cfRule>
  </conditionalFormatting>
  <conditionalFormatting sqref="F158:I158">
    <cfRule type="expression" dxfId="67" priority="51">
      <formula>AND(ISERR(F158)=TRUE, ISTEXT(F160)=TRUE)</formula>
    </cfRule>
  </conditionalFormatting>
  <conditionalFormatting sqref="E158:I158">
    <cfRule type="expression" dxfId="66" priority="50">
      <formula>AND(E158="#NULL!", ISTEXT(E160)=TRUE)</formula>
    </cfRule>
  </conditionalFormatting>
  <conditionalFormatting sqref="E158:I158">
    <cfRule type="expression" dxfId="65" priority="49">
      <formula>AND(E158="#NULL!", ISTEXT(E160)=TRUE)</formula>
    </cfRule>
  </conditionalFormatting>
  <conditionalFormatting sqref="E158:I158">
    <cfRule type="expression" dxfId="64" priority="48">
      <formula>AND(E158="#NULL!", ISTEXT(E160)=TRUE)</formula>
    </cfRule>
  </conditionalFormatting>
  <conditionalFormatting sqref="E158:I158">
    <cfRule type="expression" dxfId="63" priority="47">
      <formula>AND(E158="#NULL!", ISTEXT(E160)=TRUE)</formula>
    </cfRule>
  </conditionalFormatting>
  <conditionalFormatting sqref="E158:I158">
    <cfRule type="expression" dxfId="62" priority="46">
      <formula>AND(E158="#NULL!", ISTEXT(E160)=TRUE)</formula>
    </cfRule>
  </conditionalFormatting>
  <conditionalFormatting sqref="E158:I158">
    <cfRule type="expression" dxfId="61" priority="45">
      <formula>AND(E158="#NULL!", ISTEXT(E160)=TRUE)</formula>
    </cfRule>
  </conditionalFormatting>
  <conditionalFormatting sqref="E156">
    <cfRule type="expression" dxfId="60" priority="37">
      <formula>AND(ISERROR(E156)=TRUE, ISTEXT(E160)=TRUE)</formula>
    </cfRule>
  </conditionalFormatting>
  <conditionalFormatting sqref="F156">
    <cfRule type="expression" dxfId="59" priority="36">
      <formula>AND(ISERROR(F156)=TRUE, ISTEXT(F160)=TRUE)</formula>
    </cfRule>
  </conditionalFormatting>
  <conditionalFormatting sqref="G156">
    <cfRule type="expression" dxfId="58" priority="35">
      <formula>AND(ISERROR(G156)=TRUE, ISTEXT(G160)=TRUE)</formula>
    </cfRule>
  </conditionalFormatting>
  <conditionalFormatting sqref="H156">
    <cfRule type="expression" dxfId="57" priority="34">
      <formula>AND(ISERROR(H156)=TRUE, ISTEXT(H160)=TRUE)</formula>
    </cfRule>
  </conditionalFormatting>
  <conditionalFormatting sqref="I156">
    <cfRule type="expression" dxfId="56" priority="33">
      <formula>AND(ISERROR(I156)=TRUE, ISTEXT(I160)=TRUE)</formula>
    </cfRule>
  </conditionalFormatting>
  <conditionalFormatting sqref="F158:I159">
    <cfRule type="expression" dxfId="55" priority="32">
      <formula>AND(ISERR(F158)=TRUE, ISTEXT(F160)=TRUE)</formula>
    </cfRule>
  </conditionalFormatting>
  <conditionalFormatting sqref="E158:I159">
    <cfRule type="expression" dxfId="54" priority="31">
      <formula>AND(E158="#NULL!", ISTEXT(E160)=TRUE)</formula>
    </cfRule>
  </conditionalFormatting>
  <conditionalFormatting sqref="E158:I159">
    <cfRule type="expression" dxfId="53" priority="30">
      <formula>AND(E158="#NULL!", ISTEXT(E160)=TRUE)</formula>
    </cfRule>
  </conditionalFormatting>
  <conditionalFormatting sqref="E158:I159">
    <cfRule type="expression" dxfId="52" priority="29">
      <formula>AND(E158="#NULL!", ISTEXT(E160)=TRUE)</formula>
    </cfRule>
  </conditionalFormatting>
  <conditionalFormatting sqref="E158:I159">
    <cfRule type="expression" dxfId="51" priority="28">
      <formula>AND(E158="#NULL!", ISTEXT(E160)=TRUE)</formula>
    </cfRule>
  </conditionalFormatting>
  <conditionalFormatting sqref="E158:I159">
    <cfRule type="expression" dxfId="50" priority="27">
      <formula>AND(E158="#NULL!", ISTEXT(E160)=TRUE)</formula>
    </cfRule>
  </conditionalFormatting>
  <conditionalFormatting sqref="E158:I159">
    <cfRule type="expression" dxfId="49" priority="26">
      <formula>AND(E158="#NULL!", ISTEXT(E160)=TRUE)</formula>
    </cfRule>
  </conditionalFormatting>
  <conditionalFormatting sqref="M25:P25">
    <cfRule type="containsErrors" dxfId="48" priority="4">
      <formula>ISERROR(M25)</formula>
    </cfRule>
  </conditionalFormatting>
  <conditionalFormatting sqref="M25:P25">
    <cfRule type="containsErrors" dxfId="47" priority="3">
      <formula>ISERROR(M25)</formula>
    </cfRule>
  </conditionalFormatting>
  <conditionalFormatting sqref="M25:P25">
    <cfRule type="cellIs" dxfId="46" priority="2" operator="greaterThan">
      <formula>100</formula>
    </cfRule>
  </conditionalFormatting>
  <printOptions horizontalCentered="1" verticalCentered="1"/>
  <pageMargins left="0.2" right="0.2" top="0.25" bottom="0.25" header="0" footer="0"/>
  <pageSetup scale="57" orientation="landscape" r:id="rId1"/>
  <headerFooter>
    <oddFooter>&amp;L&amp;"Times New Roman,Regular"&amp;10Massachusetts Department of Elementary and Secondary Education&amp;R&amp;"Times New Roman,Regular"&amp;10Data  Display for Phoenix Academies</oddFooter>
  </headerFooter>
  <rowBreaks count="2" manualBreakCount="2">
    <brk id="73" min="1" max="23" man="1"/>
    <brk id="113" min="1"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AI38"/>
  <sheetViews>
    <sheetView showGridLines="0" showRowColHeaders="0" zoomScale="25" zoomScaleNormal="25" zoomScalePageLayoutView="90" workbookViewId="0">
      <selection activeCell="C34" sqref="C34:P34"/>
    </sheetView>
  </sheetViews>
  <sheetFormatPr defaultRowHeight="15"/>
  <cols>
    <col min="1" max="1" width="2.85546875" style="388" customWidth="1"/>
    <col min="2" max="2" width="4.28515625" style="388" customWidth="1"/>
    <col min="3" max="3" width="18.5703125" style="388" customWidth="1"/>
    <col min="4" max="8" width="9.140625" style="388"/>
    <col min="9" max="10" width="4.28515625" style="388" customWidth="1"/>
    <col min="11" max="11" width="18.5703125" style="388" customWidth="1"/>
    <col min="12" max="16" width="9.140625" style="388"/>
    <col min="17" max="17" width="4.28515625" style="388" customWidth="1"/>
    <col min="18" max="16384" width="9.140625" style="388"/>
  </cols>
  <sheetData>
    <row r="1" spans="2:23" ht="15.75" thickBot="1"/>
    <row r="2" spans="2:23" ht="65.25" customHeight="1">
      <c r="B2" s="522" t="s">
        <v>214</v>
      </c>
      <c r="C2" s="523"/>
      <c r="D2" s="523"/>
      <c r="E2" s="523"/>
      <c r="F2" s="523"/>
      <c r="G2" s="523"/>
      <c r="H2" s="523"/>
      <c r="I2" s="523"/>
      <c r="J2" s="523"/>
      <c r="K2" s="523"/>
      <c r="L2" s="523"/>
      <c r="M2" s="523"/>
      <c r="N2" s="523"/>
      <c r="O2" s="523"/>
      <c r="P2" s="523"/>
      <c r="Q2" s="524"/>
      <c r="R2" s="499"/>
      <c r="S2" s="499"/>
      <c r="T2" s="499"/>
      <c r="U2" s="499"/>
      <c r="V2" s="499"/>
      <c r="W2" s="499"/>
    </row>
    <row r="3" spans="2:23">
      <c r="B3" s="181"/>
      <c r="C3" s="498"/>
      <c r="D3" s="498"/>
      <c r="E3" s="498"/>
      <c r="F3" s="498"/>
      <c r="G3" s="498"/>
      <c r="H3" s="498"/>
      <c r="I3" s="498"/>
      <c r="J3" s="498"/>
      <c r="K3" s="498"/>
      <c r="L3" s="498"/>
      <c r="M3" s="498"/>
      <c r="N3" s="498"/>
      <c r="O3" s="498"/>
      <c r="P3" s="498"/>
      <c r="Q3" s="184"/>
    </row>
    <row r="4" spans="2:23">
      <c r="B4" s="181"/>
      <c r="C4" s="498"/>
      <c r="D4" s="498"/>
      <c r="E4" s="498"/>
      <c r="F4" s="498"/>
      <c r="G4" s="498"/>
      <c r="H4" s="498"/>
      <c r="I4" s="500"/>
      <c r="J4" s="498"/>
      <c r="K4" s="498"/>
      <c r="L4" s="498"/>
      <c r="M4" s="498"/>
      <c r="N4" s="498"/>
      <c r="O4" s="498"/>
      <c r="P4" s="498"/>
      <c r="Q4" s="184"/>
    </row>
    <row r="5" spans="2:23">
      <c r="B5" s="181"/>
      <c r="C5" s="498"/>
      <c r="D5" s="498"/>
      <c r="E5" s="498"/>
      <c r="F5" s="498"/>
      <c r="G5" s="498"/>
      <c r="H5" s="498"/>
      <c r="I5" s="500"/>
      <c r="J5" s="498"/>
      <c r="K5" s="498"/>
      <c r="L5" s="498"/>
      <c r="M5" s="498"/>
      <c r="N5" s="498"/>
      <c r="O5" s="498"/>
      <c r="P5" s="498"/>
      <c r="Q5" s="184"/>
    </row>
    <row r="6" spans="2:23">
      <c r="B6" s="181"/>
      <c r="C6" s="498"/>
      <c r="D6" s="498"/>
      <c r="E6" s="498"/>
      <c r="F6" s="498"/>
      <c r="G6" s="498"/>
      <c r="H6" s="498"/>
      <c r="I6" s="500"/>
      <c r="J6" s="498"/>
      <c r="K6" s="498"/>
      <c r="L6" s="498"/>
      <c r="M6" s="498"/>
      <c r="N6" s="498"/>
      <c r="O6" s="498"/>
      <c r="P6" s="498"/>
      <c r="Q6" s="184"/>
    </row>
    <row r="7" spans="2:23">
      <c r="B7" s="181"/>
      <c r="C7" s="498"/>
      <c r="D7" s="498"/>
      <c r="E7" s="498"/>
      <c r="F7" s="498"/>
      <c r="G7" s="498"/>
      <c r="H7" s="498"/>
      <c r="I7" s="500"/>
      <c r="J7" s="498"/>
      <c r="K7" s="498"/>
      <c r="L7" s="498"/>
      <c r="M7" s="498"/>
      <c r="N7" s="498"/>
      <c r="O7" s="498"/>
      <c r="P7" s="498"/>
      <c r="Q7" s="184"/>
    </row>
    <row r="8" spans="2:23">
      <c r="B8" s="181"/>
      <c r="C8" s="498"/>
      <c r="D8" s="498"/>
      <c r="E8" s="498"/>
      <c r="F8" s="498"/>
      <c r="G8" s="498"/>
      <c r="H8" s="498"/>
      <c r="I8" s="500"/>
      <c r="J8" s="498"/>
      <c r="K8" s="498"/>
      <c r="L8" s="498"/>
      <c r="M8" s="498"/>
      <c r="N8" s="498"/>
      <c r="O8" s="498"/>
      <c r="P8" s="498"/>
      <c r="Q8" s="184"/>
    </row>
    <row r="9" spans="2:23">
      <c r="B9" s="181"/>
      <c r="C9" s="498"/>
      <c r="D9" s="498"/>
      <c r="E9" s="498"/>
      <c r="F9" s="498"/>
      <c r="G9" s="498"/>
      <c r="H9" s="498"/>
      <c r="I9" s="500"/>
      <c r="J9" s="498"/>
      <c r="K9" s="498"/>
      <c r="L9" s="498"/>
      <c r="M9" s="498"/>
      <c r="N9" s="498"/>
      <c r="O9" s="498"/>
      <c r="P9" s="498"/>
      <c r="Q9" s="184"/>
    </row>
    <row r="10" spans="2:23">
      <c r="B10" s="181"/>
      <c r="C10" s="498"/>
      <c r="D10" s="498"/>
      <c r="E10" s="498"/>
      <c r="F10" s="498"/>
      <c r="G10" s="498"/>
      <c r="H10" s="498"/>
      <c r="I10" s="500"/>
      <c r="J10" s="498"/>
      <c r="K10" s="498"/>
      <c r="L10" s="498"/>
      <c r="M10" s="498"/>
      <c r="N10" s="498"/>
      <c r="O10" s="498"/>
      <c r="P10" s="498"/>
      <c r="Q10" s="184"/>
    </row>
    <row r="11" spans="2:23">
      <c r="B11" s="181"/>
      <c r="C11" s="498"/>
      <c r="D11" s="498"/>
      <c r="E11" s="498"/>
      <c r="F11" s="498"/>
      <c r="G11" s="498"/>
      <c r="H11" s="498"/>
      <c r="I11" s="500"/>
      <c r="J11" s="498"/>
      <c r="K11" s="498"/>
      <c r="L11" s="498"/>
      <c r="M11" s="498"/>
      <c r="N11" s="498"/>
      <c r="O11" s="498"/>
      <c r="P11" s="498"/>
      <c r="Q11" s="184"/>
    </row>
    <row r="12" spans="2:23">
      <c r="B12" s="181"/>
      <c r="C12" s="498"/>
      <c r="D12" s="498"/>
      <c r="E12" s="498"/>
      <c r="F12" s="498"/>
      <c r="G12" s="498"/>
      <c r="H12" s="498"/>
      <c r="I12" s="500"/>
      <c r="J12" s="498"/>
      <c r="K12" s="498"/>
      <c r="L12" s="498"/>
      <c r="M12" s="498"/>
      <c r="N12" s="498"/>
      <c r="O12" s="498"/>
      <c r="P12" s="498"/>
      <c r="Q12" s="184"/>
    </row>
    <row r="13" spans="2:23">
      <c r="B13" s="181"/>
      <c r="C13" s="498"/>
      <c r="D13" s="498"/>
      <c r="E13" s="498"/>
      <c r="F13" s="498"/>
      <c r="G13" s="498"/>
      <c r="H13" s="498"/>
      <c r="I13" s="500"/>
      <c r="J13" s="498"/>
      <c r="K13" s="498"/>
      <c r="L13" s="498"/>
      <c r="M13" s="498"/>
      <c r="N13" s="498"/>
      <c r="O13" s="498"/>
      <c r="P13" s="498"/>
      <c r="Q13" s="184"/>
    </row>
    <row r="14" spans="2:23">
      <c r="B14" s="181"/>
      <c r="C14" s="498"/>
      <c r="D14" s="498"/>
      <c r="E14" s="498"/>
      <c r="F14" s="498"/>
      <c r="G14" s="498"/>
      <c r="H14" s="498"/>
      <c r="I14" s="500"/>
      <c r="J14" s="498"/>
      <c r="K14" s="498"/>
      <c r="L14" s="498"/>
      <c r="M14" s="498"/>
      <c r="N14" s="498"/>
      <c r="O14" s="498"/>
      <c r="P14" s="498"/>
      <c r="Q14" s="184"/>
    </row>
    <row r="15" spans="2:23">
      <c r="B15" s="181"/>
      <c r="C15" s="498"/>
      <c r="D15" s="498"/>
      <c r="E15" s="498"/>
      <c r="F15" s="498"/>
      <c r="G15" s="498"/>
      <c r="H15" s="498"/>
      <c r="I15" s="500"/>
      <c r="J15" s="498"/>
      <c r="K15" s="498"/>
      <c r="L15" s="498"/>
      <c r="M15" s="498"/>
      <c r="N15" s="498"/>
      <c r="O15" s="498"/>
      <c r="P15" s="498"/>
      <c r="Q15" s="184"/>
    </row>
    <row r="16" spans="2:23">
      <c r="B16" s="181"/>
      <c r="C16" s="498"/>
      <c r="D16" s="498"/>
      <c r="E16" s="498"/>
      <c r="F16" s="498"/>
      <c r="G16" s="498"/>
      <c r="H16" s="498"/>
      <c r="I16" s="500"/>
      <c r="J16" s="498"/>
      <c r="K16" s="498"/>
      <c r="L16" s="498"/>
      <c r="M16" s="498"/>
      <c r="N16" s="498"/>
      <c r="O16" s="498"/>
      <c r="P16" s="498"/>
      <c r="Q16" s="184"/>
    </row>
    <row r="17" spans="2:17">
      <c r="B17" s="181"/>
      <c r="C17" s="498"/>
      <c r="D17" s="498"/>
      <c r="E17" s="498"/>
      <c r="F17" s="498"/>
      <c r="G17" s="498"/>
      <c r="H17" s="498"/>
      <c r="I17" s="500"/>
      <c r="J17" s="498"/>
      <c r="K17" s="498"/>
      <c r="L17" s="498"/>
      <c r="M17" s="498"/>
      <c r="N17" s="498"/>
      <c r="O17" s="498"/>
      <c r="P17" s="498"/>
      <c r="Q17" s="184"/>
    </row>
    <row r="18" spans="2:17">
      <c r="B18" s="181"/>
      <c r="C18" s="498"/>
      <c r="D18" s="498"/>
      <c r="E18" s="498"/>
      <c r="F18" s="498"/>
      <c r="G18" s="498"/>
      <c r="H18" s="498"/>
      <c r="I18" s="500"/>
      <c r="J18" s="498"/>
      <c r="K18" s="498"/>
      <c r="L18" s="498"/>
      <c r="M18" s="498"/>
      <c r="N18" s="498"/>
      <c r="O18" s="498"/>
      <c r="P18" s="498"/>
      <c r="Q18" s="184"/>
    </row>
    <row r="19" spans="2:17" ht="18">
      <c r="B19" s="181"/>
      <c r="C19" s="498"/>
      <c r="D19" s="536" t="s">
        <v>215</v>
      </c>
      <c r="E19" s="536"/>
      <c r="F19" s="536"/>
      <c r="G19" s="536"/>
      <c r="H19" s="536"/>
      <c r="I19" s="500"/>
      <c r="J19" s="498"/>
      <c r="K19" s="498"/>
      <c r="L19" s="536" t="s">
        <v>216</v>
      </c>
      <c r="M19" s="536"/>
      <c r="N19" s="536"/>
      <c r="O19" s="536"/>
      <c r="P19" s="536"/>
      <c r="Q19" s="184"/>
    </row>
    <row r="20" spans="2:17">
      <c r="B20" s="181"/>
      <c r="C20" s="498"/>
      <c r="D20" s="131">
        <v>2012</v>
      </c>
      <c r="E20" s="131">
        <v>2013</v>
      </c>
      <c r="F20" s="131">
        <v>2014</v>
      </c>
      <c r="G20" s="131">
        <v>2015</v>
      </c>
      <c r="H20" s="131">
        <v>2016</v>
      </c>
      <c r="I20" s="500"/>
      <c r="J20" s="498"/>
      <c r="K20" s="498"/>
      <c r="L20" s="131">
        <v>2012</v>
      </c>
      <c r="M20" s="131">
        <v>2013</v>
      </c>
      <c r="N20" s="131">
        <v>2014</v>
      </c>
      <c r="O20" s="131">
        <v>2015</v>
      </c>
      <c r="P20" s="131">
        <v>2016</v>
      </c>
      <c r="Q20" s="184"/>
    </row>
    <row r="21" spans="2:17" ht="7.5" customHeight="1">
      <c r="B21" s="181"/>
      <c r="C21" s="498"/>
      <c r="D21" s="501"/>
      <c r="E21" s="501"/>
      <c r="F21" s="501"/>
      <c r="G21" s="501"/>
      <c r="H21" s="501"/>
      <c r="I21" s="500"/>
      <c r="J21" s="498"/>
      <c r="K21" s="498"/>
      <c r="L21" s="501"/>
      <c r="M21" s="501"/>
      <c r="N21" s="501"/>
      <c r="O21" s="501"/>
      <c r="P21" s="501"/>
      <c r="Q21" s="184"/>
    </row>
    <row r="22" spans="2:17" ht="7.5" customHeight="1">
      <c r="B22" s="181"/>
      <c r="C22" s="498"/>
      <c r="D22" s="131"/>
      <c r="E22" s="131"/>
      <c r="F22" s="131"/>
      <c r="G22" s="131"/>
      <c r="H22" s="131"/>
      <c r="I22" s="500"/>
      <c r="J22" s="498"/>
      <c r="K22" s="498"/>
      <c r="L22" s="131"/>
      <c r="M22" s="131"/>
      <c r="N22" s="131"/>
      <c r="O22" s="131"/>
      <c r="P22" s="131"/>
      <c r="Q22" s="184"/>
    </row>
    <row r="23" spans="2:17">
      <c r="B23" s="181"/>
      <c r="C23" s="497" t="s">
        <v>152</v>
      </c>
      <c r="D23" s="502">
        <f>20.6+1.5</f>
        <v>22.1</v>
      </c>
      <c r="E23" s="502">
        <f>24.4+6.1</f>
        <v>30.5</v>
      </c>
      <c r="F23" s="502">
        <f>17.4+8.1</f>
        <v>25.5</v>
      </c>
      <c r="G23" s="502">
        <f>19.8+5.8</f>
        <v>25.6</v>
      </c>
      <c r="H23" s="498"/>
      <c r="I23" s="500"/>
      <c r="J23" s="498"/>
      <c r="K23" s="497" t="s">
        <v>152</v>
      </c>
      <c r="L23" s="502">
        <f>20.6+1.5+0+16.2</f>
        <v>38.299999999999997</v>
      </c>
      <c r="M23" s="503">
        <f>24.4+6.1+0+8.5</f>
        <v>39</v>
      </c>
      <c r="N23" s="502">
        <f>17.4+8.1+4.7+7</f>
        <v>37.200000000000003</v>
      </c>
      <c r="O23" s="502">
        <f>19.8+5.8+0+14</f>
        <v>39.6</v>
      </c>
      <c r="P23" s="498"/>
      <c r="Q23" s="184"/>
    </row>
    <row r="24" spans="2:17">
      <c r="B24" s="181"/>
      <c r="C24" s="497" t="s">
        <v>153</v>
      </c>
      <c r="D24" s="502"/>
      <c r="E24" s="502"/>
      <c r="F24" s="502"/>
      <c r="G24" s="502">
        <f>4.8+33.3</f>
        <v>38.099999999999994</v>
      </c>
      <c r="H24" s="498"/>
      <c r="I24" s="500"/>
      <c r="J24" s="498"/>
      <c r="K24" s="497" t="s">
        <v>153</v>
      </c>
      <c r="L24" s="502"/>
      <c r="M24" s="502"/>
      <c r="N24" s="502"/>
      <c r="O24" s="502">
        <f>4.8+33.3+0+9.5</f>
        <v>47.599999999999994</v>
      </c>
      <c r="P24" s="498"/>
      <c r="Q24" s="184"/>
    </row>
    <row r="25" spans="2:17" ht="15.75">
      <c r="B25" s="181"/>
      <c r="C25" s="497" t="s">
        <v>217</v>
      </c>
      <c r="D25" s="502"/>
      <c r="E25" s="502">
        <f>5.9+32.4</f>
        <v>38.299999999999997</v>
      </c>
      <c r="F25" s="502">
        <f>14.3+14.3</f>
        <v>28.6</v>
      </c>
      <c r="G25" s="502">
        <f>20+14.3</f>
        <v>34.299999999999997</v>
      </c>
      <c r="H25" s="498"/>
      <c r="I25" s="500"/>
      <c r="J25" s="498"/>
      <c r="K25" s="497" t="s">
        <v>201</v>
      </c>
      <c r="L25" s="502"/>
      <c r="M25" s="502">
        <f>5.9+32.4+5.9+2.9</f>
        <v>47.099999999999994</v>
      </c>
      <c r="N25" s="502">
        <f>14.3+14.3+26.2+7.1</f>
        <v>61.9</v>
      </c>
      <c r="O25" s="502">
        <f>20+14.3+0+11.4</f>
        <v>45.699999999999996</v>
      </c>
      <c r="P25" s="498"/>
      <c r="Q25" s="184"/>
    </row>
    <row r="26" spans="2:17">
      <c r="B26" s="181"/>
      <c r="C26" s="497" t="s">
        <v>203</v>
      </c>
      <c r="D26" s="503">
        <v>49.86149584487535</v>
      </c>
      <c r="E26" s="503">
        <v>56.25</v>
      </c>
      <c r="F26" s="503">
        <v>50.437918598660481</v>
      </c>
      <c r="G26" s="503">
        <v>55.130338325013859</v>
      </c>
      <c r="H26" s="498"/>
      <c r="I26" s="500"/>
      <c r="J26" s="498"/>
      <c r="K26" s="497" t="s">
        <v>203</v>
      </c>
      <c r="L26" s="503">
        <v>65.581717451523545</v>
      </c>
      <c r="M26" s="503">
        <v>69.791666666666657</v>
      </c>
      <c r="N26" s="503">
        <v>66.30602782071098</v>
      </c>
      <c r="O26" s="503">
        <v>69.273433166943988</v>
      </c>
      <c r="P26" s="498"/>
      <c r="Q26" s="184"/>
    </row>
    <row r="27" spans="2:17">
      <c r="B27" s="181"/>
      <c r="C27" s="497" t="s">
        <v>27</v>
      </c>
      <c r="D27" s="502">
        <f>87.5+2.2</f>
        <v>89.7</v>
      </c>
      <c r="E27" s="502">
        <f>87.7+2.2</f>
        <v>89.9</v>
      </c>
      <c r="F27" s="502">
        <f>88.5+2.1</f>
        <v>90.6</v>
      </c>
      <c r="G27" s="502">
        <f>89.4+2.1</f>
        <v>91.5</v>
      </c>
      <c r="H27" s="498"/>
      <c r="I27" s="500"/>
      <c r="J27" s="498"/>
      <c r="K27" s="497" t="s">
        <v>27</v>
      </c>
      <c r="L27" s="502">
        <f>87.5+2.2+1.7+2.1</f>
        <v>93.5</v>
      </c>
      <c r="M27" s="502">
        <f>87.7+2.2+1.5+1.9</f>
        <v>93.300000000000011</v>
      </c>
      <c r="N27" s="502">
        <f>88.5+2.1+2.1+0.8</f>
        <v>93.499999999999986</v>
      </c>
      <c r="O27" s="502">
        <f>89.4+2.1+1.9+1.1</f>
        <v>94.5</v>
      </c>
      <c r="P27" s="498"/>
      <c r="Q27" s="184"/>
    </row>
    <row r="28" spans="2:17">
      <c r="B28" s="181"/>
      <c r="C28" s="255" t="s">
        <v>157</v>
      </c>
      <c r="D28" s="503">
        <f>64.1+3.9</f>
        <v>68</v>
      </c>
      <c r="E28" s="502">
        <f>66.8+4.7</f>
        <v>71.5</v>
      </c>
      <c r="F28" s="503">
        <f>70.8+3.2</f>
        <v>74</v>
      </c>
      <c r="G28" s="502">
        <f>73.3+5</f>
        <v>78.3</v>
      </c>
      <c r="H28" s="498"/>
      <c r="I28" s="500"/>
      <c r="J28" s="498"/>
      <c r="K28" s="255" t="s">
        <v>157</v>
      </c>
      <c r="L28" s="502">
        <f>64.1+3.9+0+4.7</f>
        <v>72.7</v>
      </c>
      <c r="M28" s="502">
        <f>66.8+4.7+7.3+2.8</f>
        <v>81.599999999999994</v>
      </c>
      <c r="N28" s="502">
        <f>70.8+3.2+11.1+0.7</f>
        <v>85.8</v>
      </c>
      <c r="O28" s="502">
        <f>73.3+5+0+1.8</f>
        <v>80.099999999999994</v>
      </c>
      <c r="P28" s="498"/>
      <c r="Q28" s="184"/>
    </row>
    <row r="29" spans="2:17" ht="7.5" customHeight="1">
      <c r="B29" s="181"/>
      <c r="C29" s="498"/>
      <c r="D29" s="113"/>
      <c r="E29" s="113"/>
      <c r="F29" s="113"/>
      <c r="G29" s="113"/>
      <c r="H29" s="113"/>
      <c r="I29" s="498"/>
      <c r="J29" s="498"/>
      <c r="K29" s="498"/>
      <c r="L29" s="113"/>
      <c r="M29" s="113"/>
      <c r="N29" s="113"/>
      <c r="O29" s="113"/>
      <c r="P29" s="113"/>
      <c r="Q29" s="184"/>
    </row>
    <row r="30" spans="2:17">
      <c r="B30" s="181"/>
      <c r="C30" s="498"/>
      <c r="D30" s="186" t="s">
        <v>126</v>
      </c>
      <c r="E30" s="186" t="s">
        <v>126</v>
      </c>
      <c r="F30" s="186" t="s">
        <v>126</v>
      </c>
      <c r="G30" s="186" t="s">
        <v>126</v>
      </c>
      <c r="H30" s="186" t="s">
        <v>126</v>
      </c>
      <c r="I30" s="498"/>
      <c r="J30" s="498"/>
      <c r="K30" s="498"/>
      <c r="L30" s="186" t="s">
        <v>126</v>
      </c>
      <c r="M30" s="186" t="s">
        <v>126</v>
      </c>
      <c r="N30" s="186" t="s">
        <v>126</v>
      </c>
      <c r="O30" s="186" t="s">
        <v>126</v>
      </c>
      <c r="P30" s="186" t="s">
        <v>126</v>
      </c>
      <c r="Q30" s="184"/>
    </row>
    <row r="31" spans="2:17" ht="15.75" thickBot="1">
      <c r="B31" s="504"/>
      <c r="C31" s="195"/>
      <c r="D31" s="195"/>
      <c r="E31" s="195"/>
      <c r="F31" s="195"/>
      <c r="G31" s="195"/>
      <c r="H31" s="195"/>
      <c r="I31" s="195"/>
      <c r="J31" s="195"/>
      <c r="K31" s="195"/>
      <c r="L31" s="195"/>
      <c r="M31" s="195"/>
      <c r="N31" s="195"/>
      <c r="O31" s="195"/>
      <c r="P31" s="195"/>
      <c r="Q31" s="188"/>
    </row>
    <row r="32" spans="2:17">
      <c r="C32" s="138"/>
      <c r="D32" s="138"/>
    </row>
    <row r="33" spans="3:35" ht="29.25" customHeight="1">
      <c r="C33" s="514" t="s">
        <v>115</v>
      </c>
      <c r="D33" s="514"/>
      <c r="E33" s="514"/>
      <c r="F33" s="514"/>
      <c r="G33" s="514"/>
      <c r="H33" s="514"/>
      <c r="I33" s="514"/>
      <c r="J33" s="514"/>
      <c r="K33" s="514"/>
      <c r="L33" s="514"/>
      <c r="M33" s="514"/>
      <c r="N33" s="514"/>
      <c r="O33" s="514"/>
      <c r="P33" s="514"/>
      <c r="Q33" s="514"/>
      <c r="R33" s="189"/>
      <c r="S33" s="189"/>
      <c r="T33" s="189"/>
      <c r="U33" s="189"/>
      <c r="V33" s="189"/>
      <c r="W33" s="189"/>
    </row>
    <row r="34" spans="3:35">
      <c r="C34" s="541" t="s">
        <v>225</v>
      </c>
      <c r="D34" s="541"/>
      <c r="E34" s="541"/>
      <c r="F34" s="541"/>
      <c r="G34" s="541"/>
      <c r="H34" s="541"/>
      <c r="I34" s="541"/>
      <c r="J34" s="541"/>
      <c r="K34" s="541"/>
      <c r="L34" s="541"/>
      <c r="M34" s="541"/>
      <c r="N34" s="541"/>
      <c r="O34" s="541"/>
      <c r="P34" s="541"/>
      <c r="Q34" s="255"/>
      <c r="R34" s="255"/>
      <c r="S34" s="255"/>
      <c r="T34" s="255"/>
      <c r="U34" s="255"/>
      <c r="V34" s="255"/>
      <c r="W34" s="496"/>
    </row>
    <row r="35" spans="3:35" ht="25.5" customHeight="1">
      <c r="C35" s="541" t="s">
        <v>218</v>
      </c>
      <c r="D35" s="541"/>
      <c r="E35" s="541"/>
      <c r="F35" s="541"/>
      <c r="G35" s="541"/>
      <c r="H35" s="541"/>
      <c r="I35" s="541"/>
      <c r="J35" s="541"/>
      <c r="K35" s="541"/>
      <c r="L35" s="541"/>
      <c r="M35" s="541"/>
      <c r="N35" s="541"/>
      <c r="O35" s="541"/>
      <c r="P35" s="541"/>
      <c r="Q35" s="255"/>
      <c r="R35" s="255"/>
      <c r="S35" s="255"/>
      <c r="T35" s="255"/>
      <c r="U35" s="255"/>
      <c r="V35" s="189"/>
      <c r="W35" s="189"/>
      <c r="X35" s="189"/>
      <c r="Y35" s="189"/>
      <c r="Z35" s="189"/>
      <c r="AA35" s="189"/>
      <c r="AB35" s="189"/>
      <c r="AC35" s="189"/>
      <c r="AD35" s="189"/>
      <c r="AE35" s="189"/>
      <c r="AF35" s="189"/>
      <c r="AG35" s="189"/>
      <c r="AH35" s="189"/>
      <c r="AI35" s="189"/>
    </row>
    <row r="36" spans="3:35" ht="50.25" customHeight="1">
      <c r="C36" s="541" t="s">
        <v>219</v>
      </c>
      <c r="D36" s="541"/>
      <c r="E36" s="541"/>
      <c r="F36" s="541"/>
      <c r="G36" s="541"/>
      <c r="H36" s="541"/>
      <c r="I36" s="541"/>
      <c r="J36" s="541"/>
      <c r="K36" s="541"/>
      <c r="L36" s="541"/>
      <c r="M36" s="541"/>
      <c r="N36" s="541"/>
      <c r="O36" s="541"/>
      <c r="P36" s="541"/>
      <c r="Q36" s="255"/>
      <c r="R36" s="255"/>
      <c r="S36" s="255"/>
      <c r="T36" s="189"/>
      <c r="U36" s="189"/>
      <c r="V36" s="189"/>
      <c r="W36" s="189"/>
      <c r="X36" s="189"/>
      <c r="Y36" s="189"/>
      <c r="Z36" s="189"/>
      <c r="AA36" s="189"/>
      <c r="AB36" s="189"/>
      <c r="AC36" s="189"/>
      <c r="AD36" s="189"/>
      <c r="AE36" s="189"/>
      <c r="AF36" s="189"/>
      <c r="AG36" s="189"/>
    </row>
    <row r="37" spans="3:35" ht="51.75" customHeight="1">
      <c r="C37" s="514" t="s">
        <v>207</v>
      </c>
      <c r="D37" s="514"/>
      <c r="E37" s="514"/>
      <c r="F37" s="514"/>
      <c r="G37" s="514"/>
      <c r="H37" s="514"/>
      <c r="I37" s="514"/>
      <c r="J37" s="514"/>
      <c r="K37" s="514"/>
      <c r="L37" s="514"/>
      <c r="M37" s="514"/>
      <c r="N37" s="514"/>
      <c r="O37" s="514"/>
      <c r="P37" s="514"/>
      <c r="Q37" s="505"/>
      <c r="R37" s="505"/>
      <c r="S37" s="505"/>
      <c r="T37" s="505"/>
      <c r="U37" s="505"/>
      <c r="V37" s="505"/>
      <c r="W37" s="505"/>
    </row>
    <row r="38" spans="3:35">
      <c r="C38" s="255" t="s">
        <v>17</v>
      </c>
      <c r="D38" s="255"/>
      <c r="E38" s="255"/>
      <c r="F38" s="255"/>
      <c r="G38" s="255"/>
      <c r="H38" s="255"/>
      <c r="I38" s="255"/>
      <c r="J38" s="255"/>
      <c r="K38" s="255"/>
      <c r="L38" s="255"/>
      <c r="M38" s="255"/>
      <c r="N38" s="255"/>
      <c r="O38" s="255"/>
      <c r="P38" s="255"/>
      <c r="Q38" s="255"/>
      <c r="R38" s="255"/>
      <c r="S38" s="255"/>
      <c r="T38" s="255"/>
      <c r="U38" s="255"/>
      <c r="V38" s="255"/>
    </row>
  </sheetData>
  <mergeCells count="8">
    <mergeCell ref="C36:P36"/>
    <mergeCell ref="C37:P37"/>
    <mergeCell ref="B2:Q2"/>
    <mergeCell ref="D19:H19"/>
    <mergeCell ref="L19:P19"/>
    <mergeCell ref="C33:Q33"/>
    <mergeCell ref="C34:P34"/>
    <mergeCell ref="C35:P35"/>
  </mergeCells>
  <conditionalFormatting sqref="D29:H30 L29:P30">
    <cfRule type="containsErrors" dxfId="45" priority="7">
      <formula>ISERROR(D29)</formula>
    </cfRule>
  </conditionalFormatting>
  <conditionalFormatting sqref="G29:H29 O29:P29">
    <cfRule type="cellIs" dxfId="44" priority="5" operator="equal">
      <formula>"#N/A"</formula>
    </cfRule>
    <cfRule type="cellIs" dxfId="43" priority="6" operator="equal">
      <formula>"#NULL!"</formula>
    </cfRule>
  </conditionalFormatting>
  <conditionalFormatting sqref="D29:H29 L29:P29">
    <cfRule type="expression" dxfId="42" priority="4">
      <formula>AND(ISERR(D29)=TRUE, ISTEXT(#REF!)=TRUE)</formula>
    </cfRule>
  </conditionalFormatting>
  <conditionalFormatting sqref="D29:H29 L29:P29">
    <cfRule type="expression" dxfId="41" priority="3">
      <formula>AND(D29="#NULL!", ISTEXT(#REF!)=TRUE)</formula>
    </cfRule>
  </conditionalFormatting>
  <conditionalFormatting sqref="D29:H29 L29:P29">
    <cfRule type="expression" dxfId="40" priority="2">
      <formula>AND(D29="#NULL!", ISTEXT(#REF!)=TRUE)</formula>
    </cfRule>
  </conditionalFormatting>
  <conditionalFormatting sqref="H29 P29">
    <cfRule type="expression" dxfId="39" priority="1">
      <formula>AND(ISERR(H29)=TRUE, ISTEXT(#REF!)=TRUE)</formula>
    </cfRule>
  </conditionalFormatting>
  <pageMargins left="0.25" right="0.25" top="0.75" bottom="0.75" header="0" footer="0"/>
  <pageSetup scale="73" orientation="landscape" r:id="rId1"/>
  <headerFooter>
    <oddFooter>&amp;L&amp;"Times New Roman,Regular"Massachusetts Department of Elementary and Secondary Education&amp;R&amp;"Times New Roman,Regular"Data Display for Phoenix Academies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X34"/>
  <sheetViews>
    <sheetView showGridLines="0" showRowColHeaders="0" zoomScale="25" zoomScaleNormal="25" zoomScalePageLayoutView="90" workbookViewId="0">
      <selection activeCell="B2" sqref="B2:R2"/>
    </sheetView>
  </sheetViews>
  <sheetFormatPr defaultRowHeight="15"/>
  <cols>
    <col min="1" max="1" width="2.85546875" style="388" customWidth="1"/>
    <col min="2" max="3" width="4.28515625" style="388" customWidth="1"/>
    <col min="4" max="4" width="12.42578125" style="388" customWidth="1"/>
    <col min="5" max="7" width="4.28515625" style="388" customWidth="1"/>
    <col min="8" max="8" width="18.5703125" style="388" customWidth="1"/>
    <col min="9" max="13" width="9.140625" style="388"/>
    <col min="14" max="15" width="4.28515625" style="388" customWidth="1"/>
    <col min="16" max="16" width="18.5703125" style="388" customWidth="1"/>
    <col min="17" max="17" width="9.140625" style="388"/>
    <col min="18" max="18" width="4.28515625" style="388" customWidth="1"/>
    <col min="19" max="16384" width="9.140625" style="388"/>
  </cols>
  <sheetData>
    <row r="1" spans="2:24" ht="15.75" thickBot="1"/>
    <row r="2" spans="2:24" ht="65.25" customHeight="1">
      <c r="B2" s="522" t="s">
        <v>220</v>
      </c>
      <c r="C2" s="523"/>
      <c r="D2" s="523"/>
      <c r="E2" s="523"/>
      <c r="F2" s="523"/>
      <c r="G2" s="523"/>
      <c r="H2" s="523"/>
      <c r="I2" s="523"/>
      <c r="J2" s="523"/>
      <c r="K2" s="523"/>
      <c r="L2" s="523"/>
      <c r="M2" s="523"/>
      <c r="N2" s="523"/>
      <c r="O2" s="523"/>
      <c r="P2" s="523"/>
      <c r="Q2" s="523"/>
      <c r="R2" s="524"/>
      <c r="S2" s="499"/>
      <c r="T2" s="499"/>
      <c r="U2" s="499"/>
      <c r="V2" s="499"/>
      <c r="W2" s="499"/>
      <c r="X2" s="499"/>
    </row>
    <row r="3" spans="2:24">
      <c r="B3" s="181"/>
      <c r="C3" s="498"/>
      <c r="D3" s="498"/>
      <c r="E3" s="498"/>
      <c r="F3" s="498"/>
      <c r="G3" s="498"/>
      <c r="H3" s="498"/>
      <c r="I3" s="498"/>
      <c r="J3" s="498"/>
      <c r="K3" s="498"/>
      <c r="L3" s="498"/>
      <c r="M3" s="498"/>
      <c r="N3" s="498"/>
      <c r="O3" s="498"/>
      <c r="P3" s="498"/>
      <c r="Q3" s="498"/>
      <c r="R3" s="184"/>
    </row>
    <row r="4" spans="2:24">
      <c r="B4" s="181"/>
      <c r="C4" s="498"/>
      <c r="D4" s="498"/>
      <c r="E4" s="498"/>
      <c r="F4" s="498"/>
      <c r="G4" s="498"/>
      <c r="H4" s="498"/>
      <c r="I4" s="498"/>
      <c r="J4" s="498"/>
      <c r="K4" s="498"/>
      <c r="L4" s="498"/>
      <c r="M4" s="498"/>
      <c r="N4" s="500"/>
      <c r="O4" s="498"/>
      <c r="P4" s="498"/>
      <c r="Q4" s="498"/>
      <c r="R4" s="184"/>
    </row>
    <row r="5" spans="2:24">
      <c r="B5" s="181"/>
      <c r="C5" s="498"/>
      <c r="D5" s="498"/>
      <c r="E5" s="498"/>
      <c r="F5" s="498"/>
      <c r="G5" s="498"/>
      <c r="H5" s="498"/>
      <c r="I5" s="498"/>
      <c r="J5" s="498"/>
      <c r="K5" s="498"/>
      <c r="L5" s="498"/>
      <c r="M5" s="498"/>
      <c r="N5" s="500"/>
      <c r="O5" s="498"/>
      <c r="P5" s="498"/>
      <c r="Q5" s="498"/>
      <c r="R5" s="184"/>
    </row>
    <row r="6" spans="2:24">
      <c r="B6" s="181"/>
      <c r="C6" s="498"/>
      <c r="D6" s="498"/>
      <c r="E6" s="498"/>
      <c r="F6" s="498"/>
      <c r="G6" s="498"/>
      <c r="H6" s="498"/>
      <c r="I6" s="498"/>
      <c r="J6" s="498"/>
      <c r="K6" s="498"/>
      <c r="L6" s="498"/>
      <c r="M6" s="498"/>
      <c r="N6" s="500"/>
      <c r="O6" s="498"/>
      <c r="P6" s="498"/>
      <c r="Q6" s="498"/>
      <c r="R6" s="184"/>
    </row>
    <row r="7" spans="2:24">
      <c r="B7" s="181"/>
      <c r="C7" s="498"/>
      <c r="D7" s="498"/>
      <c r="E7" s="498"/>
      <c r="F7" s="498"/>
      <c r="G7" s="498"/>
      <c r="H7" s="498"/>
      <c r="I7" s="498"/>
      <c r="J7" s="498"/>
      <c r="K7" s="498"/>
      <c r="L7" s="498"/>
      <c r="M7" s="498"/>
      <c r="N7" s="500"/>
      <c r="O7" s="498"/>
      <c r="P7" s="498"/>
      <c r="Q7" s="498"/>
      <c r="R7" s="184"/>
    </row>
    <row r="8" spans="2:24">
      <c r="B8" s="181"/>
      <c r="C8" s="498"/>
      <c r="D8" s="498"/>
      <c r="E8" s="498"/>
      <c r="F8" s="498"/>
      <c r="G8" s="498"/>
      <c r="H8" s="498"/>
      <c r="I8" s="498"/>
      <c r="J8" s="498"/>
      <c r="K8" s="498"/>
      <c r="L8" s="498"/>
      <c r="M8" s="498"/>
      <c r="N8" s="500"/>
      <c r="O8" s="498"/>
      <c r="P8" s="498"/>
      <c r="Q8" s="498"/>
      <c r="R8" s="184"/>
    </row>
    <row r="9" spans="2:24">
      <c r="B9" s="181"/>
      <c r="C9" s="498"/>
      <c r="D9" s="498"/>
      <c r="E9" s="498"/>
      <c r="F9" s="498"/>
      <c r="G9" s="498"/>
      <c r="H9" s="498"/>
      <c r="I9" s="498"/>
      <c r="J9" s="498"/>
      <c r="K9" s="498"/>
      <c r="L9" s="498"/>
      <c r="M9" s="498"/>
      <c r="N9" s="500"/>
      <c r="O9" s="498"/>
      <c r="P9" s="498"/>
      <c r="Q9" s="498"/>
      <c r="R9" s="184"/>
    </row>
    <row r="10" spans="2:24">
      <c r="B10" s="181"/>
      <c r="C10" s="498"/>
      <c r="D10" s="498"/>
      <c r="E10" s="498"/>
      <c r="F10" s="498"/>
      <c r="G10" s="498"/>
      <c r="H10" s="498"/>
      <c r="I10" s="498"/>
      <c r="J10" s="498"/>
      <c r="K10" s="498"/>
      <c r="L10" s="498"/>
      <c r="M10" s="498"/>
      <c r="N10" s="500"/>
      <c r="O10" s="498"/>
      <c r="P10" s="498"/>
      <c r="Q10" s="498"/>
      <c r="R10" s="184"/>
    </row>
    <row r="11" spans="2:24">
      <c r="B11" s="181"/>
      <c r="C11" s="498"/>
      <c r="D11" s="498"/>
      <c r="E11" s="498"/>
      <c r="F11" s="498"/>
      <c r="G11" s="498"/>
      <c r="H11" s="498"/>
      <c r="I11" s="498"/>
      <c r="J11" s="498"/>
      <c r="K11" s="498"/>
      <c r="L11" s="498"/>
      <c r="M11" s="498"/>
      <c r="N11" s="500"/>
      <c r="O11" s="498"/>
      <c r="P11" s="498"/>
      <c r="Q11" s="498"/>
      <c r="R11" s="184"/>
    </row>
    <row r="12" spans="2:24">
      <c r="B12" s="181"/>
      <c r="C12" s="498"/>
      <c r="D12" s="498"/>
      <c r="E12" s="498"/>
      <c r="F12" s="498"/>
      <c r="G12" s="498"/>
      <c r="H12" s="498"/>
      <c r="I12" s="498"/>
      <c r="J12" s="498"/>
      <c r="K12" s="498"/>
      <c r="L12" s="498"/>
      <c r="M12" s="498"/>
      <c r="N12" s="500"/>
      <c r="O12" s="498"/>
      <c r="P12" s="498"/>
      <c r="Q12" s="498"/>
      <c r="R12" s="184"/>
    </row>
    <row r="13" spans="2:24">
      <c r="B13" s="181"/>
      <c r="C13" s="498"/>
      <c r="D13" s="498"/>
      <c r="E13" s="498"/>
      <c r="F13" s="498"/>
      <c r="G13" s="498"/>
      <c r="H13" s="498"/>
      <c r="I13" s="498"/>
      <c r="J13" s="498"/>
      <c r="K13" s="498"/>
      <c r="L13" s="498"/>
      <c r="M13" s="498"/>
      <c r="N13" s="500"/>
      <c r="O13" s="498"/>
      <c r="P13" s="498"/>
      <c r="Q13" s="498"/>
      <c r="R13" s="184"/>
    </row>
    <row r="14" spans="2:24">
      <c r="B14" s="181"/>
      <c r="C14" s="498"/>
      <c r="D14" s="498"/>
      <c r="E14" s="498"/>
      <c r="F14" s="498"/>
      <c r="G14" s="498"/>
      <c r="H14" s="498"/>
      <c r="I14" s="498"/>
      <c r="J14" s="498"/>
      <c r="K14" s="498"/>
      <c r="L14" s="498"/>
      <c r="M14" s="498"/>
      <c r="N14" s="500"/>
      <c r="O14" s="498"/>
      <c r="P14" s="498"/>
      <c r="Q14" s="498"/>
      <c r="R14" s="184"/>
    </row>
    <row r="15" spans="2:24">
      <c r="B15" s="181"/>
      <c r="C15" s="498"/>
      <c r="D15" s="498"/>
      <c r="E15" s="498"/>
      <c r="F15" s="498"/>
      <c r="G15" s="498"/>
      <c r="H15" s="498"/>
      <c r="I15" s="498"/>
      <c r="J15" s="498"/>
      <c r="K15" s="498"/>
      <c r="L15" s="498"/>
      <c r="M15" s="498"/>
      <c r="N15" s="500"/>
      <c r="O15" s="498"/>
      <c r="P15" s="498"/>
      <c r="Q15" s="498"/>
      <c r="R15" s="184"/>
    </row>
    <row r="16" spans="2:24">
      <c r="B16" s="181"/>
      <c r="C16" s="498"/>
      <c r="D16" s="498"/>
      <c r="E16" s="498"/>
      <c r="F16" s="498"/>
      <c r="G16" s="498"/>
      <c r="H16" s="498"/>
      <c r="I16" s="498"/>
      <c r="J16" s="498"/>
      <c r="K16" s="498"/>
      <c r="L16" s="498"/>
      <c r="M16" s="498"/>
      <c r="N16" s="500"/>
      <c r="O16" s="498"/>
      <c r="P16" s="498"/>
      <c r="Q16" s="498"/>
      <c r="R16" s="184"/>
    </row>
    <row r="17" spans="2:23">
      <c r="B17" s="181"/>
      <c r="C17" s="498"/>
      <c r="D17" s="498"/>
      <c r="E17" s="498"/>
      <c r="F17" s="498"/>
      <c r="G17" s="498"/>
      <c r="H17" s="498"/>
      <c r="I17" s="498"/>
      <c r="J17" s="498"/>
      <c r="K17" s="498"/>
      <c r="L17" s="498"/>
      <c r="M17" s="498"/>
      <c r="N17" s="500"/>
      <c r="O17" s="498"/>
      <c r="P17" s="498"/>
      <c r="Q17" s="498"/>
      <c r="R17" s="184"/>
    </row>
    <row r="18" spans="2:23">
      <c r="B18" s="181"/>
      <c r="C18" s="498"/>
      <c r="D18" s="498"/>
      <c r="E18" s="498"/>
      <c r="F18" s="498"/>
      <c r="G18" s="498"/>
      <c r="H18" s="498"/>
      <c r="I18" s="498"/>
      <c r="J18" s="498"/>
      <c r="K18" s="498"/>
      <c r="L18" s="498"/>
      <c r="M18" s="498"/>
      <c r="N18" s="500"/>
      <c r="O18" s="498"/>
      <c r="P18" s="498"/>
      <c r="Q18" s="498"/>
      <c r="R18" s="184"/>
    </row>
    <row r="19" spans="2:23" ht="15.75">
      <c r="B19" s="181"/>
      <c r="C19" s="498"/>
      <c r="D19" s="498"/>
      <c r="E19" s="498"/>
      <c r="F19" s="498"/>
      <c r="G19" s="498"/>
      <c r="H19" s="498"/>
      <c r="I19" s="536" t="s">
        <v>221</v>
      </c>
      <c r="J19" s="536"/>
      <c r="K19" s="536"/>
      <c r="L19" s="536"/>
      <c r="M19" s="536"/>
      <c r="N19" s="500"/>
      <c r="O19" s="498"/>
      <c r="P19" s="498"/>
      <c r="Q19" s="495"/>
      <c r="R19" s="184"/>
    </row>
    <row r="20" spans="2:23">
      <c r="B20" s="181"/>
      <c r="C20" s="498"/>
      <c r="D20" s="498"/>
      <c r="E20" s="498"/>
      <c r="F20" s="498"/>
      <c r="G20" s="498"/>
      <c r="H20" s="498"/>
      <c r="I20" s="131">
        <v>2013</v>
      </c>
      <c r="J20" s="131">
        <v>2014</v>
      </c>
      <c r="K20" s="131">
        <v>2015</v>
      </c>
      <c r="L20" s="131">
        <v>2016</v>
      </c>
      <c r="M20" s="131">
        <v>2017</v>
      </c>
      <c r="N20" s="500"/>
      <c r="O20" s="498"/>
      <c r="P20" s="498"/>
      <c r="Q20" s="131"/>
      <c r="R20" s="184"/>
    </row>
    <row r="21" spans="2:23" ht="7.5" customHeight="1">
      <c r="B21" s="181"/>
      <c r="C21" s="498"/>
      <c r="D21" s="498"/>
      <c r="E21" s="498"/>
      <c r="F21" s="498"/>
      <c r="G21" s="498"/>
      <c r="H21" s="498"/>
      <c r="I21" s="501"/>
      <c r="J21" s="501"/>
      <c r="K21" s="501"/>
      <c r="L21" s="501"/>
      <c r="M21" s="501"/>
      <c r="N21" s="500"/>
      <c r="O21" s="498"/>
      <c r="P21" s="498"/>
      <c r="Q21" s="131"/>
      <c r="R21" s="184"/>
    </row>
    <row r="22" spans="2:23" ht="7.5" customHeight="1">
      <c r="B22" s="181"/>
      <c r="C22" s="498"/>
      <c r="D22" s="498"/>
      <c r="E22" s="498"/>
      <c r="F22" s="498"/>
      <c r="G22" s="498"/>
      <c r="H22" s="498"/>
      <c r="I22" s="131"/>
      <c r="J22" s="131"/>
      <c r="K22" s="131"/>
      <c r="L22" s="131"/>
      <c r="M22" s="131"/>
      <c r="N22" s="500"/>
      <c r="O22" s="498"/>
      <c r="P22" s="498"/>
      <c r="Q22" s="131"/>
      <c r="R22" s="184"/>
    </row>
    <row r="23" spans="2:23">
      <c r="B23" s="181"/>
      <c r="C23" s="498"/>
      <c r="D23" s="498"/>
      <c r="E23" s="498"/>
      <c r="F23" s="498"/>
      <c r="G23" s="498"/>
      <c r="H23" s="497" t="s">
        <v>152</v>
      </c>
      <c r="I23" s="503">
        <v>17.9269</v>
      </c>
      <c r="J23" s="503">
        <v>18.1648</v>
      </c>
      <c r="K23" s="503">
        <v>18.377700000000001</v>
      </c>
      <c r="L23" s="503">
        <v>19.039899999999999</v>
      </c>
      <c r="M23" s="503">
        <v>18.786200000000001</v>
      </c>
      <c r="N23" s="500"/>
      <c r="O23" s="498"/>
      <c r="P23" s="497"/>
      <c r="Q23" s="498"/>
      <c r="R23" s="184"/>
    </row>
    <row r="24" spans="2:23">
      <c r="B24" s="181"/>
      <c r="C24" s="498"/>
      <c r="D24" s="498"/>
      <c r="E24" s="498"/>
      <c r="F24" s="498"/>
      <c r="G24" s="498"/>
      <c r="H24" s="497" t="s">
        <v>153</v>
      </c>
      <c r="I24" s="503"/>
      <c r="J24" s="503"/>
      <c r="K24" s="503">
        <v>17.489799999999999</v>
      </c>
      <c r="L24" s="503">
        <v>17.8185</v>
      </c>
      <c r="M24" s="503">
        <v>17.836200000000002</v>
      </c>
      <c r="N24" s="500"/>
      <c r="O24" s="498"/>
      <c r="P24" s="497"/>
      <c r="Q24" s="498"/>
      <c r="R24" s="184"/>
    </row>
    <row r="25" spans="2:23">
      <c r="B25" s="181"/>
      <c r="C25" s="498"/>
      <c r="D25" s="498"/>
      <c r="E25" s="498"/>
      <c r="F25" s="498"/>
      <c r="G25" s="498"/>
      <c r="H25" s="497" t="s">
        <v>217</v>
      </c>
      <c r="I25" s="503">
        <v>17.484200000000001</v>
      </c>
      <c r="J25" s="503">
        <v>17.224699999999999</v>
      </c>
      <c r="K25" s="503">
        <v>17.483799999999999</v>
      </c>
      <c r="L25" s="503">
        <v>17.212700000000002</v>
      </c>
      <c r="M25" s="503">
        <v>17.398499999999999</v>
      </c>
      <c r="N25" s="500"/>
      <c r="O25" s="498"/>
      <c r="P25" s="497"/>
      <c r="Q25" s="498"/>
      <c r="R25" s="184"/>
    </row>
    <row r="26" spans="2:23">
      <c r="B26" s="181"/>
      <c r="C26" s="498"/>
      <c r="D26" s="498"/>
      <c r="E26" s="498"/>
      <c r="F26" s="498"/>
      <c r="G26" s="498"/>
      <c r="H26" s="497" t="s">
        <v>203</v>
      </c>
      <c r="I26" s="506">
        <v>17.792200000000001</v>
      </c>
      <c r="J26" s="506">
        <v>17.780899999999999</v>
      </c>
      <c r="K26" s="506">
        <v>17.807600000000001</v>
      </c>
      <c r="L26" s="506">
        <v>17.784099999999999</v>
      </c>
      <c r="M26" s="506">
        <v>17.8217</v>
      </c>
      <c r="N26" s="500"/>
      <c r="O26" s="498"/>
      <c r="P26" s="497"/>
      <c r="Q26" s="498"/>
      <c r="R26" s="184"/>
    </row>
    <row r="27" spans="2:23">
      <c r="B27" s="181"/>
      <c r="C27" s="498"/>
      <c r="D27" s="498"/>
      <c r="E27" s="498"/>
      <c r="F27" s="498"/>
      <c r="G27" s="498"/>
      <c r="H27" s="497" t="s">
        <v>27</v>
      </c>
      <c r="I27" s="470">
        <v>16.167400000000001</v>
      </c>
      <c r="J27" s="470">
        <v>16.164999999999999</v>
      </c>
      <c r="K27" s="470">
        <v>16.167100000000001</v>
      </c>
      <c r="L27" s="470">
        <v>16.1692</v>
      </c>
      <c r="M27" s="470">
        <v>16.176300000000001</v>
      </c>
      <c r="N27" s="500"/>
      <c r="O27" s="498"/>
      <c r="P27" s="497"/>
      <c r="Q27" s="498"/>
      <c r="R27" s="184"/>
    </row>
    <row r="28" spans="2:23" ht="7.5" customHeight="1">
      <c r="B28" s="181"/>
      <c r="C28" s="498"/>
      <c r="D28" s="498"/>
      <c r="E28" s="498"/>
      <c r="F28" s="498"/>
      <c r="G28" s="498"/>
      <c r="H28" s="498"/>
      <c r="I28" s="113"/>
      <c r="J28" s="113"/>
      <c r="K28" s="113"/>
      <c r="L28" s="113"/>
      <c r="M28" s="113"/>
      <c r="N28" s="498"/>
      <c r="O28" s="498"/>
      <c r="P28" s="498"/>
      <c r="Q28" s="102"/>
      <c r="R28" s="184"/>
    </row>
    <row r="29" spans="2:23">
      <c r="B29" s="181"/>
      <c r="C29" s="498"/>
      <c r="D29" s="498"/>
      <c r="E29" s="498"/>
      <c r="F29" s="498"/>
      <c r="G29" s="498"/>
      <c r="H29" s="498"/>
      <c r="I29" s="186" t="s">
        <v>126</v>
      </c>
      <c r="J29" s="186" t="s">
        <v>126</v>
      </c>
      <c r="K29" s="186" t="s">
        <v>126</v>
      </c>
      <c r="L29" s="186" t="s">
        <v>126</v>
      </c>
      <c r="M29" s="186" t="s">
        <v>126</v>
      </c>
      <c r="N29" s="498"/>
      <c r="O29" s="498"/>
      <c r="P29" s="498"/>
      <c r="Q29" s="186"/>
      <c r="R29" s="184"/>
    </row>
    <row r="30" spans="2:23" ht="15.75" thickBot="1">
      <c r="B30" s="504"/>
      <c r="C30" s="195"/>
      <c r="D30" s="195"/>
      <c r="E30" s="195"/>
      <c r="F30" s="195"/>
      <c r="G30" s="195"/>
      <c r="H30" s="195"/>
      <c r="I30" s="195"/>
      <c r="J30" s="195"/>
      <c r="K30" s="195"/>
      <c r="L30" s="195"/>
      <c r="M30" s="195"/>
      <c r="N30" s="195"/>
      <c r="O30" s="195"/>
      <c r="P30" s="195"/>
      <c r="Q30" s="195"/>
      <c r="R30" s="188"/>
    </row>
    <row r="31" spans="2:23">
      <c r="H31" s="141"/>
      <c r="I31" s="141"/>
    </row>
    <row r="32" spans="2:23">
      <c r="C32" s="507" t="s">
        <v>17</v>
      </c>
      <c r="D32" s="507"/>
      <c r="E32" s="507"/>
      <c r="F32" s="507"/>
      <c r="G32" s="507"/>
      <c r="H32" s="255"/>
      <c r="I32" s="255"/>
      <c r="J32" s="255"/>
      <c r="K32" s="255"/>
      <c r="L32" s="255"/>
      <c r="M32" s="255"/>
      <c r="S32" s="255"/>
      <c r="T32" s="255"/>
      <c r="U32" s="255"/>
      <c r="V32" s="255"/>
      <c r="W32" s="255"/>
    </row>
    <row r="33" spans="3:3">
      <c r="C33" s="508" t="s">
        <v>222</v>
      </c>
    </row>
    <row r="34" spans="3:3">
      <c r="C34" s="508" t="s">
        <v>225</v>
      </c>
    </row>
  </sheetData>
  <mergeCells count="2">
    <mergeCell ref="B2:R2"/>
    <mergeCell ref="I19:M19"/>
  </mergeCells>
  <conditionalFormatting sqref="I28:M29 Q28:Q29">
    <cfRule type="containsErrors" dxfId="38" priority="7">
      <formula>ISERROR(I28)</formula>
    </cfRule>
  </conditionalFormatting>
  <conditionalFormatting sqref="L28:M28 Q28">
    <cfRule type="cellIs" dxfId="37" priority="5" operator="equal">
      <formula>"#N/A"</formula>
    </cfRule>
    <cfRule type="cellIs" dxfId="36" priority="6" operator="equal">
      <formula>"#NULL!"</formula>
    </cfRule>
  </conditionalFormatting>
  <conditionalFormatting sqref="I28:M28 Q28">
    <cfRule type="expression" dxfId="35" priority="4">
      <formula>AND(ISERR(I28)=TRUE, ISTEXT(#REF!)=TRUE)</formula>
    </cfRule>
  </conditionalFormatting>
  <conditionalFormatting sqref="I28:M28 Q28">
    <cfRule type="expression" dxfId="34" priority="3">
      <formula>AND(I28="#NULL!", ISTEXT(#REF!)=TRUE)</formula>
    </cfRule>
  </conditionalFormatting>
  <conditionalFormatting sqref="I28:M28 Q28">
    <cfRule type="expression" dxfId="33" priority="2">
      <formula>AND(I28="#NULL!", ISTEXT(#REF!)=TRUE)</formula>
    </cfRule>
  </conditionalFormatting>
  <conditionalFormatting sqref="Q28 M28">
    <cfRule type="expression" dxfId="32" priority="1">
      <formula>AND(ISERR(M28)=TRUE, ISTEXT(#REF!)=TRUE)</formula>
    </cfRule>
  </conditionalFormatting>
  <pageMargins left="0.25" right="0.25" top="0.75" bottom="0.75" header="0" footer="0"/>
  <pageSetup scale="73" orientation="landscape" r:id="rId1"/>
  <headerFooter>
    <oddFooter>&amp;L&amp;"Times New Roman,Regular"Massachusetts Department of Elementary and Secondary Education&amp;R&amp;"Times New Roman,Regular"Data Display for Phoenix Academies</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6"/>
  </sheetPr>
  <dimension ref="B1:P42"/>
  <sheetViews>
    <sheetView showGridLines="0" showRowColHeaders="0" topLeftCell="A2" zoomScaleNormal="100" zoomScaleSheetLayoutView="100" zoomScalePageLayoutView="90" workbookViewId="0">
      <selection activeCell="C3" sqref="C3:N3"/>
    </sheetView>
  </sheetViews>
  <sheetFormatPr defaultColWidth="9.140625" defaultRowHeight="15"/>
  <cols>
    <col min="1" max="1" width="1.42578125" style="144" customWidth="1"/>
    <col min="2" max="2" width="2.7109375" style="144" customWidth="1"/>
    <col min="3" max="3" width="6.5703125" style="144" customWidth="1"/>
    <col min="4" max="4" width="55.85546875" style="144" customWidth="1"/>
    <col min="5" max="5" width="1.42578125" style="144" hidden="1" customWidth="1"/>
    <col min="6" max="7" width="10.42578125" style="144" hidden="1" customWidth="1"/>
    <col min="8" max="8" width="10.42578125" style="144" customWidth="1"/>
    <col min="9" max="14" width="11.5703125" style="144" customWidth="1"/>
    <col min="15" max="15" width="2.7109375" style="144" customWidth="1"/>
    <col min="16" max="16" width="59.7109375" style="144" customWidth="1"/>
    <col min="17" max="16384" width="9.140625" style="144"/>
  </cols>
  <sheetData>
    <row r="1" spans="2:16" hidden="1">
      <c r="B1" s="265"/>
      <c r="C1" s="265">
        <v>30</v>
      </c>
      <c r="D1" s="265"/>
      <c r="E1" s="265"/>
      <c r="F1" s="265"/>
      <c r="G1" s="265"/>
      <c r="H1" s="265"/>
      <c r="I1" s="265"/>
      <c r="J1" s="265"/>
      <c r="K1" s="265"/>
      <c r="L1" s="265"/>
      <c r="M1" s="265"/>
      <c r="N1" s="265"/>
      <c r="O1" s="265"/>
    </row>
    <row r="2" spans="2:16" ht="7.5" customHeight="1">
      <c r="B2" s="265"/>
      <c r="C2" s="265"/>
      <c r="D2" s="265"/>
      <c r="E2" s="265"/>
      <c r="F2" s="265"/>
      <c r="G2" s="265"/>
      <c r="H2" s="265"/>
      <c r="I2" s="265"/>
      <c r="J2" s="265"/>
      <c r="K2" s="265"/>
      <c r="L2" s="265"/>
      <c r="M2" s="265"/>
      <c r="N2" s="265"/>
      <c r="O2" s="265"/>
    </row>
    <row r="3" spans="2:16" ht="15.75">
      <c r="B3" s="265"/>
      <c r="C3" s="567" t="s">
        <v>159</v>
      </c>
      <c r="D3" s="567"/>
      <c r="E3" s="567"/>
      <c r="F3" s="567"/>
      <c r="G3" s="567"/>
      <c r="H3" s="567"/>
      <c r="I3" s="567"/>
      <c r="J3" s="567"/>
      <c r="K3" s="567"/>
      <c r="L3" s="567"/>
      <c r="M3" s="567"/>
      <c r="N3" s="567"/>
      <c r="O3" s="265"/>
    </row>
    <row r="4" spans="2:16" ht="3.75" customHeight="1">
      <c r="B4" s="265"/>
      <c r="C4" s="265"/>
      <c r="D4" s="265"/>
      <c r="E4" s="265"/>
      <c r="F4" s="265"/>
      <c r="G4" s="265"/>
      <c r="H4" s="265"/>
      <c r="I4" s="265"/>
      <c r="J4" s="265"/>
      <c r="K4" s="265"/>
      <c r="L4" s="265"/>
      <c r="M4" s="265"/>
      <c r="N4" s="265"/>
      <c r="O4" s="265"/>
    </row>
    <row r="5" spans="2:16" ht="15.75" customHeight="1">
      <c r="B5" s="265"/>
      <c r="C5" s="568" t="s">
        <v>132</v>
      </c>
      <c r="D5" s="568"/>
      <c r="E5" s="568"/>
      <c r="F5" s="568"/>
      <c r="G5" s="568"/>
      <c r="H5" s="568"/>
      <c r="I5" s="568"/>
      <c r="J5" s="568"/>
      <c r="K5" s="568"/>
      <c r="L5" s="568"/>
      <c r="M5" s="568"/>
      <c r="N5" s="568"/>
      <c r="O5" s="265"/>
    </row>
    <row r="6" spans="2:16" ht="3.75" customHeight="1">
      <c r="B6" s="265"/>
      <c r="C6" s="145"/>
      <c r="D6" s="145"/>
      <c r="E6" s="145"/>
      <c r="F6" s="145"/>
      <c r="G6" s="145"/>
      <c r="H6" s="145"/>
      <c r="I6" s="145"/>
      <c r="J6" s="145"/>
      <c r="K6" s="145"/>
      <c r="L6" s="145"/>
      <c r="M6" s="265"/>
      <c r="N6" s="265"/>
      <c r="O6" s="265"/>
    </row>
    <row r="7" spans="2:16" ht="15.75" customHeight="1">
      <c r="B7" s="265"/>
      <c r="C7" s="146"/>
      <c r="D7" s="147"/>
      <c r="E7" s="148"/>
      <c r="F7" s="148"/>
      <c r="G7" s="148"/>
      <c r="H7" s="148"/>
      <c r="I7" s="148"/>
      <c r="J7" s="149"/>
      <c r="K7" s="149"/>
      <c r="L7" s="149"/>
      <c r="M7" s="265"/>
      <c r="N7" s="265"/>
      <c r="O7" s="265"/>
    </row>
    <row r="8" spans="2:16" ht="15.75" customHeight="1">
      <c r="B8" s="265"/>
      <c r="C8" s="150"/>
      <c r="D8" s="147"/>
      <c r="E8" s="148"/>
      <c r="F8" s="148"/>
      <c r="G8" s="148"/>
      <c r="H8" s="148"/>
      <c r="I8" s="148"/>
      <c r="J8" s="149"/>
      <c r="K8" s="149"/>
      <c r="L8" s="149"/>
      <c r="M8" s="265"/>
      <c r="N8" s="265"/>
      <c r="O8" s="265"/>
    </row>
    <row r="9" spans="2:16">
      <c r="B9" s="151"/>
      <c r="C9" s="569" t="s">
        <v>36</v>
      </c>
      <c r="D9" s="569"/>
      <c r="E9" s="152"/>
      <c r="F9" s="153" t="s">
        <v>37</v>
      </c>
      <c r="G9" s="153" t="s">
        <v>38</v>
      </c>
      <c r="H9" s="287" t="s">
        <v>39</v>
      </c>
      <c r="I9" s="287" t="s">
        <v>40</v>
      </c>
      <c r="J9" s="287" t="s">
        <v>41</v>
      </c>
      <c r="K9" s="287" t="s">
        <v>42</v>
      </c>
      <c r="L9" s="287" t="s">
        <v>131</v>
      </c>
      <c r="M9" s="267" t="s">
        <v>129</v>
      </c>
      <c r="N9" s="268" t="s">
        <v>130</v>
      </c>
      <c r="O9" s="265"/>
    </row>
    <row r="10" spans="2:16" ht="20.25" customHeight="1">
      <c r="B10" s="151"/>
      <c r="C10" s="556" t="s">
        <v>43</v>
      </c>
      <c r="D10" s="556"/>
      <c r="E10" s="154"/>
      <c r="F10" s="155" t="e">
        <v>#N/A</v>
      </c>
      <c r="G10" s="155" t="e">
        <v>#N/A</v>
      </c>
      <c r="H10" s="376" t="s">
        <v>45</v>
      </c>
      <c r="I10" s="376" t="s">
        <v>45</v>
      </c>
      <c r="J10" s="376" t="s">
        <v>45</v>
      </c>
      <c r="K10" s="376" t="s">
        <v>45</v>
      </c>
      <c r="L10" s="376" t="s">
        <v>45</v>
      </c>
      <c r="M10" s="389" t="s">
        <v>45</v>
      </c>
      <c r="N10" s="390" t="s">
        <v>45</v>
      </c>
      <c r="O10" s="156"/>
    </row>
    <row r="11" spans="2:16" ht="15" customHeight="1">
      <c r="B11" s="151"/>
      <c r="C11" s="556"/>
      <c r="D11" s="556"/>
      <c r="E11" s="154"/>
      <c r="F11" s="157" t="e">
        <v>#N/A</v>
      </c>
      <c r="G11" s="157" t="e">
        <v>#N/A</v>
      </c>
      <c r="H11" s="377">
        <v>6.149228542197501</v>
      </c>
      <c r="I11" s="377">
        <v>6.5573919277861252</v>
      </c>
      <c r="J11" s="377">
        <v>6.3066783329166816</v>
      </c>
      <c r="K11" s="377">
        <v>4.8878298850728363</v>
      </c>
      <c r="L11" s="377">
        <v>2.4511817423872162</v>
      </c>
      <c r="M11" s="391">
        <v>5.2704620860720723</v>
      </c>
      <c r="N11" s="392">
        <v>4.2246741957758402</v>
      </c>
      <c r="O11" s="156"/>
    </row>
    <row r="12" spans="2:16" ht="20.25" customHeight="1">
      <c r="B12" s="151"/>
      <c r="C12" s="556" t="s">
        <v>46</v>
      </c>
      <c r="D12" s="558"/>
      <c r="E12" s="154"/>
      <c r="F12" s="155" t="e">
        <v>#N/A</v>
      </c>
      <c r="G12" s="155" t="e">
        <v>#N/A</v>
      </c>
      <c r="H12" s="376" t="s">
        <v>45</v>
      </c>
      <c r="I12" s="376" t="s">
        <v>45</v>
      </c>
      <c r="J12" s="376" t="s">
        <v>44</v>
      </c>
      <c r="K12" s="376" t="s">
        <v>47</v>
      </c>
      <c r="L12" s="376" t="s">
        <v>47</v>
      </c>
      <c r="M12" s="389" t="s">
        <v>44</v>
      </c>
      <c r="N12" s="390" t="s">
        <v>45</v>
      </c>
      <c r="O12" s="265"/>
    </row>
    <row r="13" spans="2:16" ht="18" customHeight="1">
      <c r="B13" s="151"/>
      <c r="C13" s="558"/>
      <c r="D13" s="558"/>
      <c r="E13" s="154"/>
      <c r="F13" s="158" t="e">
        <v>#N/A</v>
      </c>
      <c r="G13" s="158" t="e">
        <v>#N/A</v>
      </c>
      <c r="H13" s="378">
        <v>88.933668339520054</v>
      </c>
      <c r="I13" s="378">
        <v>84.370376928398187</v>
      </c>
      <c r="J13" s="378">
        <v>52.465733802859155</v>
      </c>
      <c r="K13" s="378">
        <v>16.298468577791983</v>
      </c>
      <c r="L13" s="378">
        <v>20.549915486843755</v>
      </c>
      <c r="M13" s="393">
        <v>52.52363262708262</v>
      </c>
      <c r="N13" s="394">
        <v>99.542952352126946</v>
      </c>
      <c r="O13" s="265"/>
      <c r="P13" s="159"/>
    </row>
    <row r="14" spans="2:16" ht="20.25" customHeight="1">
      <c r="B14" s="151"/>
      <c r="C14" s="556" t="s">
        <v>48</v>
      </c>
      <c r="D14" s="558"/>
      <c r="E14" s="265"/>
      <c r="F14" s="155" t="e">
        <v>#N/A</v>
      </c>
      <c r="G14" s="155" t="e">
        <v>#N/A</v>
      </c>
      <c r="H14" s="376" t="s">
        <v>47</v>
      </c>
      <c r="I14" s="376" t="s">
        <v>47</v>
      </c>
      <c r="J14" s="376" t="s">
        <v>47</v>
      </c>
      <c r="K14" s="376" t="s">
        <v>47</v>
      </c>
      <c r="L14" s="376" t="s">
        <v>47</v>
      </c>
      <c r="M14" s="389" t="s">
        <v>47</v>
      </c>
      <c r="N14" s="390" t="s">
        <v>45</v>
      </c>
      <c r="O14" s="265"/>
    </row>
    <row r="15" spans="2:16" ht="15" customHeight="1">
      <c r="B15" s="151"/>
      <c r="C15" s="558"/>
      <c r="D15" s="558"/>
      <c r="E15" s="265"/>
      <c r="F15" s="160" t="e">
        <v>#N/A</v>
      </c>
      <c r="G15" s="160" t="e">
        <v>#N/A</v>
      </c>
      <c r="H15" s="379">
        <v>0.73488850471787981</v>
      </c>
      <c r="I15" s="379">
        <v>0.68507944790129049</v>
      </c>
      <c r="J15" s="379">
        <v>0.53344439550921807</v>
      </c>
      <c r="K15" s="379">
        <v>0.53318404267501707</v>
      </c>
      <c r="L15" s="379">
        <v>0.47056122397406641</v>
      </c>
      <c r="M15" s="395">
        <v>0.59143152295549439</v>
      </c>
      <c r="N15" s="396">
        <v>0.90653907406319689</v>
      </c>
      <c r="O15" s="265"/>
    </row>
    <row r="16" spans="2:16" ht="22.5" customHeight="1">
      <c r="B16" s="151"/>
      <c r="C16" s="556" t="s">
        <v>49</v>
      </c>
      <c r="D16" s="556"/>
      <c r="E16" s="265"/>
      <c r="F16" s="155" t="e">
        <v>#N/A</v>
      </c>
      <c r="G16" s="155" t="e">
        <v>#N/A</v>
      </c>
      <c r="H16" s="376" t="s">
        <v>44</v>
      </c>
      <c r="I16" s="376" t="s">
        <v>44</v>
      </c>
      <c r="J16" s="376" t="s">
        <v>47</v>
      </c>
      <c r="K16" s="376" t="s">
        <v>47</v>
      </c>
      <c r="L16" s="376" t="s">
        <v>47</v>
      </c>
      <c r="M16" s="397" t="s">
        <v>47</v>
      </c>
      <c r="N16" s="398" t="s">
        <v>45</v>
      </c>
      <c r="O16" s="265"/>
    </row>
    <row r="17" spans="2:16" ht="15.75" customHeight="1">
      <c r="B17" s="151"/>
      <c r="C17" s="556"/>
      <c r="D17" s="556"/>
      <c r="E17" s="265"/>
      <c r="F17" s="160" t="e">
        <v>#N/A</v>
      </c>
      <c r="G17" s="160" t="e">
        <v>#N/A</v>
      </c>
      <c r="H17" s="379">
        <v>0.87686654183790225</v>
      </c>
      <c r="I17" s="379">
        <v>0.81229939248283067</v>
      </c>
      <c r="J17" s="379">
        <v>0.67954826128795232</v>
      </c>
      <c r="K17" s="379">
        <v>0.65771331347503881</v>
      </c>
      <c r="L17" s="379">
        <v>0.57020481626393305</v>
      </c>
      <c r="M17" s="395">
        <v>0.71932646506953135</v>
      </c>
      <c r="N17" s="396">
        <v>0.95023113423328498</v>
      </c>
      <c r="O17" s="265"/>
    </row>
    <row r="18" spans="2:16" ht="20.25" customHeight="1">
      <c r="B18" s="151"/>
      <c r="C18" s="556" t="s">
        <v>50</v>
      </c>
      <c r="D18" s="557"/>
      <c r="E18" s="265"/>
      <c r="F18" s="155" t="e">
        <v>#N/A</v>
      </c>
      <c r="G18" s="155" t="e">
        <v>#N/A</v>
      </c>
      <c r="H18" s="376" t="s">
        <v>44</v>
      </c>
      <c r="I18" s="376" t="s">
        <v>45</v>
      </c>
      <c r="J18" s="376" t="s">
        <v>45</v>
      </c>
      <c r="K18" s="376" t="s">
        <v>45</v>
      </c>
      <c r="L18" s="376" t="s">
        <v>45</v>
      </c>
      <c r="M18" s="397" t="s">
        <v>45</v>
      </c>
      <c r="N18" s="398" t="s">
        <v>45</v>
      </c>
      <c r="O18" s="265"/>
    </row>
    <row r="19" spans="2:16" ht="19.5" customHeight="1">
      <c r="B19" s="151"/>
      <c r="C19" s="557"/>
      <c r="D19" s="557"/>
      <c r="E19" s="265"/>
      <c r="F19" s="161" t="e">
        <v>#N/A</v>
      </c>
      <c r="G19" s="161" t="e">
        <v>#N/A</v>
      </c>
      <c r="H19" s="380">
        <v>0.15788495222104762</v>
      </c>
      <c r="I19" s="380">
        <v>0.14216953483139455</v>
      </c>
      <c r="J19" s="380">
        <v>6.8410825467957279E-2</v>
      </c>
      <c r="K19" s="380">
        <v>0.11948922901070985</v>
      </c>
      <c r="L19" s="380">
        <v>0.14404576714146114</v>
      </c>
      <c r="M19" s="399">
        <v>0.1264000617345141</v>
      </c>
      <c r="N19" s="400">
        <v>0.14125556918383225</v>
      </c>
      <c r="O19" s="265"/>
    </row>
    <row r="20" spans="2:16" ht="20.25" customHeight="1">
      <c r="B20" s="151"/>
      <c r="C20" s="556" t="s">
        <v>51</v>
      </c>
      <c r="D20" s="558"/>
      <c r="E20" s="154"/>
      <c r="F20" s="155" t="e">
        <v>#N/A</v>
      </c>
      <c r="G20" s="155" t="e">
        <v>#N/A</v>
      </c>
      <c r="H20" s="376" t="s">
        <v>45</v>
      </c>
      <c r="I20" s="376" t="s">
        <v>45</v>
      </c>
      <c r="J20" s="376" t="s">
        <v>45</v>
      </c>
      <c r="K20" s="376" t="s">
        <v>45</v>
      </c>
      <c r="L20" s="376" t="s">
        <v>47</v>
      </c>
      <c r="M20" s="389" t="s">
        <v>45</v>
      </c>
      <c r="N20" s="390" t="s">
        <v>45</v>
      </c>
      <c r="O20" s="265"/>
    </row>
    <row r="21" spans="2:16" ht="15" customHeight="1">
      <c r="B21" s="151"/>
      <c r="C21" s="558"/>
      <c r="D21" s="558"/>
      <c r="E21" s="154"/>
      <c r="F21" s="162" t="e">
        <v>#N/A</v>
      </c>
      <c r="G21" s="162" t="e">
        <v>#N/A</v>
      </c>
      <c r="H21" s="375">
        <v>3.2504995568550701E-2</v>
      </c>
      <c r="I21" s="375">
        <v>9.006086368929464E-2</v>
      </c>
      <c r="J21" s="375">
        <v>3.352972979038471E-2</v>
      </c>
      <c r="K21" s="375">
        <v>1.306787369712477E-2</v>
      </c>
      <c r="L21" s="375">
        <v>-0.12807109813201464</v>
      </c>
      <c r="M21" s="401">
        <v>8.2184729226680402E-3</v>
      </c>
      <c r="N21" s="402">
        <v>2.9739080349956603E-2</v>
      </c>
      <c r="O21" s="265"/>
    </row>
    <row r="22" spans="2:16" ht="20.25" customHeight="1">
      <c r="B22" s="151"/>
      <c r="C22" s="556" t="s">
        <v>52</v>
      </c>
      <c r="D22" s="558"/>
      <c r="E22" s="154"/>
      <c r="F22" s="155" t="e">
        <v>#N/A</v>
      </c>
      <c r="G22" s="155" t="e">
        <v>#N/A</v>
      </c>
      <c r="H22" s="376" t="s">
        <v>45</v>
      </c>
      <c r="I22" s="376" t="s">
        <v>45</v>
      </c>
      <c r="J22" s="376" t="s">
        <v>45</v>
      </c>
      <c r="K22" s="376" t="s">
        <v>45</v>
      </c>
      <c r="L22" s="376" t="s">
        <v>45</v>
      </c>
      <c r="M22" s="389" t="s">
        <v>45</v>
      </c>
      <c r="N22" s="390" t="s">
        <v>45</v>
      </c>
      <c r="O22" s="265"/>
    </row>
    <row r="23" spans="2:16">
      <c r="B23" s="151"/>
      <c r="C23" s="558"/>
      <c r="D23" s="558"/>
      <c r="E23" s="154"/>
      <c r="F23" s="163" t="e">
        <v>#N/A</v>
      </c>
      <c r="G23" s="163" t="e">
        <v>#N/A</v>
      </c>
      <c r="H23" s="374">
        <v>0.14182239678319838</v>
      </c>
      <c r="I23" s="374">
        <v>0.13352899050535785</v>
      </c>
      <c r="J23" s="374">
        <v>0.14711070013804325</v>
      </c>
      <c r="K23" s="374">
        <v>0.14143143836736546</v>
      </c>
      <c r="L23" s="374">
        <v>0.25793949346881101</v>
      </c>
      <c r="M23" s="403">
        <v>0.16436660385255522</v>
      </c>
      <c r="N23" s="404">
        <v>0.55739492875694197</v>
      </c>
      <c r="O23" s="265"/>
    </row>
    <row r="24" spans="2:16" ht="5.25" customHeight="1">
      <c r="B24" s="151"/>
      <c r="C24" s="202"/>
      <c r="D24" s="202"/>
      <c r="E24" s="154"/>
      <c r="F24" s="163"/>
      <c r="G24" s="163"/>
      <c r="H24" s="374"/>
      <c r="I24" s="373"/>
      <c r="J24" s="373"/>
      <c r="K24" s="373"/>
      <c r="L24" s="373"/>
      <c r="M24" s="403"/>
      <c r="N24" s="404"/>
      <c r="O24" s="265"/>
    </row>
    <row r="25" spans="2:16">
      <c r="B25" s="151"/>
      <c r="C25" s="559" t="s">
        <v>53</v>
      </c>
      <c r="D25" s="559"/>
      <c r="E25" s="154"/>
      <c r="F25" s="164" t="e">
        <v>#N/A</v>
      </c>
      <c r="G25" s="164" t="e">
        <v>#N/A</v>
      </c>
      <c r="H25" s="381">
        <v>181</v>
      </c>
      <c r="I25" s="381">
        <v>185</v>
      </c>
      <c r="J25" s="381">
        <v>193</v>
      </c>
      <c r="K25" s="381">
        <v>194</v>
      </c>
      <c r="L25" s="381">
        <v>155</v>
      </c>
      <c r="M25" s="405">
        <v>181.6</v>
      </c>
      <c r="N25" s="406">
        <v>491.15662650602411</v>
      </c>
      <c r="O25" s="265"/>
    </row>
    <row r="26" spans="2:16">
      <c r="B26" s="151"/>
      <c r="C26" s="560" t="s">
        <v>54</v>
      </c>
      <c r="D26" s="560"/>
      <c r="E26" s="265"/>
      <c r="F26" s="165" t="e">
        <v>#N/A</v>
      </c>
      <c r="G26" s="165" t="e">
        <v>#N/A</v>
      </c>
      <c r="H26" s="382">
        <v>3180178.56</v>
      </c>
      <c r="I26" s="382">
        <v>4021851.17</v>
      </c>
      <c r="J26" s="382">
        <v>5036015.83</v>
      </c>
      <c r="K26" s="382">
        <v>5536121</v>
      </c>
      <c r="L26" s="382">
        <v>5588938.96</v>
      </c>
      <c r="M26" s="407">
        <v>4672621.1040000003</v>
      </c>
      <c r="N26" s="408">
        <v>7855857.4149999982</v>
      </c>
      <c r="O26" s="265"/>
    </row>
    <row r="27" spans="2:16">
      <c r="B27" s="151"/>
      <c r="C27" s="560" t="s">
        <v>55</v>
      </c>
      <c r="D27" s="560"/>
      <c r="E27" s="154"/>
      <c r="F27" s="165" t="e">
        <v>#N/A</v>
      </c>
      <c r="G27" s="165" t="e">
        <v>#N/A</v>
      </c>
      <c r="H27" s="382">
        <v>3076806.87</v>
      </c>
      <c r="I27" s="382">
        <v>3659639.78</v>
      </c>
      <c r="J27" s="382">
        <v>4867159.58</v>
      </c>
      <c r="K27" s="382">
        <v>5463775.6699999999</v>
      </c>
      <c r="L27" s="382">
        <v>6304720.5099999998</v>
      </c>
      <c r="M27" s="407">
        <v>4674420.4819999989</v>
      </c>
      <c r="N27" s="408">
        <v>7626142.7987368423</v>
      </c>
      <c r="O27" s="265"/>
    </row>
    <row r="28" spans="2:16" ht="15" customHeight="1">
      <c r="B28" s="151"/>
      <c r="C28" s="559" t="s">
        <v>56</v>
      </c>
      <c r="D28" s="559"/>
      <c r="E28" s="154"/>
      <c r="F28" s="165" t="e">
        <v>#N/A</v>
      </c>
      <c r="G28" s="165" t="e">
        <v>#N/A</v>
      </c>
      <c r="H28" s="382">
        <v>1213101</v>
      </c>
      <c r="I28" s="382">
        <v>1575312</v>
      </c>
      <c r="J28" s="382">
        <v>1744168</v>
      </c>
      <c r="K28" s="382">
        <v>1816513</v>
      </c>
      <c r="L28" s="382">
        <v>1100731</v>
      </c>
      <c r="M28" s="409">
        <v>1489965</v>
      </c>
      <c r="N28" s="410">
        <v>3538546.7631578948</v>
      </c>
      <c r="O28" s="265"/>
      <c r="P28" s="166"/>
    </row>
    <row r="29" spans="2:16" ht="3.75" customHeight="1">
      <c r="B29" s="151"/>
      <c r="C29" s="204"/>
      <c r="D29" s="204"/>
      <c r="E29" s="154"/>
      <c r="F29" s="167"/>
      <c r="G29" s="167"/>
      <c r="H29" s="167"/>
      <c r="I29" s="167"/>
      <c r="J29" s="167"/>
      <c r="K29" s="167"/>
      <c r="L29" s="167"/>
      <c r="M29" s="168"/>
      <c r="N29" s="169"/>
      <c r="O29" s="265"/>
      <c r="P29" s="166"/>
    </row>
    <row r="30" spans="2:16" ht="14.45" customHeight="1">
      <c r="B30" s="265"/>
      <c r="C30" s="561" t="s">
        <v>161</v>
      </c>
      <c r="D30" s="561"/>
      <c r="E30" s="562"/>
      <c r="F30" s="562"/>
      <c r="G30" s="562"/>
      <c r="H30" s="562"/>
      <c r="I30" s="562"/>
      <c r="J30" s="562"/>
      <c r="K30" s="562"/>
      <c r="L30" s="562"/>
      <c r="M30" s="562"/>
      <c r="N30" s="562"/>
      <c r="O30" s="265"/>
    </row>
    <row r="31" spans="2:16" ht="61.5" customHeight="1">
      <c r="B31" s="265"/>
      <c r="C31" s="563" t="s">
        <v>160</v>
      </c>
      <c r="D31" s="564"/>
      <c r="E31" s="564"/>
      <c r="F31" s="564"/>
      <c r="G31" s="564"/>
      <c r="H31" s="564"/>
      <c r="I31" s="564"/>
      <c r="J31" s="564"/>
      <c r="K31" s="564"/>
      <c r="L31" s="564"/>
      <c r="M31" s="564"/>
      <c r="N31" s="564"/>
      <c r="O31" s="265"/>
    </row>
    <row r="32" spans="2:16" ht="18" customHeight="1">
      <c r="B32" s="265"/>
      <c r="C32" s="258" t="s">
        <v>57</v>
      </c>
      <c r="D32" s="258"/>
      <c r="E32" s="258"/>
      <c r="F32" s="153" t="s">
        <v>37</v>
      </c>
      <c r="G32" s="153" t="s">
        <v>38</v>
      </c>
      <c r="H32" s="269" t="s">
        <v>39</v>
      </c>
      <c r="I32" s="269" t="s">
        <v>40</v>
      </c>
      <c r="J32" s="269" t="s">
        <v>41</v>
      </c>
      <c r="K32" s="269" t="s">
        <v>42</v>
      </c>
      <c r="L32" s="269" t="s">
        <v>131</v>
      </c>
      <c r="M32" s="565" t="s">
        <v>127</v>
      </c>
      <c r="N32" s="566"/>
      <c r="O32" s="265"/>
    </row>
    <row r="33" spans="2:16">
      <c r="B33" s="265"/>
      <c r="C33" s="259" t="s">
        <v>58</v>
      </c>
      <c r="D33" s="259"/>
      <c r="E33" s="259"/>
      <c r="F33" s="259"/>
      <c r="G33" s="259"/>
      <c r="H33" s="270" t="s">
        <v>59</v>
      </c>
      <c r="I33" s="270" t="s">
        <v>59</v>
      </c>
      <c r="J33" s="270" t="s">
        <v>59</v>
      </c>
      <c r="K33" s="270" t="s">
        <v>59</v>
      </c>
      <c r="L33" s="270" t="s">
        <v>59</v>
      </c>
      <c r="M33" s="552" t="s">
        <v>128</v>
      </c>
      <c r="N33" s="553"/>
      <c r="O33" s="265"/>
      <c r="P33" s="171" t="s">
        <v>60</v>
      </c>
    </row>
    <row r="34" spans="2:16">
      <c r="B34" s="265"/>
      <c r="C34" s="259" t="s">
        <v>61</v>
      </c>
      <c r="D34" s="259"/>
      <c r="E34" s="259"/>
      <c r="F34" s="260"/>
      <c r="G34" s="260"/>
      <c r="H34" s="270" t="s">
        <v>59</v>
      </c>
      <c r="I34" s="270" t="s">
        <v>59</v>
      </c>
      <c r="J34" s="270" t="s">
        <v>59</v>
      </c>
      <c r="K34" s="270" t="s">
        <v>59</v>
      </c>
      <c r="L34" s="270" t="s">
        <v>59</v>
      </c>
      <c r="M34" s="552" t="s">
        <v>128</v>
      </c>
      <c r="N34" s="553"/>
      <c r="O34" s="265"/>
    </row>
    <row r="35" spans="2:16">
      <c r="B35" s="265"/>
      <c r="C35" s="259" t="s">
        <v>62</v>
      </c>
      <c r="D35" s="259"/>
      <c r="E35" s="259"/>
      <c r="F35" s="260"/>
      <c r="G35" s="260"/>
      <c r="H35" s="270" t="s">
        <v>59</v>
      </c>
      <c r="I35" s="270" t="s">
        <v>59</v>
      </c>
      <c r="J35" s="270" t="s">
        <v>59</v>
      </c>
      <c r="K35" s="270" t="s">
        <v>59</v>
      </c>
      <c r="L35" s="270" t="s">
        <v>59</v>
      </c>
      <c r="M35" s="552" t="s">
        <v>128</v>
      </c>
      <c r="N35" s="553"/>
      <c r="O35" s="265"/>
    </row>
    <row r="36" spans="2:16">
      <c r="B36" s="265"/>
      <c r="C36" s="259" t="s">
        <v>63</v>
      </c>
      <c r="D36" s="259"/>
      <c r="E36" s="259"/>
      <c r="F36" s="260"/>
      <c r="G36" s="260"/>
      <c r="H36" s="270" t="s">
        <v>59</v>
      </c>
      <c r="I36" s="270" t="s">
        <v>59</v>
      </c>
      <c r="J36" s="270" t="s">
        <v>59</v>
      </c>
      <c r="K36" s="270" t="s">
        <v>59</v>
      </c>
      <c r="L36" s="270" t="s">
        <v>59</v>
      </c>
      <c r="M36" s="552" t="s">
        <v>128</v>
      </c>
      <c r="N36" s="553"/>
      <c r="O36" s="265"/>
    </row>
    <row r="37" spans="2:16">
      <c r="B37" s="265"/>
      <c r="C37" s="259" t="s">
        <v>64</v>
      </c>
      <c r="D37" s="259"/>
      <c r="E37" s="259"/>
      <c r="F37" s="260"/>
      <c r="G37" s="260"/>
      <c r="H37" s="270" t="s">
        <v>59</v>
      </c>
      <c r="I37" s="270" t="s">
        <v>59</v>
      </c>
      <c r="J37" s="270" t="s">
        <v>59</v>
      </c>
      <c r="K37" s="270" t="s">
        <v>59</v>
      </c>
      <c r="L37" s="270" t="s">
        <v>59</v>
      </c>
      <c r="M37" s="554" t="s">
        <v>128</v>
      </c>
      <c r="N37" s="555"/>
      <c r="O37" s="265"/>
    </row>
    <row r="38" spans="2:16" ht="3.75" customHeight="1">
      <c r="B38" s="265"/>
      <c r="C38" s="172"/>
      <c r="D38" s="172"/>
      <c r="E38" s="172"/>
      <c r="F38" s="170"/>
      <c r="G38" s="170"/>
      <c r="H38" s="170"/>
      <c r="I38" s="170"/>
      <c r="J38" s="170"/>
      <c r="K38" s="170"/>
      <c r="L38" s="170"/>
      <c r="M38" s="173"/>
      <c r="N38" s="173"/>
      <c r="O38" s="265"/>
    </row>
    <row r="39" spans="2:16">
      <c r="B39" s="265"/>
      <c r="C39" s="547" t="s">
        <v>162</v>
      </c>
      <c r="D39" s="548"/>
      <c r="E39" s="549"/>
      <c r="F39" s="549"/>
      <c r="G39" s="549"/>
      <c r="H39" s="549"/>
      <c r="I39" s="549"/>
      <c r="J39" s="549"/>
      <c r="K39" s="549"/>
      <c r="L39" s="549"/>
      <c r="M39" s="549"/>
      <c r="N39" s="550"/>
      <c r="O39" s="265"/>
    </row>
    <row r="40" spans="2:16" ht="15" customHeight="1">
      <c r="B40" s="265"/>
      <c r="C40" s="176"/>
      <c r="D40" s="177"/>
      <c r="E40" s="175"/>
      <c r="F40" s="175"/>
      <c r="G40" s="175"/>
      <c r="H40" s="175"/>
      <c r="I40" s="175"/>
      <c r="J40" s="175"/>
      <c r="K40" s="175"/>
      <c r="L40" s="175"/>
      <c r="M40" s="175"/>
      <c r="N40" s="175"/>
      <c r="O40" s="265"/>
    </row>
    <row r="41" spans="2:16" ht="12.75" customHeight="1">
      <c r="B41" s="265"/>
      <c r="C41" s="551" t="s">
        <v>65</v>
      </c>
      <c r="D41" s="551"/>
      <c r="E41" s="551"/>
      <c r="F41" s="551"/>
      <c r="G41" s="551"/>
      <c r="H41" s="551"/>
      <c r="I41" s="551"/>
      <c r="J41" s="551"/>
      <c r="K41" s="551"/>
      <c r="L41" s="551"/>
      <c r="M41" s="551"/>
      <c r="N41" s="551"/>
      <c r="O41" s="265"/>
    </row>
    <row r="42" spans="2:16">
      <c r="B42" s="266"/>
      <c r="C42" s="551"/>
      <c r="D42" s="551"/>
      <c r="E42" s="551"/>
      <c r="F42" s="551"/>
      <c r="G42" s="551"/>
      <c r="H42" s="551"/>
      <c r="I42" s="551"/>
      <c r="J42" s="551"/>
      <c r="K42" s="551"/>
      <c r="L42" s="551"/>
      <c r="M42" s="551"/>
      <c r="N42" s="551"/>
      <c r="O42" s="174"/>
    </row>
  </sheetData>
  <mergeCells count="24">
    <mergeCell ref="C14:D15"/>
    <mergeCell ref="C3:N3"/>
    <mergeCell ref="C5:N5"/>
    <mergeCell ref="C9:D9"/>
    <mergeCell ref="C10:D11"/>
    <mergeCell ref="C12:D13"/>
    <mergeCell ref="M33:N33"/>
    <mergeCell ref="C16:D17"/>
    <mergeCell ref="C18:D19"/>
    <mergeCell ref="C20:D21"/>
    <mergeCell ref="C22:D23"/>
    <mergeCell ref="C25:D25"/>
    <mergeCell ref="C26:D26"/>
    <mergeCell ref="C27:D27"/>
    <mergeCell ref="C28:D28"/>
    <mergeCell ref="C30:N30"/>
    <mergeCell ref="C31:N31"/>
    <mergeCell ref="M32:N32"/>
    <mergeCell ref="C39:N39"/>
    <mergeCell ref="C41:N42"/>
    <mergeCell ref="M34:N34"/>
    <mergeCell ref="M35:N35"/>
    <mergeCell ref="M36:N36"/>
    <mergeCell ref="M37:N37"/>
  </mergeCells>
  <conditionalFormatting sqref="J33:N40 H33:L37">
    <cfRule type="containsErrors" dxfId="31" priority="10">
      <formula>ISERROR(H33)</formula>
    </cfRule>
    <cfRule type="cellIs" dxfId="30" priority="11" operator="equal">
      <formula>"Y"</formula>
    </cfRule>
    <cfRule type="cellIs" dxfId="29" priority="12" operator="equal">
      <formula>"N"</formula>
    </cfRule>
    <cfRule type="cellIs" dxfId="28" priority="13" operator="equal">
      <formula>"No"</formula>
    </cfRule>
    <cfRule type="cellIs" dxfId="27" priority="14" operator="equal">
      <formula>"Yes"</formula>
    </cfRule>
  </conditionalFormatting>
  <conditionalFormatting sqref="N12 N14 N18 N20 N22 N10 F10:I25 J15:N17 M18:M26 J10:M14 J18:L23 J25:L25 F27:M29">
    <cfRule type="containsErrors" dxfId="26" priority="6">
      <formula>ISERROR(F10)</formula>
    </cfRule>
    <cfRule type="containsText" dxfId="25" priority="7" operator="containsText" text="p">
      <formula>NOT(ISERROR(SEARCH("p",F10)))</formula>
    </cfRule>
    <cfRule type="containsText" dxfId="24" priority="8" operator="containsText" text="t">
      <formula>NOT(ISERROR(SEARCH("t",F10)))</formula>
    </cfRule>
    <cfRule type="containsText" dxfId="23" priority="9" operator="containsText" text="q">
      <formula>NOT(ISERROR(SEARCH("q",F10)))</formula>
    </cfRule>
  </conditionalFormatting>
  <conditionalFormatting sqref="K33:N40 F25:M28 C31 H33:L37">
    <cfRule type="containsErrors" dxfId="22" priority="5">
      <formula>ISERROR(C25)</formula>
    </cfRule>
  </conditionalFormatting>
  <conditionalFormatting sqref="M10:M29">
    <cfRule type="containsErrors" dxfId="21" priority="4">
      <formula>ISERROR(M10)</formula>
    </cfRule>
  </conditionalFormatting>
  <conditionalFormatting sqref="F25:L25 F27:L29">
    <cfRule type="containsErrors" dxfId="20" priority="3">
      <formula>ISERROR(F25)</formula>
    </cfRule>
  </conditionalFormatting>
  <conditionalFormatting sqref="M26:N26 C26:D26 C25:N25 C27:N29">
    <cfRule type="containsErrors" dxfId="19" priority="2">
      <formula>ISERROR(C25)</formula>
    </cfRule>
  </conditionalFormatting>
  <conditionalFormatting sqref="C31">
    <cfRule type="expression" priority="1">
      <formula>$C$31=$P$33</formula>
    </cfRule>
  </conditionalFormatting>
  <pageMargins left="0.25" right="0.25" top="0.25" bottom="0.25" header="0" footer="0"/>
  <pageSetup scale="90" fitToWidth="0" fitToHeight="0" orientation="landscape" r:id="rId1"/>
  <headerFooter>
    <oddFooter>&amp;L&amp;"Times New Roman,Regular"&amp;10Massachusetts Department of Elementary and Secondary Education&amp;R&amp;"Times New Roman,Regular"&amp;10Data  Display for Phoenix Academies</oddFooter>
  </headerFooter>
  <rowBreaks count="1" manualBreakCount="1">
    <brk id="42"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6"/>
  </sheetPr>
  <dimension ref="B1:P42"/>
  <sheetViews>
    <sheetView showGridLines="0" showRowColHeaders="0" topLeftCell="A2" zoomScaleNormal="100" zoomScaleSheetLayoutView="100" zoomScalePageLayoutView="90" workbookViewId="0">
      <selection activeCell="C3" sqref="C3:N3"/>
    </sheetView>
  </sheetViews>
  <sheetFormatPr defaultColWidth="9.140625" defaultRowHeight="15"/>
  <cols>
    <col min="1" max="1" width="1.42578125" style="276" customWidth="1"/>
    <col min="2" max="2" width="2.7109375" style="276" customWidth="1"/>
    <col min="3" max="3" width="6.5703125" style="276" customWidth="1"/>
    <col min="4" max="4" width="55.85546875" style="276" customWidth="1"/>
    <col min="5" max="5" width="1.42578125" style="276" hidden="1" customWidth="1"/>
    <col min="6" max="7" width="10.42578125" style="276" hidden="1" customWidth="1"/>
    <col min="8" max="8" width="10.42578125" style="276" customWidth="1"/>
    <col min="9" max="14" width="11.5703125" style="276" customWidth="1"/>
    <col min="15" max="15" width="2.7109375" style="276" customWidth="1"/>
    <col min="16" max="16" width="59.7109375" style="276" customWidth="1"/>
    <col min="17" max="16384" width="9.140625" style="276"/>
  </cols>
  <sheetData>
    <row r="1" spans="2:16" hidden="1">
      <c r="B1" s="271"/>
      <c r="C1" s="271">
        <v>30</v>
      </c>
      <c r="D1" s="271"/>
      <c r="E1" s="271"/>
      <c r="F1" s="271"/>
      <c r="G1" s="271"/>
      <c r="H1" s="271"/>
      <c r="I1" s="271"/>
      <c r="J1" s="271"/>
      <c r="K1" s="271"/>
      <c r="L1" s="271"/>
      <c r="M1" s="271"/>
      <c r="N1" s="271"/>
      <c r="O1" s="271"/>
    </row>
    <row r="2" spans="2:16" ht="7.5" customHeight="1">
      <c r="B2" s="271"/>
      <c r="C2" s="271"/>
      <c r="D2" s="271"/>
      <c r="E2" s="271"/>
      <c r="F2" s="271"/>
      <c r="G2" s="271"/>
      <c r="H2" s="271"/>
      <c r="I2" s="271"/>
      <c r="J2" s="271"/>
      <c r="K2" s="271"/>
      <c r="L2" s="271"/>
      <c r="M2" s="271"/>
      <c r="N2" s="271"/>
      <c r="O2" s="271"/>
    </row>
    <row r="3" spans="2:16" ht="15.75">
      <c r="B3" s="271"/>
      <c r="C3" s="567" t="s">
        <v>167</v>
      </c>
      <c r="D3" s="567"/>
      <c r="E3" s="567"/>
      <c r="F3" s="567"/>
      <c r="G3" s="567"/>
      <c r="H3" s="567"/>
      <c r="I3" s="567"/>
      <c r="J3" s="567"/>
      <c r="K3" s="567"/>
      <c r="L3" s="567"/>
      <c r="M3" s="567"/>
      <c r="N3" s="567"/>
      <c r="O3" s="271"/>
    </row>
    <row r="4" spans="2:16" ht="3.75" customHeight="1">
      <c r="B4" s="271"/>
      <c r="C4" s="271"/>
      <c r="D4" s="271"/>
      <c r="E4" s="271"/>
      <c r="F4" s="271"/>
      <c r="G4" s="271"/>
      <c r="H4" s="271"/>
      <c r="I4" s="271"/>
      <c r="J4" s="271"/>
      <c r="K4" s="271"/>
      <c r="L4" s="271"/>
      <c r="M4" s="271"/>
      <c r="N4" s="271"/>
      <c r="O4" s="271"/>
    </row>
    <row r="5" spans="2:16" ht="15.75" customHeight="1">
      <c r="B5" s="271"/>
      <c r="C5" s="568" t="s">
        <v>164</v>
      </c>
      <c r="D5" s="568"/>
      <c r="E5" s="568"/>
      <c r="F5" s="568"/>
      <c r="G5" s="568"/>
      <c r="H5" s="568"/>
      <c r="I5" s="568"/>
      <c r="J5" s="568"/>
      <c r="K5" s="568"/>
      <c r="L5" s="568"/>
      <c r="M5" s="568"/>
      <c r="N5" s="568"/>
      <c r="O5" s="271"/>
    </row>
    <row r="6" spans="2:16" ht="3.75" customHeight="1">
      <c r="B6" s="271"/>
      <c r="C6" s="273"/>
      <c r="D6" s="273"/>
      <c r="E6" s="273"/>
      <c r="F6" s="273"/>
      <c r="G6" s="273"/>
      <c r="H6" s="273"/>
      <c r="I6" s="273"/>
      <c r="J6" s="273"/>
      <c r="K6" s="273"/>
      <c r="L6" s="273"/>
      <c r="M6" s="271"/>
      <c r="N6" s="271"/>
      <c r="O6" s="271"/>
    </row>
    <row r="7" spans="2:16" ht="15.75" customHeight="1">
      <c r="B7" s="271"/>
      <c r="C7" s="279"/>
      <c r="D7" s="281"/>
      <c r="E7" s="275"/>
      <c r="F7" s="275"/>
      <c r="G7" s="275"/>
      <c r="H7" s="275"/>
      <c r="I7" s="275"/>
      <c r="J7" s="278"/>
      <c r="K7" s="278"/>
      <c r="L7" s="278"/>
      <c r="M7" s="271"/>
      <c r="N7" s="271"/>
      <c r="O7" s="271"/>
    </row>
    <row r="8" spans="2:16" ht="15.75" customHeight="1">
      <c r="B8" s="271"/>
      <c r="C8" s="280"/>
      <c r="D8" s="281"/>
      <c r="E8" s="275"/>
      <c r="F8" s="275"/>
      <c r="G8" s="275"/>
      <c r="H8" s="275"/>
      <c r="I8" s="275"/>
      <c r="J8" s="278"/>
      <c r="K8" s="278"/>
      <c r="L8" s="278"/>
      <c r="M8" s="271"/>
      <c r="N8" s="271"/>
      <c r="O8" s="271"/>
    </row>
    <row r="9" spans="2:16">
      <c r="B9" s="272"/>
      <c r="C9" s="569" t="s">
        <v>36</v>
      </c>
      <c r="D9" s="569"/>
      <c r="E9" s="286"/>
      <c r="F9" s="287" t="s">
        <v>37</v>
      </c>
      <c r="G9" s="287" t="s">
        <v>38</v>
      </c>
      <c r="H9" s="287"/>
      <c r="I9" s="287"/>
      <c r="J9" s="287"/>
      <c r="K9" s="287" t="s">
        <v>42</v>
      </c>
      <c r="L9" s="287" t="s">
        <v>131</v>
      </c>
      <c r="M9" s="427" t="s">
        <v>163</v>
      </c>
      <c r="N9" s="304" t="s">
        <v>130</v>
      </c>
      <c r="O9" s="271"/>
    </row>
    <row r="10" spans="2:16" ht="20.25" customHeight="1">
      <c r="B10" s="272"/>
      <c r="C10" s="556" t="s">
        <v>43</v>
      </c>
      <c r="D10" s="556"/>
      <c r="E10" s="274"/>
      <c r="F10" s="285" t="e">
        <v>#N/A</v>
      </c>
      <c r="G10" s="285" t="e">
        <v>#N/A</v>
      </c>
      <c r="H10" s="308"/>
      <c r="I10" s="308"/>
      <c r="J10" s="308"/>
      <c r="K10" s="417" t="s">
        <v>47</v>
      </c>
      <c r="L10" s="417" t="s">
        <v>47</v>
      </c>
      <c r="M10" s="428" t="s">
        <v>47</v>
      </c>
      <c r="N10" s="429" t="s">
        <v>45</v>
      </c>
      <c r="O10" s="156"/>
    </row>
    <row r="11" spans="2:16" ht="15" customHeight="1">
      <c r="B11" s="272"/>
      <c r="C11" s="556"/>
      <c r="D11" s="556"/>
      <c r="E11" s="274"/>
      <c r="F11" s="292" t="e">
        <v>#N/A</v>
      </c>
      <c r="G11" s="292" t="e">
        <v>#N/A</v>
      </c>
      <c r="H11" s="309"/>
      <c r="I11" s="309"/>
      <c r="J11" s="309"/>
      <c r="K11" s="418">
        <v>-2.6722728630525108</v>
      </c>
      <c r="L11" s="418">
        <v>0.68498891669854878</v>
      </c>
      <c r="M11" s="430">
        <v>-0.993641973176981</v>
      </c>
      <c r="N11" s="431">
        <v>4.2246741957758402</v>
      </c>
      <c r="O11" s="156"/>
    </row>
    <row r="12" spans="2:16" ht="20.25" customHeight="1">
      <c r="B12" s="272"/>
      <c r="C12" s="556" t="s">
        <v>46</v>
      </c>
      <c r="D12" s="558"/>
      <c r="E12" s="274"/>
      <c r="F12" s="285" t="e">
        <v>#N/A</v>
      </c>
      <c r="G12" s="285" t="e">
        <v>#N/A</v>
      </c>
      <c r="H12" s="308"/>
      <c r="I12" s="308"/>
      <c r="J12" s="308"/>
      <c r="K12" s="417" t="s">
        <v>45</v>
      </c>
      <c r="L12" s="417" t="s">
        <v>44</v>
      </c>
      <c r="M12" s="428" t="s">
        <v>44</v>
      </c>
      <c r="N12" s="429" t="s">
        <v>45</v>
      </c>
      <c r="O12" s="271"/>
    </row>
    <row r="13" spans="2:16" ht="18" customHeight="1">
      <c r="B13" s="272"/>
      <c r="C13" s="558"/>
      <c r="D13" s="558"/>
      <c r="E13" s="274"/>
      <c r="F13" s="293" t="e">
        <v>#N/A</v>
      </c>
      <c r="G13" s="293" t="e">
        <v>#N/A</v>
      </c>
      <c r="H13" s="310"/>
      <c r="I13" s="310"/>
      <c r="J13" s="310"/>
      <c r="K13" s="419">
        <v>67.282491749451196</v>
      </c>
      <c r="L13" s="419">
        <v>52.176273550577392</v>
      </c>
      <c r="M13" s="432">
        <v>59.729382650014294</v>
      </c>
      <c r="N13" s="433">
        <v>99.542952352126946</v>
      </c>
      <c r="O13" s="271"/>
      <c r="P13" s="159"/>
    </row>
    <row r="14" spans="2:16" ht="20.25" customHeight="1">
      <c r="B14" s="272"/>
      <c r="C14" s="556" t="s">
        <v>48</v>
      </c>
      <c r="D14" s="558"/>
      <c r="E14" s="271"/>
      <c r="F14" s="285" t="e">
        <v>#N/A</v>
      </c>
      <c r="G14" s="285" t="e">
        <v>#N/A</v>
      </c>
      <c r="H14" s="308"/>
      <c r="I14" s="308"/>
      <c r="J14" s="308"/>
      <c r="K14" s="417" t="s">
        <v>44</v>
      </c>
      <c r="L14" s="417" t="s">
        <v>44</v>
      </c>
      <c r="M14" s="428" t="s">
        <v>44</v>
      </c>
      <c r="N14" s="429" t="s">
        <v>45</v>
      </c>
      <c r="O14" s="271"/>
    </row>
    <row r="15" spans="2:16" ht="15" customHeight="1">
      <c r="B15" s="272"/>
      <c r="C15" s="558"/>
      <c r="D15" s="558"/>
      <c r="E15" s="271"/>
      <c r="F15" s="294" t="e">
        <v>#N/A</v>
      </c>
      <c r="G15" s="294" t="e">
        <v>#N/A</v>
      </c>
      <c r="H15" s="311"/>
      <c r="I15" s="311"/>
      <c r="J15" s="311"/>
      <c r="K15" s="420">
        <v>0.88438996497082323</v>
      </c>
      <c r="L15" s="420">
        <v>0.89856955394637283</v>
      </c>
      <c r="M15" s="434">
        <v>0.89147975945859803</v>
      </c>
      <c r="N15" s="435">
        <v>0.90653907406319689</v>
      </c>
      <c r="O15" s="271"/>
    </row>
    <row r="16" spans="2:16" ht="22.5" customHeight="1">
      <c r="B16" s="272"/>
      <c r="C16" s="556" t="s">
        <v>49</v>
      </c>
      <c r="D16" s="556"/>
      <c r="E16" s="271"/>
      <c r="F16" s="285" t="e">
        <v>#N/A</v>
      </c>
      <c r="G16" s="285" t="e">
        <v>#N/A</v>
      </c>
      <c r="H16" s="308"/>
      <c r="I16" s="308"/>
      <c r="J16" s="308"/>
      <c r="K16" s="417" t="s">
        <v>45</v>
      </c>
      <c r="L16" s="417" t="s">
        <v>45</v>
      </c>
      <c r="M16" s="436" t="s">
        <v>45</v>
      </c>
      <c r="N16" s="437" t="s">
        <v>45</v>
      </c>
      <c r="O16" s="271"/>
    </row>
    <row r="17" spans="2:16" ht="15.75" customHeight="1">
      <c r="B17" s="272"/>
      <c r="C17" s="556"/>
      <c r="D17" s="556"/>
      <c r="E17" s="271"/>
      <c r="F17" s="294" t="e">
        <v>#N/A</v>
      </c>
      <c r="G17" s="294" t="e">
        <v>#N/A</v>
      </c>
      <c r="H17" s="311"/>
      <c r="I17" s="311"/>
      <c r="J17" s="311"/>
      <c r="K17" s="420">
        <v>1</v>
      </c>
      <c r="L17" s="420">
        <v>1</v>
      </c>
      <c r="M17" s="434">
        <v>1</v>
      </c>
      <c r="N17" s="435">
        <v>0.95023113423328498</v>
      </c>
      <c r="O17" s="271"/>
    </row>
    <row r="18" spans="2:16" ht="20.25" customHeight="1">
      <c r="B18" s="272"/>
      <c r="C18" s="556" t="s">
        <v>50</v>
      </c>
      <c r="D18" s="557"/>
      <c r="E18" s="271"/>
      <c r="F18" s="285" t="e">
        <v>#N/A</v>
      </c>
      <c r="G18" s="285" t="e">
        <v>#N/A</v>
      </c>
      <c r="H18" s="308"/>
      <c r="I18" s="308"/>
      <c r="J18" s="308"/>
      <c r="K18" s="417" t="s">
        <v>45</v>
      </c>
      <c r="L18" s="417" t="s">
        <v>44</v>
      </c>
      <c r="M18" s="436" t="s">
        <v>45</v>
      </c>
      <c r="N18" s="437" t="s">
        <v>45</v>
      </c>
      <c r="O18" s="271"/>
    </row>
    <row r="19" spans="2:16" ht="19.5" customHeight="1">
      <c r="B19" s="272"/>
      <c r="C19" s="557"/>
      <c r="D19" s="557"/>
      <c r="E19" s="271"/>
      <c r="F19" s="295" t="e">
        <v>#N/A</v>
      </c>
      <c r="G19" s="295" t="e">
        <v>#N/A</v>
      </c>
      <c r="H19" s="312"/>
      <c r="I19" s="312"/>
      <c r="J19" s="312"/>
      <c r="K19" s="421">
        <v>8.6966469877910332E-2</v>
      </c>
      <c r="L19" s="421">
        <v>0.20690148971535699</v>
      </c>
      <c r="M19" s="438">
        <v>0.14693397979663367</v>
      </c>
      <c r="N19" s="439">
        <v>0.14125556918383225</v>
      </c>
      <c r="O19" s="271"/>
    </row>
    <row r="20" spans="2:16" ht="20.25" customHeight="1">
      <c r="B20" s="272"/>
      <c r="C20" s="556" t="s">
        <v>51</v>
      </c>
      <c r="D20" s="558"/>
      <c r="E20" s="274"/>
      <c r="F20" s="285" t="e">
        <v>#N/A</v>
      </c>
      <c r="G20" s="285" t="e">
        <v>#N/A</v>
      </c>
      <c r="H20" s="308"/>
      <c r="I20" s="308"/>
      <c r="J20" s="308"/>
      <c r="K20" s="417" t="s">
        <v>45</v>
      </c>
      <c r="L20" s="417" t="s">
        <v>45</v>
      </c>
      <c r="M20" s="428" t="s">
        <v>45</v>
      </c>
      <c r="N20" s="429" t="s">
        <v>45</v>
      </c>
      <c r="O20" s="271"/>
    </row>
    <row r="21" spans="2:16" ht="15" customHeight="1">
      <c r="B21" s="272"/>
      <c r="C21" s="558"/>
      <c r="D21" s="558"/>
      <c r="E21" s="274"/>
      <c r="F21" s="284" t="e">
        <v>#N/A</v>
      </c>
      <c r="G21" s="284" t="e">
        <v>#N/A</v>
      </c>
      <c r="H21" s="307"/>
      <c r="I21" s="307"/>
      <c r="J21" s="307"/>
      <c r="K21" s="416">
        <v>0.40056616920590116</v>
      </c>
      <c r="L21" s="416">
        <v>6.8296835617111779E-2</v>
      </c>
      <c r="M21" s="440">
        <v>0.23443150241150645</v>
      </c>
      <c r="N21" s="441">
        <v>2.9739080349956603E-2</v>
      </c>
      <c r="O21" s="271"/>
    </row>
    <row r="22" spans="2:16" ht="20.25" customHeight="1">
      <c r="B22" s="272"/>
      <c r="C22" s="556" t="s">
        <v>52</v>
      </c>
      <c r="D22" s="558"/>
      <c r="E22" s="274"/>
      <c r="F22" s="285" t="e">
        <v>#N/A</v>
      </c>
      <c r="G22" s="285" t="e">
        <v>#N/A</v>
      </c>
      <c r="H22" s="308"/>
      <c r="I22" s="308"/>
      <c r="J22" s="308"/>
      <c r="K22" s="417" t="s">
        <v>45</v>
      </c>
      <c r="L22" s="417" t="s">
        <v>45</v>
      </c>
      <c r="M22" s="428" t="s">
        <v>45</v>
      </c>
      <c r="N22" s="429" t="s">
        <v>45</v>
      </c>
      <c r="O22" s="271"/>
    </row>
    <row r="23" spans="2:16">
      <c r="B23" s="272"/>
      <c r="C23" s="558"/>
      <c r="D23" s="558"/>
      <c r="E23" s="274"/>
      <c r="F23" s="283" t="e">
        <v>#N/A</v>
      </c>
      <c r="G23" s="283" t="e">
        <v>#N/A</v>
      </c>
      <c r="H23" s="306"/>
      <c r="I23" s="306"/>
      <c r="J23" s="306"/>
      <c r="K23" s="415">
        <v>9.0449327809526928E-2</v>
      </c>
      <c r="L23" s="415">
        <v>0.3421796216414193</v>
      </c>
      <c r="M23" s="442">
        <v>0.2163144747254731</v>
      </c>
      <c r="N23" s="443">
        <v>0.55739492875694197</v>
      </c>
      <c r="O23" s="271"/>
    </row>
    <row r="24" spans="2:16" ht="5.25" customHeight="1">
      <c r="B24" s="272"/>
      <c r="C24" s="299"/>
      <c r="D24" s="299"/>
      <c r="E24" s="274"/>
      <c r="F24" s="283"/>
      <c r="G24" s="283"/>
      <c r="H24" s="306"/>
      <c r="I24" s="305"/>
      <c r="J24" s="305"/>
      <c r="K24" s="414"/>
      <c r="L24" s="414"/>
      <c r="M24" s="442"/>
      <c r="N24" s="443"/>
      <c r="O24" s="271"/>
    </row>
    <row r="25" spans="2:16">
      <c r="B25" s="272"/>
      <c r="C25" s="559" t="s">
        <v>53</v>
      </c>
      <c r="D25" s="559"/>
      <c r="E25" s="274"/>
      <c r="F25" s="296" t="e">
        <v>#N/A</v>
      </c>
      <c r="G25" s="296" t="e">
        <v>#N/A</v>
      </c>
      <c r="H25" s="313"/>
      <c r="I25" s="313"/>
      <c r="J25" s="313"/>
      <c r="K25" s="422">
        <v>122</v>
      </c>
      <c r="L25" s="422">
        <v>170</v>
      </c>
      <c r="M25" s="444">
        <v>146</v>
      </c>
      <c r="N25" s="445">
        <v>491.15662650602411</v>
      </c>
      <c r="O25" s="271"/>
    </row>
    <row r="26" spans="2:16">
      <c r="B26" s="272"/>
      <c r="C26" s="560" t="s">
        <v>54</v>
      </c>
      <c r="D26" s="560"/>
      <c r="E26" s="271"/>
      <c r="F26" s="297" t="e">
        <v>#N/A</v>
      </c>
      <c r="G26" s="297" t="e">
        <v>#N/A</v>
      </c>
      <c r="H26" s="314"/>
      <c r="I26" s="314"/>
      <c r="J26" s="314"/>
      <c r="K26" s="423">
        <v>3042518</v>
      </c>
      <c r="L26" s="423">
        <v>3010508</v>
      </c>
      <c r="M26" s="446">
        <v>3026513</v>
      </c>
      <c r="N26" s="447">
        <v>7855857.4149999982</v>
      </c>
      <c r="O26" s="271"/>
    </row>
    <row r="27" spans="2:16">
      <c r="B27" s="272"/>
      <c r="C27" s="560" t="s">
        <v>55</v>
      </c>
      <c r="D27" s="560"/>
      <c r="E27" s="274"/>
      <c r="F27" s="297" t="e">
        <v>#N/A</v>
      </c>
      <c r="G27" s="297" t="e">
        <v>#N/A</v>
      </c>
      <c r="H27" s="314"/>
      <c r="I27" s="314"/>
      <c r="J27" s="314"/>
      <c r="K27" s="423">
        <v>1823788.22</v>
      </c>
      <c r="L27" s="423">
        <v>2806709.83</v>
      </c>
      <c r="M27" s="446">
        <v>2315249.0249999999</v>
      </c>
      <c r="N27" s="447">
        <v>7626142.7987368423</v>
      </c>
      <c r="O27" s="271"/>
    </row>
    <row r="28" spans="2:16" ht="15" customHeight="1">
      <c r="B28" s="272"/>
      <c r="C28" s="559" t="s">
        <v>56</v>
      </c>
      <c r="D28" s="559"/>
      <c r="E28" s="274"/>
      <c r="F28" s="297" t="e">
        <v>#N/A</v>
      </c>
      <c r="G28" s="297" t="e">
        <v>#N/A</v>
      </c>
      <c r="H28" s="314"/>
      <c r="I28" s="314"/>
      <c r="J28" s="314"/>
      <c r="K28" s="423">
        <v>1110907</v>
      </c>
      <c r="L28" s="423">
        <v>1316515</v>
      </c>
      <c r="M28" s="448">
        <v>1213711</v>
      </c>
      <c r="N28" s="449">
        <v>3538546.7631578948</v>
      </c>
      <c r="O28" s="271"/>
      <c r="P28" s="277"/>
    </row>
    <row r="29" spans="2:16" ht="3.75" customHeight="1">
      <c r="B29" s="272"/>
      <c r="C29" s="300"/>
      <c r="D29" s="300"/>
      <c r="E29" s="274"/>
      <c r="F29" s="288"/>
      <c r="G29" s="288"/>
      <c r="H29" s="288"/>
      <c r="I29" s="288"/>
      <c r="J29" s="288"/>
      <c r="K29" s="288"/>
      <c r="L29" s="288"/>
      <c r="M29" s="289"/>
      <c r="N29" s="290"/>
      <c r="O29" s="271"/>
      <c r="P29" s="277"/>
    </row>
    <row r="30" spans="2:16" ht="14.45" customHeight="1">
      <c r="B30" s="271"/>
      <c r="C30" s="561" t="s">
        <v>161</v>
      </c>
      <c r="D30" s="561"/>
      <c r="E30" s="562"/>
      <c r="F30" s="562"/>
      <c r="G30" s="562"/>
      <c r="H30" s="562"/>
      <c r="I30" s="562"/>
      <c r="J30" s="562"/>
      <c r="K30" s="562"/>
      <c r="L30" s="562"/>
      <c r="M30" s="562"/>
      <c r="N30" s="562"/>
      <c r="O30" s="271"/>
    </row>
    <row r="31" spans="2:16" ht="47.25" customHeight="1">
      <c r="B31" s="271"/>
      <c r="C31" s="563" t="s">
        <v>165</v>
      </c>
      <c r="D31" s="564"/>
      <c r="E31" s="564"/>
      <c r="F31" s="564"/>
      <c r="G31" s="564"/>
      <c r="H31" s="564"/>
      <c r="I31" s="564"/>
      <c r="J31" s="564"/>
      <c r="K31" s="564"/>
      <c r="L31" s="564"/>
      <c r="M31" s="564"/>
      <c r="N31" s="564"/>
      <c r="O31" s="271"/>
    </row>
    <row r="32" spans="2:16" ht="18" customHeight="1">
      <c r="B32" s="271"/>
      <c r="C32" s="258" t="s">
        <v>57</v>
      </c>
      <c r="D32" s="258"/>
      <c r="E32" s="258"/>
      <c r="F32" s="287" t="s">
        <v>37</v>
      </c>
      <c r="G32" s="287" t="s">
        <v>38</v>
      </c>
      <c r="H32" s="287"/>
      <c r="I32" s="287"/>
      <c r="J32" s="287"/>
      <c r="K32" s="287" t="s">
        <v>42</v>
      </c>
      <c r="L32" s="287" t="s">
        <v>131</v>
      </c>
      <c r="M32" s="565" t="s">
        <v>127</v>
      </c>
      <c r="N32" s="566"/>
      <c r="O32" s="271"/>
    </row>
    <row r="33" spans="2:16">
      <c r="B33" s="271"/>
      <c r="C33" s="302" t="s">
        <v>58</v>
      </c>
      <c r="D33" s="302"/>
      <c r="E33" s="302"/>
      <c r="F33" s="302"/>
      <c r="G33" s="302"/>
      <c r="H33" s="315"/>
      <c r="I33" s="315"/>
      <c r="J33" s="315"/>
      <c r="K33" s="315" t="s">
        <v>59</v>
      </c>
      <c r="L33" s="315" t="s">
        <v>59</v>
      </c>
      <c r="M33" s="552" t="s">
        <v>128</v>
      </c>
      <c r="N33" s="553"/>
      <c r="O33" s="271"/>
      <c r="P33" s="282" t="s">
        <v>60</v>
      </c>
    </row>
    <row r="34" spans="2:16">
      <c r="B34" s="271"/>
      <c r="C34" s="302" t="s">
        <v>61</v>
      </c>
      <c r="D34" s="302"/>
      <c r="E34" s="302"/>
      <c r="F34" s="303"/>
      <c r="G34" s="303"/>
      <c r="H34" s="315"/>
      <c r="I34" s="315"/>
      <c r="J34" s="315"/>
      <c r="K34" s="315" t="s">
        <v>59</v>
      </c>
      <c r="L34" s="315" t="s">
        <v>59</v>
      </c>
      <c r="M34" s="552" t="s">
        <v>128</v>
      </c>
      <c r="N34" s="553"/>
      <c r="O34" s="271"/>
    </row>
    <row r="35" spans="2:16">
      <c r="B35" s="271"/>
      <c r="C35" s="302" t="s">
        <v>62</v>
      </c>
      <c r="D35" s="302"/>
      <c r="E35" s="302"/>
      <c r="F35" s="303"/>
      <c r="G35" s="303"/>
      <c r="H35" s="315"/>
      <c r="I35" s="315"/>
      <c r="J35" s="315"/>
      <c r="K35" s="315" t="s">
        <v>59</v>
      </c>
      <c r="L35" s="315" t="s">
        <v>59</v>
      </c>
      <c r="M35" s="552" t="s">
        <v>128</v>
      </c>
      <c r="N35" s="553"/>
      <c r="O35" s="271"/>
    </row>
    <row r="36" spans="2:16">
      <c r="B36" s="271"/>
      <c r="C36" s="302" t="s">
        <v>63</v>
      </c>
      <c r="D36" s="302"/>
      <c r="E36" s="302"/>
      <c r="F36" s="303"/>
      <c r="G36" s="303"/>
      <c r="H36" s="315"/>
      <c r="I36" s="315"/>
      <c r="J36" s="315"/>
      <c r="K36" s="315" t="s">
        <v>59</v>
      </c>
      <c r="L36" s="315" t="s">
        <v>59</v>
      </c>
      <c r="M36" s="552" t="s">
        <v>128</v>
      </c>
      <c r="N36" s="553"/>
      <c r="O36" s="271"/>
    </row>
    <row r="37" spans="2:16">
      <c r="B37" s="271"/>
      <c r="C37" s="302" t="s">
        <v>64</v>
      </c>
      <c r="D37" s="302"/>
      <c r="E37" s="302"/>
      <c r="F37" s="303"/>
      <c r="G37" s="303"/>
      <c r="H37" s="315"/>
      <c r="I37" s="315"/>
      <c r="J37" s="315"/>
      <c r="K37" s="315" t="s">
        <v>59</v>
      </c>
      <c r="L37" s="315" t="s">
        <v>59</v>
      </c>
      <c r="M37" s="554" t="s">
        <v>128</v>
      </c>
      <c r="N37" s="555"/>
      <c r="O37" s="271"/>
    </row>
    <row r="38" spans="2:16" ht="3.75" customHeight="1">
      <c r="B38" s="271"/>
      <c r="C38" s="301"/>
      <c r="D38" s="301"/>
      <c r="E38" s="301"/>
      <c r="F38" s="291"/>
      <c r="G38" s="291"/>
      <c r="H38" s="291"/>
      <c r="I38" s="291"/>
      <c r="J38" s="291"/>
      <c r="K38" s="291"/>
      <c r="L38" s="291"/>
      <c r="M38" s="298"/>
      <c r="N38" s="298"/>
      <c r="O38" s="271"/>
    </row>
    <row r="39" spans="2:16">
      <c r="B39" s="271"/>
      <c r="C39" s="547" t="s">
        <v>162</v>
      </c>
      <c r="D39" s="548"/>
      <c r="E39" s="549"/>
      <c r="F39" s="549"/>
      <c r="G39" s="549"/>
      <c r="H39" s="549"/>
      <c r="I39" s="549"/>
      <c r="J39" s="549"/>
      <c r="K39" s="549"/>
      <c r="L39" s="549"/>
      <c r="M39" s="549"/>
      <c r="N39" s="550"/>
      <c r="O39" s="271"/>
    </row>
    <row r="40" spans="2:16" ht="15" customHeight="1">
      <c r="B40" s="271"/>
      <c r="C40" s="488"/>
      <c r="D40" s="175"/>
      <c r="E40" s="175"/>
      <c r="F40" s="175"/>
      <c r="G40" s="175"/>
      <c r="H40" s="175"/>
      <c r="I40" s="175"/>
      <c r="J40" s="175"/>
      <c r="K40" s="175"/>
      <c r="L40" s="175"/>
      <c r="M40" s="175"/>
      <c r="N40" s="175"/>
      <c r="O40" s="271"/>
    </row>
    <row r="41" spans="2:16" ht="12.75" customHeight="1">
      <c r="B41" s="271"/>
      <c r="C41" s="570"/>
      <c r="D41" s="570"/>
      <c r="E41" s="570"/>
      <c r="F41" s="570"/>
      <c r="G41" s="570"/>
      <c r="H41" s="570"/>
      <c r="I41" s="570"/>
      <c r="J41" s="570"/>
      <c r="K41" s="570"/>
      <c r="L41" s="570"/>
      <c r="M41" s="570"/>
      <c r="N41" s="570"/>
      <c r="O41" s="271"/>
    </row>
    <row r="42" spans="2:16">
      <c r="B42" s="266"/>
      <c r="C42" s="570"/>
      <c r="D42" s="570"/>
      <c r="E42" s="570"/>
      <c r="F42" s="570"/>
      <c r="G42" s="570"/>
      <c r="H42" s="570"/>
      <c r="I42" s="570"/>
      <c r="J42" s="570"/>
      <c r="K42" s="570"/>
      <c r="L42" s="570"/>
      <c r="M42" s="570"/>
      <c r="N42" s="570"/>
      <c r="O42" s="174"/>
    </row>
  </sheetData>
  <mergeCells count="24">
    <mergeCell ref="C26:D26"/>
    <mergeCell ref="C3:N3"/>
    <mergeCell ref="C5:N5"/>
    <mergeCell ref="C9:D9"/>
    <mergeCell ref="C10:D11"/>
    <mergeCell ref="C12:D13"/>
    <mergeCell ref="C14:D15"/>
    <mergeCell ref="C16:D17"/>
    <mergeCell ref="C18:D19"/>
    <mergeCell ref="C20:D21"/>
    <mergeCell ref="C22:D23"/>
    <mergeCell ref="C25:D25"/>
    <mergeCell ref="C41:N42"/>
    <mergeCell ref="C27:D27"/>
    <mergeCell ref="C28:D28"/>
    <mergeCell ref="C30:N30"/>
    <mergeCell ref="C31:N31"/>
    <mergeCell ref="M32:N32"/>
    <mergeCell ref="M33:N33"/>
    <mergeCell ref="M34:N34"/>
    <mergeCell ref="M35:N35"/>
    <mergeCell ref="M36:N36"/>
    <mergeCell ref="M37:N37"/>
    <mergeCell ref="C39:N39"/>
  </mergeCells>
  <conditionalFormatting sqref="J33:N40 H33:I37">
    <cfRule type="containsErrors" dxfId="18" priority="16">
      <formula>ISERROR(H33)</formula>
    </cfRule>
    <cfRule type="cellIs" dxfId="17" priority="17" operator="equal">
      <formula>"Y"</formula>
    </cfRule>
    <cfRule type="cellIs" dxfId="16" priority="18" operator="equal">
      <formula>"N"</formula>
    </cfRule>
    <cfRule type="cellIs" dxfId="15" priority="19" operator="equal">
      <formula>"No"</formula>
    </cfRule>
    <cfRule type="cellIs" dxfId="14" priority="20" operator="equal">
      <formula>"Yes"</formula>
    </cfRule>
  </conditionalFormatting>
  <conditionalFormatting sqref="N12 N14 N18 N20 N22 N10 F10:I25 J15:N17 M18:M26 J10:M14 J18:L23 J25:L25 F27:M29">
    <cfRule type="containsErrors" dxfId="13" priority="12">
      <formula>ISERROR(F10)</formula>
    </cfRule>
    <cfRule type="containsText" dxfId="12" priority="13" operator="containsText" text="p">
      <formula>NOT(ISERROR(SEARCH("p",F10)))</formula>
    </cfRule>
    <cfRule type="containsText" dxfId="11" priority="14" operator="containsText" text="t">
      <formula>NOT(ISERROR(SEARCH("t",F10)))</formula>
    </cfRule>
    <cfRule type="containsText" dxfId="10" priority="15" operator="containsText" text="q">
      <formula>NOT(ISERROR(SEARCH("q",F10)))</formula>
    </cfRule>
  </conditionalFormatting>
  <conditionalFormatting sqref="K33:N40 F25:M28 C31 H33:J37">
    <cfRule type="containsErrors" dxfId="9" priority="11">
      <formula>ISERROR(C25)</formula>
    </cfRule>
  </conditionalFormatting>
  <conditionalFormatting sqref="M10:M29">
    <cfRule type="containsErrors" dxfId="8" priority="10">
      <formula>ISERROR(M10)</formula>
    </cfRule>
  </conditionalFormatting>
  <conditionalFormatting sqref="F25:L25 F27:L29">
    <cfRule type="containsErrors" dxfId="7" priority="9">
      <formula>ISERROR(F25)</formula>
    </cfRule>
  </conditionalFormatting>
  <conditionalFormatting sqref="M26:N26 C26:D26 C25:N25 C27:N29">
    <cfRule type="containsErrors" dxfId="6" priority="8">
      <formula>ISERROR(C25)</formula>
    </cfRule>
  </conditionalFormatting>
  <conditionalFormatting sqref="C31">
    <cfRule type="expression" priority="7">
      <formula>$C$31=$P$33</formula>
    </cfRule>
  </conditionalFormatting>
  <conditionalFormatting sqref="J39:N39">
    <cfRule type="containsErrors" dxfId="5" priority="2">
      <formula>ISERROR(J39)</formula>
    </cfRule>
    <cfRule type="cellIs" dxfId="4" priority="3" operator="equal">
      <formula>"Y"</formula>
    </cfRule>
    <cfRule type="cellIs" dxfId="3" priority="4" operator="equal">
      <formula>"N"</formula>
    </cfRule>
    <cfRule type="cellIs" dxfId="2" priority="5" operator="equal">
      <formula>"No"</formula>
    </cfRule>
    <cfRule type="cellIs" dxfId="1" priority="6" operator="equal">
      <formula>"Yes"</formula>
    </cfRule>
  </conditionalFormatting>
  <conditionalFormatting sqref="K39:N39">
    <cfRule type="containsErrors" dxfId="0" priority="1">
      <formula>ISERROR(K39)</formula>
    </cfRule>
  </conditionalFormatting>
  <pageMargins left="0.25" right="0.25" top="0.25" bottom="0.25" header="0" footer="0"/>
  <pageSetup scale="90" fitToWidth="0" fitToHeight="0" orientation="landscape" r:id="rId1"/>
  <headerFooter>
    <oddFooter>&amp;L&amp;"Times New Roman,Regular"&amp;10Massachusetts Department of Elementary and Secondary Education&amp;R&amp;"Times New Roman,Regular"&amp;10Data  Display for Phoenix Academies</oddFooter>
  </headerFooter>
  <rowBreaks count="1" manualBreakCount="1">
    <brk id="42"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6"/>
  </sheetPr>
  <dimension ref="B1:F11"/>
  <sheetViews>
    <sheetView showGridLines="0" showRowColHeaders="0" zoomScale="90" zoomScaleNormal="90" zoomScaleSheetLayoutView="100" zoomScalePageLayoutView="70" workbookViewId="0"/>
  </sheetViews>
  <sheetFormatPr defaultRowHeight="15"/>
  <cols>
    <col min="1" max="1" width="1.5703125" style="84" customWidth="1"/>
    <col min="2" max="2" width="29.7109375" style="84" customWidth="1"/>
    <col min="3" max="3" width="67" style="84" customWidth="1"/>
    <col min="4" max="4" width="16.7109375" style="84" customWidth="1"/>
    <col min="5" max="5" width="29.85546875" style="84" customWidth="1"/>
    <col min="6" max="6" width="22.28515625" style="84" bestFit="1" customWidth="1"/>
    <col min="7" max="16384" width="9.140625" style="84"/>
  </cols>
  <sheetData>
    <row r="1" spans="2:6" ht="8.25" customHeight="1"/>
    <row r="2" spans="2:6">
      <c r="B2" s="571" t="s">
        <v>66</v>
      </c>
      <c r="C2" s="572"/>
      <c r="D2" s="473" t="s">
        <v>67</v>
      </c>
      <c r="E2" s="473" t="s">
        <v>68</v>
      </c>
      <c r="F2" s="474" t="s">
        <v>69</v>
      </c>
    </row>
    <row r="3" spans="2:6" ht="45">
      <c r="B3" s="475" t="s">
        <v>70</v>
      </c>
      <c r="C3" s="476" t="s">
        <v>71</v>
      </c>
      <c r="D3" s="477" t="s">
        <v>72</v>
      </c>
      <c r="E3" s="477" t="s">
        <v>73</v>
      </c>
      <c r="F3" s="477" t="s">
        <v>74</v>
      </c>
    </row>
    <row r="4" spans="2:6" ht="75">
      <c r="B4" s="475" t="s">
        <v>193</v>
      </c>
      <c r="C4" s="476" t="s">
        <v>75</v>
      </c>
      <c r="D4" s="478" t="s">
        <v>76</v>
      </c>
      <c r="E4" s="477" t="s">
        <v>77</v>
      </c>
      <c r="F4" s="478" t="s">
        <v>78</v>
      </c>
    </row>
    <row r="5" spans="2:6" ht="114.75" customHeight="1">
      <c r="B5" s="475" t="s">
        <v>79</v>
      </c>
      <c r="C5" s="476" t="s">
        <v>80</v>
      </c>
      <c r="D5" s="478" t="s">
        <v>81</v>
      </c>
      <c r="E5" s="477" t="s">
        <v>82</v>
      </c>
      <c r="F5" s="478" t="s">
        <v>83</v>
      </c>
    </row>
    <row r="6" spans="2:6" ht="116.25" customHeight="1">
      <c r="B6" s="475" t="s">
        <v>84</v>
      </c>
      <c r="C6" s="476" t="s">
        <v>85</v>
      </c>
      <c r="D6" s="478" t="s">
        <v>86</v>
      </c>
      <c r="E6" s="478" t="s">
        <v>87</v>
      </c>
      <c r="F6" s="478" t="s">
        <v>88</v>
      </c>
    </row>
    <row r="7" spans="2:6" ht="126.75" customHeight="1">
      <c r="B7" s="475" t="s">
        <v>89</v>
      </c>
      <c r="C7" s="476" t="s">
        <v>90</v>
      </c>
      <c r="D7" s="478" t="s">
        <v>86</v>
      </c>
      <c r="E7" s="478" t="s">
        <v>87</v>
      </c>
      <c r="F7" s="478" t="s">
        <v>88</v>
      </c>
    </row>
    <row r="8" spans="2:6" ht="72" customHeight="1">
      <c r="B8" s="475" t="s">
        <v>91</v>
      </c>
      <c r="C8" s="476" t="s">
        <v>92</v>
      </c>
      <c r="D8" s="478" t="s">
        <v>93</v>
      </c>
      <c r="E8" s="478" t="s">
        <v>94</v>
      </c>
      <c r="F8" s="478" t="s">
        <v>95</v>
      </c>
    </row>
    <row r="9" spans="2:6" ht="45">
      <c r="B9" s="475" t="s">
        <v>96</v>
      </c>
      <c r="C9" s="476" t="s">
        <v>97</v>
      </c>
      <c r="D9" s="478" t="s">
        <v>98</v>
      </c>
      <c r="E9" s="478" t="s">
        <v>99</v>
      </c>
      <c r="F9" s="478" t="s">
        <v>100</v>
      </c>
    </row>
    <row r="10" spans="2:6" ht="42.75" customHeight="1">
      <c r="B10" s="475" t="s">
        <v>101</v>
      </c>
      <c r="C10" s="476" t="s">
        <v>102</v>
      </c>
      <c r="D10" s="478" t="s">
        <v>103</v>
      </c>
      <c r="E10" s="478" t="s">
        <v>104</v>
      </c>
      <c r="F10" s="478" t="s">
        <v>105</v>
      </c>
    </row>
    <row r="11" spans="2:6" ht="74.25" customHeight="1">
      <c r="B11" s="475" t="s">
        <v>133</v>
      </c>
      <c r="C11" s="479" t="s">
        <v>106</v>
      </c>
      <c r="D11" s="480"/>
      <c r="E11" s="481"/>
      <c r="F11" s="482"/>
    </row>
  </sheetData>
  <mergeCells count="1">
    <mergeCell ref="B2:C2"/>
  </mergeCells>
  <pageMargins left="0.25" right="0.25" top="0.25" bottom="0.25" header="0" footer="0"/>
  <pageSetup scale="79" fitToWidth="0" fitToHeight="0" orientation="landscape" r:id="rId1"/>
  <headerFooter>
    <oddFooter>&amp;L&amp;"Times New Roman,Regular"&amp;10Massachusetts Department of Elementary and Secondary Education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DESE-231-40109</_dlc_DocId>
    <_dlc_DocIdUrl xmlns="733efe1c-5bbe-4968-87dc-d400e65c879f">
      <Url>https://sharepoint.doemass.org/ese/webteam/cps/_layouts/DocIdRedir.aspx?ID=DESE-231-40109</Url>
      <Description>DESE-231-40109</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F8B1B58F-AD9A-4090-85C4-DCF263EEC061}">
  <ds:schemaRefs>
    <ds:schemaRef ds:uri="http://www.w3.org/XML/1998/namespace"/>
    <ds:schemaRef ds:uri="733efe1c-5bbe-4968-87dc-d400e65c879f"/>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http://purl.org/dc/terms/"/>
    <ds:schemaRef ds:uri="0a4e05da-b9bc-4326-ad73-01ef31b95567"/>
    <ds:schemaRef ds:uri="http://purl.org/dc/dcmitype/"/>
    <ds:schemaRef ds:uri="http://purl.org/dc/elements/1.1/"/>
  </ds:schemaRefs>
</ds:datastoreItem>
</file>

<file path=customXml/itemProps2.xml><?xml version="1.0" encoding="utf-8"?>
<ds:datastoreItem xmlns:ds="http://schemas.openxmlformats.org/officeDocument/2006/customXml" ds:itemID="{C1F3B33C-362D-4567-B556-ABFE5DD5B5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EA1249C-6276-42E7-A112-9C645313B2DD}">
  <ds:schemaRefs>
    <ds:schemaRef ds:uri="http://schemas.microsoft.com/sharepoint/events"/>
  </ds:schemaRefs>
</ds:datastoreItem>
</file>

<file path=customXml/itemProps4.xml><?xml version="1.0" encoding="utf-8"?>
<ds:datastoreItem xmlns:ds="http://schemas.openxmlformats.org/officeDocument/2006/customXml" ds:itemID="{DA623855-2477-47AB-AFB4-641C7E8489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6</vt:i4>
      </vt:variant>
    </vt:vector>
  </HeadingPairs>
  <TitlesOfParts>
    <vt:vector size="16" baseType="lpstr">
      <vt:lpstr>Intro</vt:lpstr>
      <vt:lpstr>Enrollment</vt:lpstr>
      <vt:lpstr>Academics</vt:lpstr>
      <vt:lpstr>Indicators</vt:lpstr>
      <vt:lpstr>5yr Plus Grad Rate</vt:lpstr>
      <vt:lpstr>Phoenix Age</vt:lpstr>
      <vt:lpstr>Finance Dash - Phoenix Chelsea</vt:lpstr>
      <vt:lpstr>Finance Dash - Phoenix Springfi</vt:lpstr>
      <vt:lpstr>Finance Parameters&amp;Definitions</vt:lpstr>
      <vt:lpstr>Sheet1</vt:lpstr>
      <vt:lpstr>Academics!Print_Area</vt:lpstr>
      <vt:lpstr>Enrollment!Print_Area</vt:lpstr>
      <vt:lpstr>'Finance Dash - Phoenix Chelsea'!Print_Area</vt:lpstr>
      <vt:lpstr>'Finance Dash - Phoenix Springfi'!Print_Area</vt:lpstr>
      <vt:lpstr>Indicators!Print_Area</vt:lpstr>
      <vt:lpstr>Intro!Print_Area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BESE 2/18 Item 3 Tab B - Student Enrollment Data, Academic Performance Data, Student Indicator Data, and Four Year Financial Summary for Phoenix Charter Academies</dc:title>
  <dc:subject>Phoenix Charter Academies Proven Provider Display</dc:subject>
  <dc:creator>ESE</dc:creator>
  <cp:keywords/>
  <cp:lastModifiedBy>dzou</cp:lastModifiedBy>
  <cp:lastPrinted>2017-09-11T15:38:35Z</cp:lastPrinted>
  <dcterms:created xsi:type="dcterms:W3CDTF">2016-10-03T13:40:08Z</dcterms:created>
  <dcterms:modified xsi:type="dcterms:W3CDTF">2018-02-22T20:23:37Z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Feb 22 2018</vt:lpwstr>
  </property>
</Properties>
</file>