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zou\Desktop\2026\2026-06\SCTASK0917906\"/>
    </mc:Choice>
  </mc:AlternateContent>
  <xr:revisionPtr revIDLastSave="0" documentId="13_ncr:1_{8731A380-DAA9-40BB-A3F4-35D8B27DE2C2}" xr6:coauthVersionLast="47" xr6:coauthVersionMax="47" xr10:uidLastSave="{00000000-0000-0000-0000-000000000000}"/>
  <bookViews>
    <workbookView xWindow="-120" yWindow="-120" windowWidth="51840" windowHeight="21120" xr2:uid="{51133FCF-671A-4860-8904-15124FCF1521}"/>
  </bookViews>
  <sheets>
    <sheet name="abvfnd26" sheetId="1" r:id="rId1"/>
  </sheets>
  <definedNames>
    <definedName name="_Fill" hidden="1">#REF!</definedName>
    <definedName name="_xlnm._FilterDatabase" localSheetId="0" hidden="1">abvfnd26!$A$10:$AH$448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charterinfo_a">#REF!</definedName>
    <definedName name="charterinfo_b">#REF!</definedName>
    <definedName name="code436">#REF!</definedName>
    <definedName name="codeCHA">#REF!</definedName>
    <definedName name="distinfo">#REF!</definedName>
    <definedName name="enro">#REF!</definedName>
    <definedName name="enro_chafnd">#REF!</definedName>
    <definedName name="nsscalc">#REF!</definedName>
    <definedName name="orderCHA">#REF!</definedName>
    <definedName name="rate_abvfndNEW">abvfnd26!$A$10:$AF$448</definedName>
    <definedName name="rate_basefnd">#REF!</definedName>
    <definedName name="rate_chafnd">#REF!</definedName>
    <definedName name="TradSum">abvfnd26!$Z$10:$AH$267</definedName>
    <definedName name="transp_r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449" i="1" l="1"/>
  <c r="S449" i="1"/>
  <c r="R449" i="1"/>
  <c r="Q449" i="1"/>
  <c r="P449" i="1"/>
  <c r="Y448" i="1"/>
  <c r="U448" i="1"/>
  <c r="V448" i="1" s="1"/>
  <c r="Y447" i="1"/>
  <c r="Y446" i="1"/>
  <c r="U446" i="1"/>
  <c r="V446" i="1" s="1"/>
  <c r="Y445" i="1"/>
  <c r="Y444" i="1"/>
  <c r="U444" i="1"/>
  <c r="V444" i="1" s="1"/>
  <c r="Y443" i="1"/>
  <c r="U443" i="1"/>
  <c r="V443" i="1" s="1"/>
  <c r="Y442" i="1"/>
  <c r="Y441" i="1"/>
  <c r="Y440" i="1"/>
  <c r="Y438" i="1"/>
  <c r="Y437" i="1"/>
  <c r="U437" i="1"/>
  <c r="V437" i="1" s="1"/>
  <c r="U435" i="1"/>
  <c r="V435" i="1" s="1"/>
  <c r="Y434" i="1"/>
  <c r="Y433" i="1"/>
  <c r="U433" i="1"/>
  <c r="V433" i="1" s="1"/>
  <c r="Y432" i="1"/>
  <c r="U432" i="1"/>
  <c r="V432" i="1" s="1"/>
  <c r="Y431" i="1"/>
  <c r="Y430" i="1"/>
  <c r="U430" i="1"/>
  <c r="V430" i="1" s="1"/>
  <c r="Y429" i="1"/>
  <c r="Y428" i="1"/>
  <c r="U428" i="1"/>
  <c r="V428" i="1" s="1"/>
  <c r="Y427" i="1"/>
  <c r="Y425" i="1"/>
  <c r="U425" i="1"/>
  <c r="V425" i="1" s="1"/>
  <c r="Y424" i="1"/>
  <c r="Y422" i="1"/>
  <c r="Y421" i="1"/>
  <c r="U421" i="1"/>
  <c r="V421" i="1" s="1"/>
  <c r="Y420" i="1"/>
  <c r="U420" i="1"/>
  <c r="V420" i="1" s="1"/>
  <c r="Y419" i="1"/>
  <c r="U419" i="1"/>
  <c r="V419" i="1" s="1"/>
  <c r="Y418" i="1"/>
  <c r="U418" i="1"/>
  <c r="V418" i="1" s="1"/>
  <c r="Y417" i="1"/>
  <c r="Y415" i="1"/>
  <c r="Y414" i="1"/>
  <c r="Y413" i="1"/>
  <c r="U411" i="1"/>
  <c r="V411" i="1" s="1"/>
  <c r="Y410" i="1"/>
  <c r="Y408" i="1"/>
  <c r="Y407" i="1"/>
  <c r="U407" i="1"/>
  <c r="V407" i="1" s="1"/>
  <c r="Y406" i="1"/>
  <c r="Y405" i="1"/>
  <c r="U405" i="1"/>
  <c r="V405" i="1" s="1"/>
  <c r="Y403" i="1"/>
  <c r="Y402" i="1"/>
  <c r="U402" i="1"/>
  <c r="V402" i="1" s="1"/>
  <c r="Y401" i="1"/>
  <c r="U401" i="1"/>
  <c r="V401" i="1" s="1"/>
  <c r="Y400" i="1"/>
  <c r="Y397" i="1"/>
  <c r="Y395" i="1"/>
  <c r="Y394" i="1"/>
  <c r="Y391" i="1"/>
  <c r="Y389" i="1"/>
  <c r="Y385" i="1"/>
  <c r="U385" i="1"/>
  <c r="V385" i="1" s="1"/>
  <c r="U384" i="1"/>
  <c r="V384" i="1" s="1"/>
  <c r="Y383" i="1"/>
  <c r="U382" i="1"/>
  <c r="U381" i="1"/>
  <c r="V381" i="1" s="1"/>
  <c r="Y380" i="1"/>
  <c r="U380" i="1"/>
  <c r="V380" i="1" s="1"/>
  <c r="Y379" i="1"/>
  <c r="U379" i="1"/>
  <c r="V379" i="1" s="1"/>
  <c r="Y378" i="1"/>
  <c r="Y376" i="1"/>
  <c r="U375" i="1"/>
  <c r="V375" i="1" s="1"/>
  <c r="U374" i="1"/>
  <c r="V374" i="1" s="1"/>
  <c r="Y373" i="1"/>
  <c r="U372" i="1"/>
  <c r="V372" i="1" s="1"/>
  <c r="Y371" i="1"/>
  <c r="U371" i="1"/>
  <c r="V371" i="1" s="1"/>
  <c r="Y369" i="1"/>
  <c r="Y367" i="1"/>
  <c r="Y366" i="1"/>
  <c r="U366" i="1"/>
  <c r="V366" i="1" s="1"/>
  <c r="Y364" i="1"/>
  <c r="AB361" i="1"/>
  <c r="Y361" i="1"/>
  <c r="AF360" i="1"/>
  <c r="AB360" i="1"/>
  <c r="AC360" i="1" s="1"/>
  <c r="Y360" i="1"/>
  <c r="U360" i="1"/>
  <c r="V360" i="1" s="1"/>
  <c r="Y359" i="1"/>
  <c r="Y357" i="1"/>
  <c r="Y356" i="1"/>
  <c r="Y355" i="1"/>
  <c r="U355" i="1"/>
  <c r="V355" i="1" s="1"/>
  <c r="AF354" i="1"/>
  <c r="AB354" i="1"/>
  <c r="AC354" i="1" s="1"/>
  <c r="Y354" i="1"/>
  <c r="U353" i="1"/>
  <c r="V353" i="1" s="1"/>
  <c r="Y352" i="1"/>
  <c r="U352" i="1"/>
  <c r="V352" i="1" s="1"/>
  <c r="Y351" i="1"/>
  <c r="AF350" i="1"/>
  <c r="AB350" i="1"/>
  <c r="AC350" i="1" s="1"/>
  <c r="Y350" i="1"/>
  <c r="U350" i="1"/>
  <c r="V350" i="1" s="1"/>
  <c r="U349" i="1"/>
  <c r="V349" i="1" s="1"/>
  <c r="AF348" i="1"/>
  <c r="AB348" i="1"/>
  <c r="AC348" i="1" s="1"/>
  <c r="Y348" i="1"/>
  <c r="U348" i="1"/>
  <c r="V348" i="1" s="1"/>
  <c r="AB347" i="1"/>
  <c r="AC347" i="1" s="1"/>
  <c r="Y347" i="1"/>
  <c r="Y345" i="1"/>
  <c r="Y344" i="1"/>
  <c r="U344" i="1"/>
  <c r="V344" i="1" s="1"/>
  <c r="AF343" i="1"/>
  <c r="AB343" i="1"/>
  <c r="AC343" i="1" s="1"/>
  <c r="Y343" i="1"/>
  <c r="AF342" i="1"/>
  <c r="AB342" i="1"/>
  <c r="AC342" i="1" s="1"/>
  <c r="Y342" i="1"/>
  <c r="U342" i="1"/>
  <c r="V342" i="1" s="1"/>
  <c r="U341" i="1"/>
  <c r="Y340" i="1"/>
  <c r="Y339" i="1"/>
  <c r="AF338" i="1"/>
  <c r="AB338" i="1"/>
  <c r="AC338" i="1" s="1"/>
  <c r="Y338" i="1"/>
  <c r="AF337" i="1"/>
  <c r="AB337" i="1"/>
  <c r="AC337" i="1" s="1"/>
  <c r="Y337" i="1"/>
  <c r="U337" i="1"/>
  <c r="V337" i="1" s="1"/>
  <c r="Y336" i="1"/>
  <c r="U336" i="1"/>
  <c r="V336" i="1" s="1"/>
  <c r="AF333" i="1"/>
  <c r="AB333" i="1"/>
  <c r="AC333" i="1" s="1"/>
  <c r="Y333" i="1"/>
  <c r="Y332" i="1"/>
  <c r="Y331" i="1"/>
  <c r="U331" i="1"/>
  <c r="V331" i="1" s="1"/>
  <c r="AF329" i="1"/>
  <c r="AB329" i="1"/>
  <c r="AC329" i="1" s="1"/>
  <c r="Y329" i="1"/>
  <c r="AF328" i="1"/>
  <c r="AB328" i="1"/>
  <c r="AC328" i="1" s="1"/>
  <c r="Y328" i="1"/>
  <c r="U328" i="1"/>
  <c r="V328" i="1" s="1"/>
  <c r="Y327" i="1"/>
  <c r="U327" i="1"/>
  <c r="V327" i="1" s="1"/>
  <c r="Y326" i="1"/>
  <c r="Y325" i="1"/>
  <c r="Y324" i="1"/>
  <c r="AF322" i="1"/>
  <c r="AB322" i="1"/>
  <c r="AC322" i="1" s="1"/>
  <c r="Y322" i="1"/>
  <c r="AB320" i="1"/>
  <c r="AC320" i="1" s="1"/>
  <c r="Y319" i="1"/>
  <c r="Y318" i="1"/>
  <c r="Y316" i="1"/>
  <c r="Y315" i="1"/>
  <c r="U315" i="1"/>
  <c r="V315" i="1" s="1"/>
  <c r="Y314" i="1"/>
  <c r="AF312" i="1"/>
  <c r="AB312" i="1"/>
  <c r="AC312" i="1" s="1"/>
  <c r="Y312" i="1"/>
  <c r="AF311" i="1"/>
  <c r="AB311" i="1"/>
  <c r="AC311" i="1" s="1"/>
  <c r="Y311" i="1"/>
  <c r="U311" i="1"/>
  <c r="V311" i="1" s="1"/>
  <c r="Y310" i="1"/>
  <c r="U310" i="1"/>
  <c r="V310" i="1" s="1"/>
  <c r="AF308" i="1"/>
  <c r="AB308" i="1"/>
  <c r="AC308" i="1" s="1"/>
  <c r="Y308" i="1"/>
  <c r="Y307" i="1"/>
  <c r="U307" i="1"/>
  <c r="V307" i="1" s="1"/>
  <c r="AF306" i="1"/>
  <c r="AB306" i="1"/>
  <c r="AC306" i="1" s="1"/>
  <c r="Y306" i="1"/>
  <c r="Y304" i="1"/>
  <c r="AF303" i="1"/>
  <c r="AB303" i="1"/>
  <c r="AC303" i="1" s="1"/>
  <c r="U303" i="1"/>
  <c r="V303" i="1" s="1"/>
  <c r="Y302" i="1"/>
  <c r="U301" i="1"/>
  <c r="V301" i="1" s="1"/>
  <c r="U297" i="1"/>
  <c r="V297" i="1" s="1"/>
  <c r="AF295" i="1"/>
  <c r="AB295" i="1"/>
  <c r="AC295" i="1" s="1"/>
  <c r="Y294" i="1"/>
  <c r="AF292" i="1"/>
  <c r="AB292" i="1"/>
  <c r="AC292" i="1" s="1"/>
  <c r="Y292" i="1"/>
  <c r="AF291" i="1"/>
  <c r="AB291" i="1"/>
  <c r="AC291" i="1" s="1"/>
  <c r="Y291" i="1"/>
  <c r="Y290" i="1"/>
  <c r="U290" i="1"/>
  <c r="V290" i="1" s="1"/>
  <c r="AB289" i="1"/>
  <c r="Y289" i="1"/>
  <c r="U289" i="1"/>
  <c r="V289" i="1" s="1"/>
  <c r="AF288" i="1"/>
  <c r="AB288" i="1"/>
  <c r="AC288" i="1" s="1"/>
  <c r="Y288" i="1"/>
  <c r="U288" i="1"/>
  <c r="V288" i="1" s="1"/>
  <c r="Y287" i="1"/>
  <c r="Y286" i="1"/>
  <c r="U286" i="1"/>
  <c r="V286" i="1" s="1"/>
  <c r="Y284" i="1"/>
  <c r="U284" i="1"/>
  <c r="V284" i="1" s="1"/>
  <c r="Y283" i="1"/>
  <c r="Y281" i="1"/>
  <c r="Y280" i="1"/>
  <c r="AB279" i="1"/>
  <c r="AC279" i="1" s="1"/>
  <c r="Y279" i="1"/>
  <c r="U279" i="1"/>
  <c r="V279" i="1" s="1"/>
  <c r="Y278" i="1"/>
  <c r="AB277" i="1"/>
  <c r="AB276" i="1"/>
  <c r="AC276" i="1" s="1"/>
  <c r="AF276" i="1"/>
  <c r="Y276" i="1"/>
  <c r="U276" i="1"/>
  <c r="V276" i="1" s="1"/>
  <c r="Y275" i="1"/>
  <c r="U274" i="1"/>
  <c r="V274" i="1" s="1"/>
  <c r="Y273" i="1"/>
  <c r="Y271" i="1"/>
  <c r="U271" i="1"/>
  <c r="V271" i="1" s="1"/>
  <c r="AF269" i="1"/>
  <c r="AB269" i="1"/>
  <c r="AC269" i="1" s="1"/>
  <c r="Y269" i="1"/>
  <c r="U269" i="1"/>
  <c r="V269" i="1" s="1"/>
  <c r="AB268" i="1"/>
  <c r="Y268" i="1"/>
  <c r="Y267" i="1"/>
  <c r="U267" i="1"/>
  <c r="V267" i="1" s="1"/>
  <c r="AF266" i="1"/>
  <c r="AB266" i="1"/>
  <c r="AC266" i="1" s="1"/>
  <c r="Y266" i="1"/>
  <c r="AF265" i="1"/>
  <c r="AB265" i="1"/>
  <c r="AC265" i="1" s="1"/>
  <c r="Y265" i="1"/>
  <c r="AF264" i="1"/>
  <c r="AB264" i="1"/>
  <c r="Y264" i="1"/>
  <c r="AB263" i="1"/>
  <c r="AC263" i="1" s="1"/>
  <c r="Y263" i="1"/>
  <c r="Y262" i="1"/>
  <c r="U261" i="1"/>
  <c r="Y260" i="1"/>
  <c r="Y259" i="1"/>
  <c r="U259" i="1"/>
  <c r="V259" i="1" s="1"/>
  <c r="Y258" i="1"/>
  <c r="Y257" i="1"/>
  <c r="U257" i="1"/>
  <c r="V257" i="1" s="1"/>
  <c r="AB256" i="1"/>
  <c r="AC256" i="1" s="1"/>
  <c r="Y256" i="1"/>
  <c r="Y255" i="1"/>
  <c r="AF254" i="1"/>
  <c r="AB254" i="1"/>
  <c r="AC254" i="1" s="1"/>
  <c r="Y252" i="1"/>
  <c r="Y251" i="1"/>
  <c r="U251" i="1"/>
  <c r="V251" i="1" s="1"/>
  <c r="AB250" i="1"/>
  <c r="AC250" i="1" s="1"/>
  <c r="Y250" i="1"/>
  <c r="AF249" i="1"/>
  <c r="Y248" i="1"/>
  <c r="Y247" i="1"/>
  <c r="U247" i="1"/>
  <c r="V247" i="1" s="1"/>
  <c r="AF246" i="1"/>
  <c r="AB246" i="1"/>
  <c r="AC246" i="1" s="1"/>
  <c r="Y246" i="1"/>
  <c r="Y245" i="1"/>
  <c r="AB244" i="1"/>
  <c r="AF244" i="1"/>
  <c r="Y244" i="1"/>
  <c r="U244" i="1"/>
  <c r="V244" i="1" s="1"/>
  <c r="Y243" i="1"/>
  <c r="AF242" i="1"/>
  <c r="AB242" i="1"/>
  <c r="AC242" i="1" s="1"/>
  <c r="AB241" i="1"/>
  <c r="AC241" i="1" s="1"/>
  <c r="Y241" i="1"/>
  <c r="Y240" i="1"/>
  <c r="Y239" i="1"/>
  <c r="U239" i="1"/>
  <c r="V239" i="1" s="1"/>
  <c r="Y238" i="1"/>
  <c r="U238" i="1"/>
  <c r="V238" i="1" s="1"/>
  <c r="AB237" i="1"/>
  <c r="AC237" i="1" s="1"/>
  <c r="Y236" i="1"/>
  <c r="Y235" i="1"/>
  <c r="AF234" i="1"/>
  <c r="AB234" i="1"/>
  <c r="AC234" i="1" s="1"/>
  <c r="Y234" i="1"/>
  <c r="U233" i="1"/>
  <c r="V233" i="1" s="1"/>
  <c r="Y232" i="1"/>
  <c r="U232" i="1"/>
  <c r="V232" i="1" s="1"/>
  <c r="AB231" i="1"/>
  <c r="Y231" i="1"/>
  <c r="Y229" i="1"/>
  <c r="Y228" i="1"/>
  <c r="U228" i="1"/>
  <c r="V228" i="1" s="1"/>
  <c r="Y227" i="1"/>
  <c r="Y226" i="1"/>
  <c r="U226" i="1"/>
  <c r="V226" i="1" s="1"/>
  <c r="AF225" i="1"/>
  <c r="AB225" i="1"/>
  <c r="Y225" i="1"/>
  <c r="Y223" i="1"/>
  <c r="U223" i="1"/>
  <c r="V223" i="1" s="1"/>
  <c r="Y220" i="1"/>
  <c r="U220" i="1"/>
  <c r="V220" i="1" s="1"/>
  <c r="Y219" i="1"/>
  <c r="Y218" i="1"/>
  <c r="U218" i="1"/>
  <c r="V218" i="1" s="1"/>
  <c r="Y216" i="1"/>
  <c r="U216" i="1"/>
  <c r="V216" i="1" s="1"/>
  <c r="AF215" i="1"/>
  <c r="AB215" i="1"/>
  <c r="AC215" i="1" s="1"/>
  <c r="AF214" i="1"/>
  <c r="AB214" i="1"/>
  <c r="AC214" i="1" s="1"/>
  <c r="Y214" i="1"/>
  <c r="Y213" i="1"/>
  <c r="AB212" i="1"/>
  <c r="AC212" i="1" s="1"/>
  <c r="AF212" i="1"/>
  <c r="Y212" i="1"/>
  <c r="AF211" i="1"/>
  <c r="AB211" i="1"/>
  <c r="AC211" i="1" s="1"/>
  <c r="Y211" i="1"/>
  <c r="Y210" i="1"/>
  <c r="AF209" i="1"/>
  <c r="AB209" i="1"/>
  <c r="AC209" i="1" s="1"/>
  <c r="Y208" i="1"/>
  <c r="Y207" i="1"/>
  <c r="Y206" i="1"/>
  <c r="U206" i="1"/>
  <c r="V206" i="1" s="1"/>
  <c r="Y205" i="1"/>
  <c r="U205" i="1"/>
  <c r="V205" i="1" s="1"/>
  <c r="AF204" i="1"/>
  <c r="AB204" i="1"/>
  <c r="AC204" i="1" s="1"/>
  <c r="Y204" i="1"/>
  <c r="AB203" i="1"/>
  <c r="AC203" i="1" s="1"/>
  <c r="Y203" i="1"/>
  <c r="AB202" i="1"/>
  <c r="Y202" i="1"/>
  <c r="AF201" i="1"/>
  <c r="AB201" i="1"/>
  <c r="AB199" i="1"/>
  <c r="Y199" i="1"/>
  <c r="Y198" i="1"/>
  <c r="AF197" i="1"/>
  <c r="AB197" i="1"/>
  <c r="AC197" i="1" s="1"/>
  <c r="U197" i="1"/>
  <c r="V197" i="1" s="1"/>
  <c r="Y196" i="1"/>
  <c r="U196" i="1"/>
  <c r="V196" i="1" s="1"/>
  <c r="Y194" i="1"/>
  <c r="Y193" i="1"/>
  <c r="AF192" i="1"/>
  <c r="AB192" i="1"/>
  <c r="AC192" i="1" s="1"/>
  <c r="Y192" i="1"/>
  <c r="U192" i="1"/>
  <c r="V192" i="1" s="1"/>
  <c r="Y190" i="1"/>
  <c r="AF189" i="1"/>
  <c r="AB189" i="1"/>
  <c r="Y189" i="1"/>
  <c r="AF188" i="1"/>
  <c r="AB188" i="1"/>
  <c r="AC188" i="1" s="1"/>
  <c r="Y188" i="1"/>
  <c r="U188" i="1"/>
  <c r="V188" i="1" s="1"/>
  <c r="Y186" i="1"/>
  <c r="Y184" i="1"/>
  <c r="Y183" i="1"/>
  <c r="U183" i="1"/>
  <c r="V183" i="1" s="1"/>
  <c r="Y181" i="1"/>
  <c r="Y180" i="1"/>
  <c r="U179" i="1"/>
  <c r="V179" i="1" s="1"/>
  <c r="U178" i="1"/>
  <c r="V178" i="1" s="1"/>
  <c r="Y177" i="1"/>
  <c r="AB175" i="1"/>
  <c r="Y175" i="1"/>
  <c r="U175" i="1"/>
  <c r="V175" i="1" s="1"/>
  <c r="Y173" i="1"/>
  <c r="U173" i="1"/>
  <c r="V173" i="1" s="1"/>
  <c r="Y172" i="1"/>
  <c r="U172" i="1"/>
  <c r="V172" i="1" s="1"/>
  <c r="Y171" i="1"/>
  <c r="U171" i="1"/>
  <c r="V171" i="1" s="1"/>
  <c r="Y170" i="1"/>
  <c r="U170" i="1"/>
  <c r="V170" i="1" s="1"/>
  <c r="Y169" i="1"/>
  <c r="U169" i="1"/>
  <c r="V169" i="1" s="1"/>
  <c r="Y168" i="1"/>
  <c r="U168" i="1"/>
  <c r="V168" i="1" s="1"/>
  <c r="Y167" i="1"/>
  <c r="AF165" i="1"/>
  <c r="AB165" i="1"/>
  <c r="AC165" i="1" s="1"/>
  <c r="Y165" i="1"/>
  <c r="U165" i="1"/>
  <c r="V165" i="1" s="1"/>
  <c r="Y164" i="1"/>
  <c r="Y163" i="1"/>
  <c r="Y162" i="1"/>
  <c r="U162" i="1"/>
  <c r="V162" i="1" s="1"/>
  <c r="Y161" i="1"/>
  <c r="U160" i="1"/>
  <c r="V160" i="1" s="1"/>
  <c r="Y158" i="1"/>
  <c r="AF157" i="1"/>
  <c r="AB157" i="1"/>
  <c r="AC157" i="1" s="1"/>
  <c r="Y157" i="1"/>
  <c r="U157" i="1"/>
  <c r="V157" i="1" s="1"/>
  <c r="AB156" i="1"/>
  <c r="AF156" i="1"/>
  <c r="Y156" i="1"/>
  <c r="AF155" i="1"/>
  <c r="AB155" i="1"/>
  <c r="AC155" i="1" s="1"/>
  <c r="Y155" i="1"/>
  <c r="U155" i="1"/>
  <c r="V155" i="1" s="1"/>
  <c r="AF154" i="1"/>
  <c r="Y154" i="1"/>
  <c r="Y153" i="1"/>
  <c r="AF152" i="1"/>
  <c r="AB152" i="1"/>
  <c r="AC152" i="1" s="1"/>
  <c r="Y152" i="1"/>
  <c r="U152" i="1"/>
  <c r="V152" i="1" s="1"/>
  <c r="Y151" i="1"/>
  <c r="Y150" i="1"/>
  <c r="U150" i="1"/>
  <c r="V150" i="1" s="1"/>
  <c r="AF149" i="1"/>
  <c r="AB149" i="1"/>
  <c r="AC149" i="1" s="1"/>
  <c r="Y149" i="1"/>
  <c r="U149" i="1"/>
  <c r="V149" i="1" s="1"/>
  <c r="Y148" i="1"/>
  <c r="Y145" i="1"/>
  <c r="U145" i="1"/>
  <c r="V145" i="1" s="1"/>
  <c r="AF143" i="1"/>
  <c r="AB143" i="1"/>
  <c r="AC143" i="1" s="1"/>
  <c r="Y143" i="1"/>
  <c r="Y142" i="1"/>
  <c r="AF141" i="1"/>
  <c r="AB141" i="1"/>
  <c r="AC141" i="1" s="1"/>
  <c r="Y141" i="1"/>
  <c r="Y140" i="1"/>
  <c r="U140" i="1"/>
  <c r="V140" i="1" s="1"/>
  <c r="AB139" i="1"/>
  <c r="Y139" i="1"/>
  <c r="AB138" i="1"/>
  <c r="AC138" i="1" s="1"/>
  <c r="AF138" i="1"/>
  <c r="Y138" i="1"/>
  <c r="U138" i="1"/>
  <c r="V138" i="1" s="1"/>
  <c r="U136" i="1"/>
  <c r="V136" i="1" s="1"/>
  <c r="AF135" i="1"/>
  <c r="AB135" i="1"/>
  <c r="AC135" i="1" s="1"/>
  <c r="Y135" i="1"/>
  <c r="U135" i="1"/>
  <c r="V135" i="1" s="1"/>
  <c r="Y134" i="1"/>
  <c r="AF133" i="1"/>
  <c r="AB133" i="1"/>
  <c r="AC133" i="1" s="1"/>
  <c r="Y133" i="1"/>
  <c r="U133" i="1"/>
  <c r="V133" i="1" s="1"/>
  <c r="AF132" i="1"/>
  <c r="AB132" i="1"/>
  <c r="AC132" i="1" s="1"/>
  <c r="Y132" i="1"/>
  <c r="U131" i="1"/>
  <c r="V131" i="1" s="1"/>
  <c r="Y130" i="1"/>
  <c r="AF129" i="1"/>
  <c r="AB129" i="1"/>
  <c r="AC129" i="1" s="1"/>
  <c r="Y129" i="1"/>
  <c r="U129" i="1"/>
  <c r="V129" i="1" s="1"/>
  <c r="AF128" i="1"/>
  <c r="AB128" i="1"/>
  <c r="AC128" i="1" s="1"/>
  <c r="Y128" i="1"/>
  <c r="U128" i="1"/>
  <c r="V128" i="1" s="1"/>
  <c r="AF127" i="1"/>
  <c r="Y127" i="1"/>
  <c r="Y126" i="1"/>
  <c r="U126" i="1"/>
  <c r="V126" i="1" s="1"/>
  <c r="AF125" i="1"/>
  <c r="AB125" i="1"/>
  <c r="AC125" i="1" s="1"/>
  <c r="Y125" i="1"/>
  <c r="U125" i="1"/>
  <c r="V125" i="1" s="1"/>
  <c r="AF124" i="1"/>
  <c r="AB124" i="1"/>
  <c r="AC124" i="1" s="1"/>
  <c r="Y124" i="1"/>
  <c r="AB122" i="1"/>
  <c r="Y122" i="1"/>
  <c r="AF121" i="1"/>
  <c r="AB121" i="1"/>
  <c r="AC121" i="1" s="1"/>
  <c r="Y121" i="1"/>
  <c r="U121" i="1"/>
  <c r="V121" i="1" s="1"/>
  <c r="Y120" i="1"/>
  <c r="U120" i="1"/>
  <c r="V120" i="1" s="1"/>
  <c r="U119" i="1"/>
  <c r="AF118" i="1"/>
  <c r="AB118" i="1"/>
  <c r="AC118" i="1" s="1"/>
  <c r="Y118" i="1"/>
  <c r="AF117" i="1"/>
  <c r="AB117" i="1"/>
  <c r="AC117" i="1" s="1"/>
  <c r="Y117" i="1"/>
  <c r="Y116" i="1"/>
  <c r="U116" i="1"/>
  <c r="V116" i="1" s="1"/>
  <c r="AB115" i="1"/>
  <c r="Y115" i="1"/>
  <c r="U115" i="1"/>
  <c r="V115" i="1" s="1"/>
  <c r="Y114" i="1"/>
  <c r="AF113" i="1"/>
  <c r="AB113" i="1"/>
  <c r="AC113" i="1" s="1"/>
  <c r="Y113" i="1"/>
  <c r="U113" i="1"/>
  <c r="V113" i="1" s="1"/>
  <c r="AF111" i="1"/>
  <c r="AB111" i="1"/>
  <c r="AC111" i="1" s="1"/>
  <c r="Y111" i="1"/>
  <c r="Y110" i="1"/>
  <c r="U110" i="1"/>
  <c r="V110" i="1" s="1"/>
  <c r="Y109" i="1"/>
  <c r="U109" i="1"/>
  <c r="V109" i="1" s="1"/>
  <c r="Y108" i="1"/>
  <c r="U108" i="1"/>
  <c r="V108" i="1" s="1"/>
  <c r="Y106" i="1"/>
  <c r="Y105" i="1"/>
  <c r="U105" i="1"/>
  <c r="V105" i="1" s="1"/>
  <c r="Y104" i="1"/>
  <c r="U104" i="1"/>
  <c r="V104" i="1" s="1"/>
  <c r="Y103" i="1"/>
  <c r="Y102" i="1"/>
  <c r="AF101" i="1"/>
  <c r="AB101" i="1"/>
  <c r="AC101" i="1" s="1"/>
  <c r="Y101" i="1"/>
  <c r="Y100" i="1"/>
  <c r="U100" i="1"/>
  <c r="V100" i="1" s="1"/>
  <c r="AF99" i="1"/>
  <c r="AB99" i="1"/>
  <c r="AC99" i="1" s="1"/>
  <c r="Y99" i="1"/>
  <c r="U98" i="1"/>
  <c r="V98" i="1" s="1"/>
  <c r="Y97" i="1"/>
  <c r="Y96" i="1"/>
  <c r="U96" i="1"/>
  <c r="V96" i="1" s="1"/>
  <c r="U95" i="1"/>
  <c r="V95" i="1" s="1"/>
  <c r="Y94" i="1"/>
  <c r="U94" i="1"/>
  <c r="V94" i="1" s="1"/>
  <c r="AF93" i="1"/>
  <c r="AB93" i="1"/>
  <c r="AC93" i="1" s="1"/>
  <c r="Y93" i="1"/>
  <c r="U92" i="1"/>
  <c r="V92" i="1" s="1"/>
  <c r="Y91" i="1"/>
  <c r="AF90" i="1"/>
  <c r="AB90" i="1"/>
  <c r="AC90" i="1" s="1"/>
  <c r="Y90" i="1"/>
  <c r="AF89" i="1"/>
  <c r="AB89" i="1"/>
  <c r="Y89" i="1"/>
  <c r="U89" i="1"/>
  <c r="V89" i="1" s="1"/>
  <c r="U88" i="1"/>
  <c r="V88" i="1" s="1"/>
  <c r="Y86" i="1"/>
  <c r="AF85" i="1"/>
  <c r="AB85" i="1"/>
  <c r="AC85" i="1" s="1"/>
  <c r="U85" i="1"/>
  <c r="V85" i="1" s="1"/>
  <c r="AF84" i="1"/>
  <c r="AB84" i="1"/>
  <c r="AC84" i="1" s="1"/>
  <c r="Y84" i="1"/>
  <c r="U84" i="1"/>
  <c r="V84" i="1" s="1"/>
  <c r="U83" i="1"/>
  <c r="V83" i="1" s="1"/>
  <c r="Y82" i="1"/>
  <c r="U80" i="1"/>
  <c r="V80" i="1" s="1"/>
  <c r="AF79" i="1"/>
  <c r="AB79" i="1"/>
  <c r="AC79" i="1" s="1"/>
  <c r="Y79" i="1"/>
  <c r="AB78" i="1"/>
  <c r="AF78" i="1"/>
  <c r="Y78" i="1"/>
  <c r="U78" i="1"/>
  <c r="V78" i="1" s="1"/>
  <c r="Y77" i="1"/>
  <c r="U77" i="1"/>
  <c r="V77" i="1" s="1"/>
  <c r="U76" i="1"/>
  <c r="V76" i="1" s="1"/>
  <c r="AF75" i="1"/>
  <c r="AB75" i="1"/>
  <c r="AC75" i="1" s="1"/>
  <c r="Y75" i="1"/>
  <c r="U75" i="1"/>
  <c r="V75" i="1" s="1"/>
  <c r="U74" i="1"/>
  <c r="V74" i="1" s="1"/>
  <c r="Y73" i="1"/>
  <c r="U73" i="1"/>
  <c r="V73" i="1" s="1"/>
  <c r="U72" i="1"/>
  <c r="V72" i="1" s="1"/>
  <c r="AF71" i="1"/>
  <c r="AB71" i="1"/>
  <c r="Y71" i="1"/>
  <c r="U71" i="1"/>
  <c r="V71" i="1" s="1"/>
  <c r="Y70" i="1"/>
  <c r="AB69" i="1"/>
  <c r="Y69" i="1"/>
  <c r="U69" i="1"/>
  <c r="V69" i="1" s="1"/>
  <c r="AF68" i="1"/>
  <c r="AB68" i="1"/>
  <c r="AC68" i="1" s="1"/>
  <c r="Y68" i="1"/>
  <c r="U68" i="1"/>
  <c r="V68" i="1" s="1"/>
  <c r="AF67" i="1"/>
  <c r="AB67" i="1"/>
  <c r="AC67" i="1" s="1"/>
  <c r="Y67" i="1"/>
  <c r="Y65" i="1"/>
  <c r="U65" i="1"/>
  <c r="V65" i="1" s="1"/>
  <c r="AF64" i="1"/>
  <c r="AB64" i="1"/>
  <c r="AC64" i="1" s="1"/>
  <c r="Y64" i="1"/>
  <c r="AB63" i="1"/>
  <c r="Y63" i="1"/>
  <c r="AF62" i="1"/>
  <c r="AB62" i="1"/>
  <c r="AC62" i="1" s="1"/>
  <c r="Y62" i="1"/>
  <c r="U62" i="1"/>
  <c r="V62" i="1" s="1"/>
  <c r="Y61" i="1"/>
  <c r="Y59" i="1"/>
  <c r="U59" i="1"/>
  <c r="V59" i="1" s="1"/>
  <c r="Y58" i="1"/>
  <c r="U57" i="1"/>
  <c r="V57" i="1" s="1"/>
  <c r="AF56" i="1"/>
  <c r="AB56" i="1"/>
  <c r="AC56" i="1" s="1"/>
  <c r="Y56" i="1"/>
  <c r="U54" i="1"/>
  <c r="V54" i="1" s="1"/>
  <c r="Y53" i="1"/>
  <c r="U53" i="1"/>
  <c r="V53" i="1" s="1"/>
  <c r="U52" i="1"/>
  <c r="V52" i="1" s="1"/>
  <c r="AF51" i="1"/>
  <c r="AB51" i="1"/>
  <c r="AC51" i="1" s="1"/>
  <c r="Y51" i="1"/>
  <c r="Y50" i="1"/>
  <c r="U50" i="1"/>
  <c r="V50" i="1" s="1"/>
  <c r="Y49" i="1"/>
  <c r="U49" i="1"/>
  <c r="V49" i="1" s="1"/>
  <c r="AF48" i="1"/>
  <c r="AB48" i="1"/>
  <c r="AC48" i="1" s="1"/>
  <c r="Y48" i="1"/>
  <c r="Y47" i="1"/>
  <c r="AF46" i="1"/>
  <c r="AB46" i="1"/>
  <c r="AC46" i="1" s="1"/>
  <c r="Y46" i="1"/>
  <c r="U46" i="1"/>
  <c r="V46" i="1" s="1"/>
  <c r="U45" i="1"/>
  <c r="V45" i="1" s="1"/>
  <c r="Y44" i="1"/>
  <c r="U44" i="1"/>
  <c r="V44" i="1" s="1"/>
  <c r="AF43" i="1"/>
  <c r="AB43" i="1"/>
  <c r="AC43" i="1" s="1"/>
  <c r="U43" i="1"/>
  <c r="V43" i="1" s="1"/>
  <c r="AF42" i="1"/>
  <c r="AB42" i="1"/>
  <c r="AC42" i="1" s="1"/>
  <c r="Y42" i="1"/>
  <c r="AF41" i="1"/>
  <c r="AB41" i="1"/>
  <c r="AC41" i="1" s="1"/>
  <c r="Y41" i="1"/>
  <c r="U41" i="1"/>
  <c r="V41" i="1" s="1"/>
  <c r="Y39" i="1"/>
  <c r="AF38" i="1"/>
  <c r="AB38" i="1"/>
  <c r="AC38" i="1" s="1"/>
  <c r="Y38" i="1"/>
  <c r="AF37" i="1"/>
  <c r="AB37" i="1"/>
  <c r="AC37" i="1" s="1"/>
  <c r="Y37" i="1"/>
  <c r="U37" i="1"/>
  <c r="V37" i="1" s="1"/>
  <c r="U36" i="1"/>
  <c r="V36" i="1" s="1"/>
  <c r="Y35" i="1"/>
  <c r="Y34" i="1"/>
  <c r="U33" i="1"/>
  <c r="V33" i="1" s="1"/>
  <c r="Y32" i="1"/>
  <c r="AF31" i="1"/>
  <c r="AB31" i="1"/>
  <c r="AC31" i="1" s="1"/>
  <c r="Y31" i="1"/>
  <c r="U31" i="1"/>
  <c r="V31" i="1" s="1"/>
  <c r="AF30" i="1"/>
  <c r="AB30" i="1"/>
  <c r="AC30" i="1" s="1"/>
  <c r="Y30" i="1"/>
  <c r="Y29" i="1"/>
  <c r="U29" i="1"/>
  <c r="V29" i="1" s="1"/>
  <c r="AF28" i="1"/>
  <c r="AB28" i="1"/>
  <c r="AC28" i="1" s="1"/>
  <c r="Y28" i="1"/>
  <c r="Y27" i="1"/>
  <c r="Y26" i="1"/>
  <c r="Y25" i="1"/>
  <c r="U25" i="1"/>
  <c r="V25" i="1" s="1"/>
  <c r="AF24" i="1"/>
  <c r="AB24" i="1"/>
  <c r="AC24" i="1" s="1"/>
  <c r="Y24" i="1"/>
  <c r="Y23" i="1"/>
  <c r="U23" i="1"/>
  <c r="V23" i="1" s="1"/>
  <c r="AF22" i="1"/>
  <c r="AB22" i="1"/>
  <c r="AC22" i="1" s="1"/>
  <c r="Y22" i="1"/>
  <c r="AB21" i="1"/>
  <c r="AC21" i="1" s="1"/>
  <c r="Y21" i="1"/>
  <c r="U21" i="1"/>
  <c r="V21" i="1" s="1"/>
  <c r="AF20" i="1"/>
  <c r="AB20" i="1"/>
  <c r="AC20" i="1" s="1"/>
  <c r="Y20" i="1"/>
  <c r="U19" i="1"/>
  <c r="V19" i="1" s="1"/>
  <c r="U18" i="1"/>
  <c r="V18" i="1" s="1"/>
  <c r="Y16" i="1"/>
  <c r="AF15" i="1"/>
  <c r="AB15" i="1"/>
  <c r="AC15" i="1" s="1"/>
  <c r="Y15" i="1"/>
  <c r="U15" i="1"/>
  <c r="V15" i="1" s="1"/>
  <c r="Y14" i="1"/>
  <c r="U14" i="1"/>
  <c r="V14" i="1" s="1"/>
  <c r="AF13" i="1"/>
  <c r="AB13" i="1"/>
  <c r="AC13" i="1" s="1"/>
  <c r="U13" i="1"/>
  <c r="V13" i="1" s="1"/>
  <c r="U12" i="1"/>
  <c r="V12" i="1" s="1"/>
  <c r="AF11" i="1"/>
  <c r="AB11" i="1"/>
  <c r="AC11" i="1" s="1"/>
  <c r="Y11" i="1"/>
  <c r="Y10" i="1"/>
  <c r="L449" i="1"/>
  <c r="G449" i="1"/>
  <c r="Z183" i="1" l="1"/>
  <c r="Z77" i="1"/>
  <c r="AB77" i="1" s="1"/>
  <c r="AC77" i="1" s="1"/>
  <c r="Z129" i="1"/>
  <c r="Z175" i="1"/>
  <c r="Z53" i="1"/>
  <c r="AB53" i="1" s="1"/>
  <c r="AF53" i="1" s="1"/>
  <c r="Z94" i="1"/>
  <c r="AB94" i="1" s="1"/>
  <c r="AF94" i="1" s="1"/>
  <c r="Z108" i="1"/>
  <c r="AB108" i="1" s="1"/>
  <c r="AF108" i="1" s="1"/>
  <c r="Z150" i="1"/>
  <c r="AB150" i="1" s="1"/>
  <c r="AC150" i="1" s="1"/>
  <c r="Z157" i="1"/>
  <c r="Z162" i="1"/>
  <c r="AB162" i="1" s="1"/>
  <c r="AC162" i="1" s="1"/>
  <c r="Z366" i="1"/>
  <c r="AB366" i="1" s="1"/>
  <c r="AC366" i="1" s="1"/>
  <c r="Z428" i="1"/>
  <c r="AB428" i="1" s="1"/>
  <c r="Z228" i="1"/>
  <c r="AB228" i="1" s="1"/>
  <c r="AC228" i="1" s="1"/>
  <c r="Z62" i="1"/>
  <c r="Z113" i="1"/>
  <c r="Z120" i="1"/>
  <c r="AB120" i="1" s="1"/>
  <c r="AC120" i="1" s="1"/>
  <c r="Z239" i="1"/>
  <c r="AB239" i="1" s="1"/>
  <c r="AC239" i="1" s="1"/>
  <c r="Z247" i="1"/>
  <c r="AB247" i="1" s="1"/>
  <c r="AC247" i="1" s="1"/>
  <c r="Z257" i="1"/>
  <c r="AB257" i="1" s="1"/>
  <c r="AC257" i="1" s="1"/>
  <c r="Z96" i="1"/>
  <c r="AB96" i="1" s="1"/>
  <c r="AF96" i="1" s="1"/>
  <c r="Z121" i="1"/>
  <c r="Z128" i="1"/>
  <c r="Z152" i="1"/>
  <c r="Z226" i="1"/>
  <c r="AB226" i="1" s="1"/>
  <c r="Z310" i="1"/>
  <c r="AB310" i="1" s="1"/>
  <c r="AC310" i="1" s="1"/>
  <c r="Z170" i="1"/>
  <c r="AB170" i="1" s="1"/>
  <c r="AC170" i="1" s="1"/>
  <c r="Z196" i="1"/>
  <c r="AB196" i="1" s="1"/>
  <c r="AC196" i="1" s="1"/>
  <c r="Z223" i="1"/>
  <c r="AB223" i="1" s="1"/>
  <c r="AC223" i="1" s="1"/>
  <c r="Z288" i="1"/>
  <c r="Z430" i="1"/>
  <c r="AB430" i="1" s="1"/>
  <c r="AC430" i="1" s="1"/>
  <c r="Z446" i="1"/>
  <c r="AB446" i="1" s="1"/>
  <c r="AC446" i="1" s="1"/>
  <c r="Z350" i="1"/>
  <c r="Z371" i="1"/>
  <c r="AB371" i="1" s="1"/>
  <c r="AC371" i="1" s="1"/>
  <c r="Z437" i="1"/>
  <c r="AB437" i="1" s="1"/>
  <c r="AF437" i="1" s="1"/>
  <c r="Z443" i="1"/>
  <c r="AB443" i="1" s="1"/>
  <c r="AC443" i="1" s="1"/>
  <c r="Z21" i="1"/>
  <c r="Z216" i="1"/>
  <c r="AB216" i="1" s="1"/>
  <c r="AC216" i="1" s="1"/>
  <c r="Z232" i="1"/>
  <c r="AB232" i="1" s="1"/>
  <c r="AF232" i="1" s="1"/>
  <c r="Z290" i="1"/>
  <c r="AB290" i="1" s="1"/>
  <c r="AC290" i="1" s="1"/>
  <c r="Z418" i="1"/>
  <c r="AB418" i="1" s="1"/>
  <c r="AC418" i="1" s="1"/>
  <c r="Z433" i="1"/>
  <c r="AB433" i="1" s="1"/>
  <c r="Z425" i="1"/>
  <c r="AB425" i="1" s="1"/>
  <c r="AF425" i="1" s="1"/>
  <c r="Z110" i="1"/>
  <c r="AB110" i="1" s="1"/>
  <c r="Z135" i="1"/>
  <c r="Z173" i="1"/>
  <c r="AB173" i="1" s="1"/>
  <c r="AC173" i="1" s="1"/>
  <c r="Z421" i="1"/>
  <c r="AB421" i="1" s="1"/>
  <c r="Z360" i="1"/>
  <c r="Z444" i="1"/>
  <c r="AB444" i="1" s="1"/>
  <c r="AC444" i="1" s="1"/>
  <c r="Z46" i="1"/>
  <c r="Z419" i="1"/>
  <c r="AB419" i="1" s="1"/>
  <c r="AC419" i="1" s="1"/>
  <c r="Z104" i="1"/>
  <c r="AB104" i="1" s="1"/>
  <c r="AC104" i="1" s="1"/>
  <c r="Z109" i="1"/>
  <c r="AB109" i="1" s="1"/>
  <c r="AF109" i="1" s="1"/>
  <c r="Z155" i="1"/>
  <c r="Z168" i="1"/>
  <c r="AB168" i="1" s="1"/>
  <c r="AC168" i="1" s="1"/>
  <c r="Z172" i="1"/>
  <c r="AB172" i="1" s="1"/>
  <c r="AC172" i="1" s="1"/>
  <c r="Z289" i="1"/>
  <c r="Z402" i="1"/>
  <c r="AB402" i="1" s="1"/>
  <c r="AC402" i="1" s="1"/>
  <c r="Z68" i="1"/>
  <c r="Z100" i="1"/>
  <c r="AB100" i="1" s="1"/>
  <c r="Z342" i="1"/>
  <c r="Z420" i="1"/>
  <c r="AB420" i="1" s="1"/>
  <c r="AC420" i="1" s="1"/>
  <c r="Z126" i="1"/>
  <c r="AB126" i="1" s="1"/>
  <c r="Z192" i="1"/>
  <c r="Z75" i="1"/>
  <c r="Z133" i="1"/>
  <c r="Z145" i="1"/>
  <c r="AB145" i="1" s="1"/>
  <c r="AC145" i="1" s="1"/>
  <c r="Z331" i="1"/>
  <c r="AB331" i="1" s="1"/>
  <c r="AF331" i="1" s="1"/>
  <c r="Z432" i="1"/>
  <c r="AB432" i="1" s="1"/>
  <c r="AC432" i="1" s="1"/>
  <c r="Z116" i="1"/>
  <c r="AB116" i="1" s="1"/>
  <c r="AC116" i="1" s="1"/>
  <c r="Z84" i="1"/>
  <c r="Z218" i="1"/>
  <c r="AB218" i="1" s="1"/>
  <c r="AF218" i="1" s="1"/>
  <c r="Z348" i="1"/>
  <c r="Z407" i="1"/>
  <c r="AB407" i="1" s="1"/>
  <c r="AC407" i="1" s="1"/>
  <c r="Z138" i="1"/>
  <c r="Z44" i="1"/>
  <c r="AB44" i="1" s="1"/>
  <c r="AF44" i="1" s="1"/>
  <c r="Z149" i="1"/>
  <c r="Z15" i="1"/>
  <c r="Z41" i="1"/>
  <c r="Z78" i="1"/>
  <c r="Z115" i="1"/>
  <c r="Z244" i="1"/>
  <c r="Z259" i="1"/>
  <c r="AB259" i="1" s="1"/>
  <c r="AC259" i="1" s="1"/>
  <c r="Z344" i="1"/>
  <c r="AB344" i="1" s="1"/>
  <c r="AC344" i="1" s="1"/>
  <c r="Z405" i="1"/>
  <c r="AB405" i="1" s="1"/>
  <c r="AC405" i="1" s="1"/>
  <c r="Z25" i="1"/>
  <c r="AB25" i="1" s="1"/>
  <c r="AC25" i="1" s="1"/>
  <c r="Z59" i="1"/>
  <c r="AB59" i="1" s="1"/>
  <c r="AC59" i="1" s="1"/>
  <c r="Z65" i="1"/>
  <c r="AB65" i="1" s="1"/>
  <c r="AF65" i="1" s="1"/>
  <c r="Z89" i="1"/>
  <c r="Z105" i="1"/>
  <c r="AB105" i="1" s="1"/>
  <c r="AC105" i="1" s="1"/>
  <c r="Z140" i="1"/>
  <c r="AB140" i="1" s="1"/>
  <c r="AC140" i="1" s="1"/>
  <c r="Z165" i="1"/>
  <c r="Z169" i="1"/>
  <c r="AB169" i="1" s="1"/>
  <c r="AC169" i="1" s="1"/>
  <c r="Z171" i="1"/>
  <c r="AB171" i="1" s="1"/>
  <c r="AC171" i="1" s="1"/>
  <c r="Z238" i="1"/>
  <c r="AB238" i="1" s="1"/>
  <c r="Z276" i="1"/>
  <c r="Z307" i="1"/>
  <c r="AB307" i="1" s="1"/>
  <c r="AC307" i="1" s="1"/>
  <c r="Z311" i="1"/>
  <c r="Z315" i="1"/>
  <c r="AB315" i="1" s="1"/>
  <c r="AC315" i="1" s="1"/>
  <c r="Z327" i="1"/>
  <c r="AB327" i="1" s="1"/>
  <c r="AC327" i="1" s="1"/>
  <c r="Z69" i="1"/>
  <c r="Z71" i="1"/>
  <c r="Z205" i="1"/>
  <c r="AB205" i="1" s="1"/>
  <c r="Z251" i="1"/>
  <c r="AB251" i="1" s="1"/>
  <c r="AC251" i="1" s="1"/>
  <c r="Z269" i="1"/>
  <c r="Z271" i="1"/>
  <c r="AB271" i="1" s="1"/>
  <c r="AC271" i="1" s="1"/>
  <c r="Z337" i="1"/>
  <c r="Z380" i="1"/>
  <c r="AB380" i="1" s="1"/>
  <c r="AC380" i="1" s="1"/>
  <c r="Z23" i="1"/>
  <c r="AB23" i="1" s="1"/>
  <c r="AC23" i="1" s="1"/>
  <c r="Z29" i="1"/>
  <c r="AB29" i="1" s="1"/>
  <c r="AF29" i="1" s="1"/>
  <c r="Z73" i="1"/>
  <c r="AB73" i="1" s="1"/>
  <c r="Z385" i="1"/>
  <c r="AB385" i="1" s="1"/>
  <c r="AF385" i="1" s="1"/>
  <c r="Z401" i="1"/>
  <c r="AB401" i="1" s="1"/>
  <c r="AC401" i="1" s="1"/>
  <c r="Z14" i="1"/>
  <c r="AB14" i="1" s="1"/>
  <c r="AC14" i="1" s="1"/>
  <c r="Z50" i="1"/>
  <c r="AB50" i="1" s="1"/>
  <c r="AC50" i="1" s="1"/>
  <c r="AF77" i="1"/>
  <c r="Z328" i="1"/>
  <c r="Z206" i="1"/>
  <c r="AB206" i="1" s="1"/>
  <c r="AC206" i="1" s="1"/>
  <c r="Z220" i="1"/>
  <c r="AB220" i="1" s="1"/>
  <c r="AC220" i="1" s="1"/>
  <c r="Z355" i="1"/>
  <c r="AB355" i="1" s="1"/>
  <c r="AC355" i="1" s="1"/>
  <c r="Z379" i="1"/>
  <c r="AB379" i="1" s="1"/>
  <c r="AF379" i="1" s="1"/>
  <c r="E449" i="1"/>
  <c r="U30" i="1"/>
  <c r="V30" i="1" s="1"/>
  <c r="Z30" i="1" s="1"/>
  <c r="U48" i="1"/>
  <c r="V48" i="1" s="1"/>
  <c r="Z48" i="1" s="1"/>
  <c r="U56" i="1"/>
  <c r="V56" i="1" s="1"/>
  <c r="Z56" i="1" s="1"/>
  <c r="F449" i="1"/>
  <c r="W449" i="1"/>
  <c r="Y36" i="1"/>
  <c r="Z36" i="1" s="1"/>
  <c r="AB36" i="1" s="1"/>
  <c r="U40" i="1"/>
  <c r="V40" i="1" s="1"/>
  <c r="U47" i="1"/>
  <c r="V47" i="1" s="1"/>
  <c r="Z47" i="1" s="1"/>
  <c r="AB47" i="1" s="1"/>
  <c r="U51" i="1"/>
  <c r="V51" i="1" s="1"/>
  <c r="Z51" i="1" s="1"/>
  <c r="U66" i="1"/>
  <c r="V66" i="1" s="1"/>
  <c r="AF196" i="1"/>
  <c r="H449" i="1"/>
  <c r="U11" i="1"/>
  <c r="V11" i="1" s="1"/>
  <c r="Z11" i="1" s="1"/>
  <c r="U24" i="1"/>
  <c r="V24" i="1" s="1"/>
  <c r="Z24" i="1" s="1"/>
  <c r="U28" i="1"/>
  <c r="V28" i="1" s="1"/>
  <c r="Z28" i="1" s="1"/>
  <c r="U35" i="1"/>
  <c r="V35" i="1" s="1"/>
  <c r="Z35" i="1" s="1"/>
  <c r="AB35" i="1" s="1"/>
  <c r="U60" i="1"/>
  <c r="V60" i="1" s="1"/>
  <c r="U64" i="1"/>
  <c r="V64" i="1" s="1"/>
  <c r="Z64" i="1" s="1"/>
  <c r="X449" i="1"/>
  <c r="U39" i="1"/>
  <c r="V39" i="1" s="1"/>
  <c r="Z39" i="1" s="1"/>
  <c r="AB39" i="1" s="1"/>
  <c r="AC39" i="1" s="1"/>
  <c r="U55" i="1"/>
  <c r="V55" i="1" s="1"/>
  <c r="Y60" i="1"/>
  <c r="U82" i="1"/>
  <c r="V82" i="1" s="1"/>
  <c r="Z82" i="1" s="1"/>
  <c r="AB82" i="1" s="1"/>
  <c r="AC82" i="1" s="1"/>
  <c r="U99" i="1"/>
  <c r="V99" i="1" s="1"/>
  <c r="Z99" i="1" s="1"/>
  <c r="I449" i="1"/>
  <c r="U22" i="1"/>
  <c r="V22" i="1" s="1"/>
  <c r="Z22" i="1" s="1"/>
  <c r="U38" i="1"/>
  <c r="V38" i="1" s="1"/>
  <c r="Z38" i="1" s="1"/>
  <c r="U63" i="1"/>
  <c r="V63" i="1" s="1"/>
  <c r="Z63" i="1" s="1"/>
  <c r="U86" i="1"/>
  <c r="V86" i="1" s="1"/>
  <c r="Z86" i="1" s="1"/>
  <c r="AB86" i="1" s="1"/>
  <c r="Y87" i="1"/>
  <c r="U17" i="1"/>
  <c r="V17" i="1" s="1"/>
  <c r="U20" i="1"/>
  <c r="V20" i="1" s="1"/>
  <c r="Z20" i="1" s="1"/>
  <c r="U27" i="1"/>
  <c r="V27" i="1" s="1"/>
  <c r="Z27" i="1" s="1"/>
  <c r="AB27" i="1" s="1"/>
  <c r="AC27" i="1" s="1"/>
  <c r="U87" i="1"/>
  <c r="V87" i="1" s="1"/>
  <c r="U58" i="1"/>
  <c r="V58" i="1" s="1"/>
  <c r="Z58" i="1" s="1"/>
  <c r="AB58" i="1" s="1"/>
  <c r="Y13" i="1"/>
  <c r="Z13" i="1" s="1"/>
  <c r="U16" i="1"/>
  <c r="V16" i="1" s="1"/>
  <c r="Z16" i="1" s="1"/>
  <c r="AB16" i="1" s="1"/>
  <c r="Y17" i="1"/>
  <c r="AF21" i="1"/>
  <c r="U26" i="1"/>
  <c r="V26" i="1" s="1"/>
  <c r="Z26" i="1" s="1"/>
  <c r="AB26" i="1" s="1"/>
  <c r="AC26" i="1" s="1"/>
  <c r="U34" i="1"/>
  <c r="V34" i="1" s="1"/>
  <c r="Z34" i="1" s="1"/>
  <c r="AB34" i="1" s="1"/>
  <c r="AC34" i="1" s="1"/>
  <c r="AC63" i="1"/>
  <c r="Y85" i="1"/>
  <c r="Z85" i="1" s="1"/>
  <c r="U90" i="1"/>
  <c r="V90" i="1" s="1"/>
  <c r="Z90" i="1" s="1"/>
  <c r="Y18" i="1"/>
  <c r="Z18" i="1" s="1"/>
  <c r="AB18" i="1" s="1"/>
  <c r="AC18" i="1" s="1"/>
  <c r="AF63" i="1"/>
  <c r="O449" i="1"/>
  <c r="Y12" i="1"/>
  <c r="Z12" i="1" s="1"/>
  <c r="AB12" i="1" s="1"/>
  <c r="U32" i="1"/>
  <c r="V32" i="1" s="1"/>
  <c r="Z32" i="1" s="1"/>
  <c r="AB32" i="1" s="1"/>
  <c r="Z37" i="1"/>
  <c r="U42" i="1"/>
  <c r="V42" i="1" s="1"/>
  <c r="Z42" i="1" s="1"/>
  <c r="Y43" i="1"/>
  <c r="Z43" i="1" s="1"/>
  <c r="Z49" i="1"/>
  <c r="AB49" i="1" s="1"/>
  <c r="AC49" i="1" s="1"/>
  <c r="U70" i="1"/>
  <c r="V70" i="1" s="1"/>
  <c r="Z70" i="1" s="1"/>
  <c r="AB70" i="1" s="1"/>
  <c r="U97" i="1"/>
  <c r="V97" i="1" s="1"/>
  <c r="Z97" i="1" s="1"/>
  <c r="AB97" i="1" s="1"/>
  <c r="AC97" i="1" s="1"/>
  <c r="D449" i="1"/>
  <c r="U10" i="1"/>
  <c r="Z31" i="1"/>
  <c r="U61" i="1"/>
  <c r="V61" i="1" s="1"/>
  <c r="Z61" i="1" s="1"/>
  <c r="AB61" i="1" s="1"/>
  <c r="AC61" i="1" s="1"/>
  <c r="J449" i="1"/>
  <c r="K449" i="1"/>
  <c r="Y19" i="1"/>
  <c r="Z19" i="1" s="1"/>
  <c r="AB19" i="1" s="1"/>
  <c r="Y55" i="1"/>
  <c r="AC71" i="1"/>
  <c r="U122" i="1"/>
  <c r="V122" i="1" s="1"/>
  <c r="Z122" i="1" s="1"/>
  <c r="U123" i="1"/>
  <c r="V123" i="1" s="1"/>
  <c r="AC139" i="1"/>
  <c r="AC69" i="1"/>
  <c r="AC89" i="1"/>
  <c r="U137" i="1"/>
  <c r="V137" i="1" s="1"/>
  <c r="AF139" i="1"/>
  <c r="U143" i="1"/>
  <c r="V143" i="1" s="1"/>
  <c r="Z143" i="1" s="1"/>
  <c r="U148" i="1"/>
  <c r="V148" i="1" s="1"/>
  <c r="Z148" i="1" s="1"/>
  <c r="AB148" i="1" s="1"/>
  <c r="AC148" i="1" s="1"/>
  <c r="AE449" i="1"/>
  <c r="Y33" i="1"/>
  <c r="Z33" i="1" s="1"/>
  <c r="AB33" i="1" s="1"/>
  <c r="Y45" i="1"/>
  <c r="Z45" i="1" s="1"/>
  <c r="AB45" i="1" s="1"/>
  <c r="Y57" i="1"/>
  <c r="Z57" i="1" s="1"/>
  <c r="AB57" i="1" s="1"/>
  <c r="AF69" i="1"/>
  <c r="Y72" i="1"/>
  <c r="Z72" i="1" s="1"/>
  <c r="AB72" i="1" s="1"/>
  <c r="Y76" i="1"/>
  <c r="Z76" i="1" s="1"/>
  <c r="AB76" i="1" s="1"/>
  <c r="Y80" i="1"/>
  <c r="Z80" i="1" s="1"/>
  <c r="AB80" i="1" s="1"/>
  <c r="U81" i="1"/>
  <c r="V81" i="1" s="1"/>
  <c r="Y83" i="1"/>
  <c r="Z83" i="1" s="1"/>
  <c r="AB83" i="1" s="1"/>
  <c r="Y107" i="1"/>
  <c r="U114" i="1"/>
  <c r="V114" i="1" s="1"/>
  <c r="Z114" i="1" s="1"/>
  <c r="AB114" i="1" s="1"/>
  <c r="AC115" i="1"/>
  <c r="U144" i="1"/>
  <c r="V144" i="1" s="1"/>
  <c r="U181" i="1"/>
  <c r="V181" i="1" s="1"/>
  <c r="Z181" i="1" s="1"/>
  <c r="AB181" i="1" s="1"/>
  <c r="AC181" i="1" s="1"/>
  <c r="M449" i="1"/>
  <c r="N449" i="1"/>
  <c r="Y40" i="1"/>
  <c r="Y52" i="1"/>
  <c r="Z52" i="1" s="1"/>
  <c r="AB52" i="1" s="1"/>
  <c r="Y74" i="1"/>
  <c r="Z74" i="1" s="1"/>
  <c r="AB74" i="1" s="1"/>
  <c r="Y88" i="1"/>
  <c r="Z88" i="1" s="1"/>
  <c r="AB88" i="1" s="1"/>
  <c r="Y92" i="1"/>
  <c r="Z92" i="1" s="1"/>
  <c r="AB92" i="1" s="1"/>
  <c r="U93" i="1"/>
  <c r="V93" i="1" s="1"/>
  <c r="Z93" i="1" s="1"/>
  <c r="Y95" i="1"/>
  <c r="Z95" i="1" s="1"/>
  <c r="AB95" i="1" s="1"/>
  <c r="Y98" i="1"/>
  <c r="Z98" i="1" s="1"/>
  <c r="AB98" i="1" s="1"/>
  <c r="U101" i="1"/>
  <c r="V101" i="1" s="1"/>
  <c r="Z101" i="1" s="1"/>
  <c r="U106" i="1"/>
  <c r="V106" i="1" s="1"/>
  <c r="Z106" i="1" s="1"/>
  <c r="AB106" i="1" s="1"/>
  <c r="U107" i="1"/>
  <c r="V107" i="1" s="1"/>
  <c r="AF115" i="1"/>
  <c r="AF122" i="1"/>
  <c r="AC122" i="1"/>
  <c r="U127" i="1"/>
  <c r="V127" i="1" s="1"/>
  <c r="Z127" i="1" s="1"/>
  <c r="AB127" i="1" s="1"/>
  <c r="AC127" i="1" s="1"/>
  <c r="U130" i="1"/>
  <c r="V130" i="1" s="1"/>
  <c r="Z130" i="1" s="1"/>
  <c r="AB130" i="1" s="1"/>
  <c r="U141" i="1"/>
  <c r="V141" i="1" s="1"/>
  <c r="Z141" i="1" s="1"/>
  <c r="U142" i="1"/>
  <c r="V142" i="1" s="1"/>
  <c r="Z142" i="1" s="1"/>
  <c r="AB142" i="1" s="1"/>
  <c r="AC142" i="1" s="1"/>
  <c r="U154" i="1"/>
  <c r="V154" i="1" s="1"/>
  <c r="Z154" i="1" s="1"/>
  <c r="AB154" i="1" s="1"/>
  <c r="AC154" i="1" s="1"/>
  <c r="U164" i="1"/>
  <c r="V164" i="1" s="1"/>
  <c r="Z164" i="1" s="1"/>
  <c r="AB164" i="1" s="1"/>
  <c r="AC164" i="1" s="1"/>
  <c r="Y187" i="1"/>
  <c r="Y119" i="1"/>
  <c r="Y54" i="1"/>
  <c r="Z54" i="1" s="1"/>
  <c r="AB54" i="1" s="1"/>
  <c r="Y66" i="1"/>
  <c r="U79" i="1"/>
  <c r="V79" i="1" s="1"/>
  <c r="Z79" i="1" s="1"/>
  <c r="Y81" i="1"/>
  <c r="U102" i="1"/>
  <c r="V102" i="1" s="1"/>
  <c r="Z102" i="1" s="1"/>
  <c r="AB102" i="1" s="1"/>
  <c r="U103" i="1"/>
  <c r="V103" i="1" s="1"/>
  <c r="Z103" i="1" s="1"/>
  <c r="AB103" i="1" s="1"/>
  <c r="AC103" i="1" s="1"/>
  <c r="U117" i="1"/>
  <c r="V117" i="1" s="1"/>
  <c r="Z117" i="1" s="1"/>
  <c r="U118" i="1"/>
  <c r="V118" i="1" s="1"/>
  <c r="Z118" i="1" s="1"/>
  <c r="V119" i="1"/>
  <c r="U132" i="1"/>
  <c r="V132" i="1" s="1"/>
  <c r="Z132" i="1" s="1"/>
  <c r="U134" i="1"/>
  <c r="V134" i="1" s="1"/>
  <c r="Z134" i="1" s="1"/>
  <c r="AB134" i="1" s="1"/>
  <c r="Y136" i="1"/>
  <c r="Z136" i="1" s="1"/>
  <c r="AB136" i="1" s="1"/>
  <c r="Y147" i="1"/>
  <c r="AC78" i="1"/>
  <c r="U147" i="1"/>
  <c r="V147" i="1" s="1"/>
  <c r="U153" i="1"/>
  <c r="V153" i="1" s="1"/>
  <c r="Z153" i="1" s="1"/>
  <c r="AB153" i="1" s="1"/>
  <c r="U67" i="1"/>
  <c r="V67" i="1" s="1"/>
  <c r="Z67" i="1" s="1"/>
  <c r="U91" i="1"/>
  <c r="V91" i="1" s="1"/>
  <c r="Z91" i="1" s="1"/>
  <c r="AB91" i="1" s="1"/>
  <c r="U111" i="1"/>
  <c r="V111" i="1" s="1"/>
  <c r="Z111" i="1" s="1"/>
  <c r="U112" i="1"/>
  <c r="V112" i="1" s="1"/>
  <c r="Y159" i="1"/>
  <c r="U167" i="1"/>
  <c r="V167" i="1" s="1"/>
  <c r="Z167" i="1" s="1"/>
  <c r="AB167" i="1" s="1"/>
  <c r="Y112" i="1"/>
  <c r="U139" i="1"/>
  <c r="V139" i="1" s="1"/>
  <c r="Z139" i="1" s="1"/>
  <c r="U151" i="1"/>
  <c r="V151" i="1" s="1"/>
  <c r="Z151" i="1" s="1"/>
  <c r="AB151" i="1" s="1"/>
  <c r="U124" i="1"/>
  <c r="V124" i="1" s="1"/>
  <c r="Z124" i="1" s="1"/>
  <c r="Z125" i="1"/>
  <c r="Y131" i="1"/>
  <c r="Z131" i="1" s="1"/>
  <c r="AB131" i="1" s="1"/>
  <c r="AF170" i="1"/>
  <c r="AF175" i="1"/>
  <c r="U224" i="1"/>
  <c r="V224" i="1" s="1"/>
  <c r="AF277" i="1"/>
  <c r="U166" i="1"/>
  <c r="V166" i="1" s="1"/>
  <c r="AC199" i="1"/>
  <c r="U202" i="1"/>
  <c r="V202" i="1" s="1"/>
  <c r="Z202" i="1" s="1"/>
  <c r="AC175" i="1"/>
  <c r="U186" i="1"/>
  <c r="V186" i="1" s="1"/>
  <c r="Z186" i="1" s="1"/>
  <c r="AB186" i="1" s="1"/>
  <c r="U207" i="1"/>
  <c r="V207" i="1" s="1"/>
  <c r="Z207" i="1" s="1"/>
  <c r="AB207" i="1" s="1"/>
  <c r="U219" i="1"/>
  <c r="V219" i="1" s="1"/>
  <c r="Z219" i="1" s="1"/>
  <c r="AB219" i="1" s="1"/>
  <c r="AC219" i="1" s="1"/>
  <c r="Y160" i="1"/>
  <c r="Z160" i="1" s="1"/>
  <c r="AB160" i="1" s="1"/>
  <c r="Y166" i="1"/>
  <c r="U180" i="1"/>
  <c r="V180" i="1" s="1"/>
  <c r="Z180" i="1" s="1"/>
  <c r="AB180" i="1" s="1"/>
  <c r="AC180" i="1" s="1"/>
  <c r="U182" i="1"/>
  <c r="V182" i="1" s="1"/>
  <c r="U185" i="1"/>
  <c r="V185" i="1" s="1"/>
  <c r="U191" i="1"/>
  <c r="V191" i="1" s="1"/>
  <c r="U195" i="1"/>
  <c r="V195" i="1" s="1"/>
  <c r="AF199" i="1"/>
  <c r="U230" i="1"/>
  <c r="V230" i="1" s="1"/>
  <c r="Y261" i="1"/>
  <c r="U146" i="1"/>
  <c r="V146" i="1" s="1"/>
  <c r="AC156" i="1"/>
  <c r="U161" i="1"/>
  <c r="V161" i="1" s="1"/>
  <c r="Z161" i="1" s="1"/>
  <c r="AB161" i="1" s="1"/>
  <c r="U190" i="1"/>
  <c r="V190" i="1" s="1"/>
  <c r="Z190" i="1" s="1"/>
  <c r="AB190" i="1" s="1"/>
  <c r="Y191" i="1"/>
  <c r="AC202" i="1"/>
  <c r="AF202" i="1"/>
  <c r="Y123" i="1"/>
  <c r="Y179" i="1"/>
  <c r="Z179" i="1" s="1"/>
  <c r="AB179" i="1" s="1"/>
  <c r="U184" i="1"/>
  <c r="V184" i="1" s="1"/>
  <c r="Z184" i="1" s="1"/>
  <c r="AB184" i="1" s="1"/>
  <c r="AC184" i="1" s="1"/>
  <c r="Y195" i="1"/>
  <c r="U314" i="1"/>
  <c r="V314" i="1" s="1"/>
  <c r="Z314" i="1" s="1"/>
  <c r="AB314" i="1" s="1"/>
  <c r="AC314" i="1" s="1"/>
  <c r="U250" i="1"/>
  <c r="V250" i="1" s="1"/>
  <c r="Z250" i="1" s="1"/>
  <c r="Y137" i="1"/>
  <c r="Y144" i="1"/>
  <c r="Y146" i="1"/>
  <c r="U158" i="1"/>
  <c r="V158" i="1" s="1"/>
  <c r="Z158" i="1" s="1"/>
  <c r="AB158" i="1" s="1"/>
  <c r="AC158" i="1" s="1"/>
  <c r="Y178" i="1"/>
  <c r="Z178" i="1" s="1"/>
  <c r="AB178" i="1" s="1"/>
  <c r="AC201" i="1"/>
  <c r="U235" i="1"/>
  <c r="V235" i="1" s="1"/>
  <c r="Z235" i="1" s="1"/>
  <c r="AB235" i="1" s="1"/>
  <c r="AC235" i="1" s="1"/>
  <c r="Z188" i="1"/>
  <c r="U174" i="1"/>
  <c r="V174" i="1" s="1"/>
  <c r="U156" i="1"/>
  <c r="V156" i="1" s="1"/>
  <c r="Z156" i="1" s="1"/>
  <c r="U159" i="1"/>
  <c r="V159" i="1" s="1"/>
  <c r="U163" i="1"/>
  <c r="V163" i="1" s="1"/>
  <c r="Z163" i="1" s="1"/>
  <c r="AB163" i="1" s="1"/>
  <c r="U176" i="1"/>
  <c r="V176" i="1" s="1"/>
  <c r="AB183" i="1"/>
  <c r="U187" i="1"/>
  <c r="V187" i="1" s="1"/>
  <c r="AC189" i="1"/>
  <c r="U193" i="1"/>
  <c r="V193" i="1" s="1"/>
  <c r="Z193" i="1" s="1"/>
  <c r="AB193" i="1" s="1"/>
  <c r="U203" i="1"/>
  <c r="V203" i="1" s="1"/>
  <c r="Z203" i="1" s="1"/>
  <c r="U227" i="1"/>
  <c r="V227" i="1" s="1"/>
  <c r="Z227" i="1" s="1"/>
  <c r="AB227" i="1" s="1"/>
  <c r="AC227" i="1" s="1"/>
  <c r="Y174" i="1"/>
  <c r="Y185" i="1"/>
  <c r="U194" i="1"/>
  <c r="V194" i="1" s="1"/>
  <c r="Z194" i="1" s="1"/>
  <c r="AB194" i="1" s="1"/>
  <c r="U231" i="1"/>
  <c r="V231" i="1" s="1"/>
  <c r="Z231" i="1" s="1"/>
  <c r="U270" i="1"/>
  <c r="V270" i="1" s="1"/>
  <c r="Y309" i="1"/>
  <c r="AF315" i="1"/>
  <c r="Y341" i="1"/>
  <c r="Y176" i="1"/>
  <c r="U222" i="1"/>
  <c r="V222" i="1" s="1"/>
  <c r="AC225" i="1"/>
  <c r="U242" i="1"/>
  <c r="V242" i="1" s="1"/>
  <c r="U252" i="1"/>
  <c r="V252" i="1" s="1"/>
  <c r="Z252" i="1" s="1"/>
  <c r="AB252" i="1" s="1"/>
  <c r="AC252" i="1" s="1"/>
  <c r="Y253" i="1"/>
  <c r="U262" i="1"/>
  <c r="V262" i="1" s="1"/>
  <c r="Z262" i="1" s="1"/>
  <c r="AB262" i="1" s="1"/>
  <c r="Y270" i="1"/>
  <c r="U208" i="1"/>
  <c r="V208" i="1" s="1"/>
  <c r="Z208" i="1" s="1"/>
  <c r="AB208" i="1" s="1"/>
  <c r="U221" i="1"/>
  <c r="V221" i="1" s="1"/>
  <c r="V261" i="1"/>
  <c r="Z279" i="1"/>
  <c r="U177" i="1"/>
  <c r="V177" i="1" s="1"/>
  <c r="Z177" i="1" s="1"/>
  <c r="AB177" i="1" s="1"/>
  <c r="AC177" i="1" s="1"/>
  <c r="U209" i="1"/>
  <c r="V209" i="1" s="1"/>
  <c r="U210" i="1"/>
  <c r="V210" i="1" s="1"/>
  <c r="Z210" i="1" s="1"/>
  <c r="AB210" i="1" s="1"/>
  <c r="U212" i="1"/>
  <c r="V212" i="1" s="1"/>
  <c r="Z212" i="1" s="1"/>
  <c r="U213" i="1"/>
  <c r="V213" i="1" s="1"/>
  <c r="Z213" i="1" s="1"/>
  <c r="AB213" i="1" s="1"/>
  <c r="U214" i="1"/>
  <c r="V214" i="1" s="1"/>
  <c r="Z214" i="1" s="1"/>
  <c r="U217" i="1"/>
  <c r="V217" i="1" s="1"/>
  <c r="U229" i="1"/>
  <c r="V229" i="1" s="1"/>
  <c r="Z229" i="1" s="1"/>
  <c r="AB229" i="1" s="1"/>
  <c r="AC231" i="1"/>
  <c r="U260" i="1"/>
  <c r="V260" i="1" s="1"/>
  <c r="Z260" i="1" s="1"/>
  <c r="AB260" i="1" s="1"/>
  <c r="AC260" i="1" s="1"/>
  <c r="U275" i="1"/>
  <c r="V275" i="1" s="1"/>
  <c r="Z275" i="1" s="1"/>
  <c r="AB275" i="1" s="1"/>
  <c r="Y313" i="1"/>
  <c r="Y197" i="1"/>
  <c r="Z197" i="1" s="1"/>
  <c r="U198" i="1"/>
  <c r="V198" i="1" s="1"/>
  <c r="Z198" i="1" s="1"/>
  <c r="AB198" i="1" s="1"/>
  <c r="Y209" i="1"/>
  <c r="U215" i="1"/>
  <c r="V215" i="1" s="1"/>
  <c r="U237" i="1"/>
  <c r="V237" i="1" s="1"/>
  <c r="U268" i="1"/>
  <c r="V268" i="1" s="1"/>
  <c r="Z268" i="1" s="1"/>
  <c r="Y182" i="1"/>
  <c r="U189" i="1"/>
  <c r="V189" i="1" s="1"/>
  <c r="Z189" i="1" s="1"/>
  <c r="U211" i="1"/>
  <c r="V211" i="1" s="1"/>
  <c r="Z211" i="1" s="1"/>
  <c r="Y215" i="1"/>
  <c r="U234" i="1"/>
  <c r="V234" i="1" s="1"/>
  <c r="Z234" i="1" s="1"/>
  <c r="Y237" i="1"/>
  <c r="U249" i="1"/>
  <c r="V249" i="1" s="1"/>
  <c r="U256" i="1"/>
  <c r="V256" i="1" s="1"/>
  <c r="Z256" i="1" s="1"/>
  <c r="U273" i="1"/>
  <c r="V273" i="1" s="1"/>
  <c r="Z273" i="1" s="1"/>
  <c r="AB273" i="1" s="1"/>
  <c r="AC273" i="1" s="1"/>
  <c r="U199" i="1"/>
  <c r="V199" i="1" s="1"/>
  <c r="Z199" i="1" s="1"/>
  <c r="U200" i="1"/>
  <c r="V200" i="1" s="1"/>
  <c r="U236" i="1"/>
  <c r="V236" i="1" s="1"/>
  <c r="Z236" i="1" s="1"/>
  <c r="AB236" i="1" s="1"/>
  <c r="AC236" i="1" s="1"/>
  <c r="U246" i="1"/>
  <c r="V246" i="1" s="1"/>
  <c r="Z246" i="1" s="1"/>
  <c r="Y249" i="1"/>
  <c r="U255" i="1"/>
  <c r="V255" i="1" s="1"/>
  <c r="Z255" i="1" s="1"/>
  <c r="AB255" i="1" s="1"/>
  <c r="AC255" i="1" s="1"/>
  <c r="U265" i="1"/>
  <c r="V265" i="1" s="1"/>
  <c r="Z265" i="1" s="1"/>
  <c r="U248" i="1"/>
  <c r="V248" i="1" s="1"/>
  <c r="Z248" i="1" s="1"/>
  <c r="AB248" i="1" s="1"/>
  <c r="AC248" i="1" s="1"/>
  <c r="U266" i="1"/>
  <c r="V266" i="1" s="1"/>
  <c r="Z266" i="1" s="1"/>
  <c r="Y301" i="1"/>
  <c r="Z301" i="1" s="1"/>
  <c r="AB301" i="1" s="1"/>
  <c r="Y200" i="1"/>
  <c r="Y201" i="1"/>
  <c r="U204" i="1"/>
  <c r="V204" i="1" s="1"/>
  <c r="Z204" i="1" s="1"/>
  <c r="AF237" i="1"/>
  <c r="U245" i="1"/>
  <c r="V245" i="1" s="1"/>
  <c r="Z245" i="1" s="1"/>
  <c r="AB245" i="1" s="1"/>
  <c r="U254" i="1"/>
  <c r="V254" i="1" s="1"/>
  <c r="U263" i="1"/>
  <c r="V263" i="1" s="1"/>
  <c r="Z263" i="1" s="1"/>
  <c r="U264" i="1"/>
  <c r="V264" i="1" s="1"/>
  <c r="Z264" i="1" s="1"/>
  <c r="Z267" i="1"/>
  <c r="AB267" i="1" s="1"/>
  <c r="AC267" i="1" s="1"/>
  <c r="AF268" i="1"/>
  <c r="AC268" i="1"/>
  <c r="Y272" i="1"/>
  <c r="Z284" i="1"/>
  <c r="AB284" i="1" s="1"/>
  <c r="U319" i="1"/>
  <c r="V319" i="1" s="1"/>
  <c r="Z319" i="1" s="1"/>
  <c r="AB319" i="1" s="1"/>
  <c r="AC319" i="1" s="1"/>
  <c r="AF320" i="1"/>
  <c r="V341" i="1"/>
  <c r="U306" i="1"/>
  <c r="V306" i="1" s="1"/>
  <c r="Z306" i="1" s="1"/>
  <c r="U241" i="1"/>
  <c r="V241" i="1" s="1"/>
  <c r="Z241" i="1" s="1"/>
  <c r="Y293" i="1"/>
  <c r="U364" i="1"/>
  <c r="V364" i="1" s="1"/>
  <c r="Z364" i="1" s="1"/>
  <c r="AB364" i="1" s="1"/>
  <c r="AC364" i="1" s="1"/>
  <c r="U201" i="1"/>
  <c r="V201" i="1" s="1"/>
  <c r="AF231" i="1"/>
  <c r="U253" i="1"/>
  <c r="V253" i="1" s="1"/>
  <c r="AF263" i="1"/>
  <c r="Y277" i="1"/>
  <c r="U278" i="1"/>
  <c r="V278" i="1" s="1"/>
  <c r="Z278" i="1" s="1"/>
  <c r="AB278" i="1" s="1"/>
  <c r="U281" i="1"/>
  <c r="V281" i="1" s="1"/>
  <c r="Z281" i="1" s="1"/>
  <c r="AB281" i="1" s="1"/>
  <c r="AC281" i="1" s="1"/>
  <c r="U304" i="1"/>
  <c r="V304" i="1" s="1"/>
  <c r="Z304" i="1" s="1"/>
  <c r="AB304" i="1" s="1"/>
  <c r="AC304" i="1" s="1"/>
  <c r="Y305" i="1"/>
  <c r="Z336" i="1"/>
  <c r="AB336" i="1" s="1"/>
  <c r="AC336" i="1" s="1"/>
  <c r="U340" i="1"/>
  <c r="V340" i="1" s="1"/>
  <c r="Z340" i="1" s="1"/>
  <c r="AB340" i="1" s="1"/>
  <c r="Y217" i="1"/>
  <c r="AC277" i="1"/>
  <c r="Y299" i="1"/>
  <c r="Y303" i="1"/>
  <c r="Z303" i="1" s="1"/>
  <c r="Y349" i="1"/>
  <c r="Z349" i="1" s="1"/>
  <c r="AB349" i="1" s="1"/>
  <c r="Y222" i="1"/>
  <c r="Y224" i="1"/>
  <c r="Y233" i="1"/>
  <c r="Z233" i="1" s="1"/>
  <c r="AB233" i="1" s="1"/>
  <c r="AC244" i="1"/>
  <c r="Y274" i="1"/>
  <c r="Z274" i="1" s="1"/>
  <c r="AB274" i="1" s="1"/>
  <c r="Y363" i="1"/>
  <c r="Y230" i="1"/>
  <c r="AC264" i="1"/>
  <c r="U298" i="1"/>
  <c r="V298" i="1" s="1"/>
  <c r="U302" i="1"/>
  <c r="V302" i="1" s="1"/>
  <c r="Z302" i="1" s="1"/>
  <c r="AB302" i="1" s="1"/>
  <c r="AC302" i="1" s="1"/>
  <c r="Y317" i="1"/>
  <c r="Y370" i="1"/>
  <c r="Y381" i="1"/>
  <c r="Z381" i="1" s="1"/>
  <c r="AB381" i="1" s="1"/>
  <c r="U225" i="1"/>
  <c r="V225" i="1" s="1"/>
  <c r="Z225" i="1" s="1"/>
  <c r="Z286" i="1"/>
  <c r="AB286" i="1" s="1"/>
  <c r="AF289" i="1"/>
  <c r="AC289" i="1"/>
  <c r="U321" i="1"/>
  <c r="V321" i="1" s="1"/>
  <c r="U338" i="1"/>
  <c r="V338" i="1" s="1"/>
  <c r="Z338" i="1" s="1"/>
  <c r="U377" i="1"/>
  <c r="V377" i="1" s="1"/>
  <c r="AF241" i="1"/>
  <c r="U243" i="1"/>
  <c r="V243" i="1" s="1"/>
  <c r="Z243" i="1" s="1"/>
  <c r="AB243" i="1" s="1"/>
  <c r="AC243" i="1" s="1"/>
  <c r="AF250" i="1"/>
  <c r="Y254" i="1"/>
  <c r="AF256" i="1"/>
  <c r="U287" i="1"/>
  <c r="V287" i="1" s="1"/>
  <c r="Z287" i="1" s="1"/>
  <c r="AB287" i="1" s="1"/>
  <c r="AC287" i="1" s="1"/>
  <c r="U295" i="1"/>
  <c r="V295" i="1" s="1"/>
  <c r="U296" i="1"/>
  <c r="V296" i="1" s="1"/>
  <c r="U308" i="1"/>
  <c r="V308" i="1" s="1"/>
  <c r="Z308" i="1" s="1"/>
  <c r="Y377" i="1"/>
  <c r="AF203" i="1"/>
  <c r="U240" i="1"/>
  <c r="V240" i="1" s="1"/>
  <c r="Z240" i="1" s="1"/>
  <c r="AB240" i="1" s="1"/>
  <c r="U258" i="1"/>
  <c r="V258" i="1" s="1"/>
  <c r="Z258" i="1" s="1"/>
  <c r="AB258" i="1" s="1"/>
  <c r="U272" i="1"/>
  <c r="V272" i="1" s="1"/>
  <c r="Y285" i="1"/>
  <c r="Y295" i="1"/>
  <c r="U300" i="1"/>
  <c r="V300" i="1" s="1"/>
  <c r="U330" i="1"/>
  <c r="V330" i="1" s="1"/>
  <c r="U362" i="1"/>
  <c r="V362" i="1" s="1"/>
  <c r="U299" i="1"/>
  <c r="V299" i="1" s="1"/>
  <c r="U312" i="1"/>
  <c r="V312" i="1" s="1"/>
  <c r="Z312" i="1" s="1"/>
  <c r="U356" i="1"/>
  <c r="V356" i="1" s="1"/>
  <c r="Z356" i="1" s="1"/>
  <c r="AB356" i="1" s="1"/>
  <c r="U291" i="1"/>
  <c r="V291" i="1" s="1"/>
  <c r="Z291" i="1" s="1"/>
  <c r="U292" i="1"/>
  <c r="V292" i="1" s="1"/>
  <c r="Z292" i="1" s="1"/>
  <c r="Y297" i="1"/>
  <c r="Z297" i="1" s="1"/>
  <c r="AB297" i="1" s="1"/>
  <c r="U309" i="1"/>
  <c r="V309" i="1" s="1"/>
  <c r="U354" i="1"/>
  <c r="V354" i="1" s="1"/>
  <c r="Z354" i="1" s="1"/>
  <c r="V382" i="1"/>
  <c r="U397" i="1"/>
  <c r="V397" i="1" s="1"/>
  <c r="Z397" i="1" s="1"/>
  <c r="AB397" i="1" s="1"/>
  <c r="U318" i="1"/>
  <c r="V318" i="1" s="1"/>
  <c r="Z318" i="1" s="1"/>
  <c r="AB318" i="1" s="1"/>
  <c r="Y365" i="1"/>
  <c r="U378" i="1"/>
  <c r="V378" i="1" s="1"/>
  <c r="Z378" i="1" s="1"/>
  <c r="AB378" i="1" s="1"/>
  <c r="AC378" i="1" s="1"/>
  <c r="Y382" i="1"/>
  <c r="Z352" i="1"/>
  <c r="AB352" i="1" s="1"/>
  <c r="U373" i="1"/>
  <c r="V373" i="1" s="1"/>
  <c r="Z373" i="1" s="1"/>
  <c r="AB373" i="1" s="1"/>
  <c r="Y221" i="1"/>
  <c r="Y242" i="1"/>
  <c r="U280" i="1"/>
  <c r="V280" i="1" s="1"/>
  <c r="Z280" i="1" s="1"/>
  <c r="AB280" i="1" s="1"/>
  <c r="U282" i="1"/>
  <c r="V282" i="1" s="1"/>
  <c r="U283" i="1"/>
  <c r="V283" i="1" s="1"/>
  <c r="Z283" i="1" s="1"/>
  <c r="AB283" i="1" s="1"/>
  <c r="U293" i="1"/>
  <c r="V293" i="1" s="1"/>
  <c r="U305" i="1"/>
  <c r="V305" i="1" s="1"/>
  <c r="U320" i="1"/>
  <c r="V320" i="1" s="1"/>
  <c r="U333" i="1"/>
  <c r="V333" i="1" s="1"/>
  <c r="Z333" i="1" s="1"/>
  <c r="U334" i="1"/>
  <c r="V334" i="1" s="1"/>
  <c r="U346" i="1"/>
  <c r="V346" i="1" s="1"/>
  <c r="Y282" i="1"/>
  <c r="U285" i="1"/>
  <c r="V285" i="1" s="1"/>
  <c r="U294" i="1"/>
  <c r="V294" i="1" s="1"/>
  <c r="Z294" i="1" s="1"/>
  <c r="AB294" i="1" s="1"/>
  <c r="U316" i="1"/>
  <c r="V316" i="1" s="1"/>
  <c r="Z316" i="1" s="1"/>
  <c r="AB316" i="1" s="1"/>
  <c r="U317" i="1"/>
  <c r="V317" i="1" s="1"/>
  <c r="U326" i="1"/>
  <c r="V326" i="1" s="1"/>
  <c r="Z326" i="1" s="1"/>
  <c r="AB326" i="1" s="1"/>
  <c r="AC326" i="1" s="1"/>
  <c r="Y334" i="1"/>
  <c r="U339" i="1"/>
  <c r="V339" i="1" s="1"/>
  <c r="Z339" i="1" s="1"/>
  <c r="AB339" i="1" s="1"/>
  <c r="AC339" i="1" s="1"/>
  <c r="U368" i="1"/>
  <c r="V368" i="1" s="1"/>
  <c r="Y321" i="1"/>
  <c r="U329" i="1"/>
  <c r="V329" i="1" s="1"/>
  <c r="Z329" i="1" s="1"/>
  <c r="U335" i="1"/>
  <c r="V335" i="1" s="1"/>
  <c r="U351" i="1"/>
  <c r="V351" i="1" s="1"/>
  <c r="Z351" i="1" s="1"/>
  <c r="AB351" i="1" s="1"/>
  <c r="U359" i="1"/>
  <c r="V359" i="1" s="1"/>
  <c r="Z359" i="1" s="1"/>
  <c r="AB359" i="1" s="1"/>
  <c r="U361" i="1"/>
  <c r="V361" i="1" s="1"/>
  <c r="Z361" i="1" s="1"/>
  <c r="U367" i="1"/>
  <c r="V367" i="1" s="1"/>
  <c r="Z367" i="1" s="1"/>
  <c r="AB367" i="1" s="1"/>
  <c r="U369" i="1"/>
  <c r="V369" i="1" s="1"/>
  <c r="Z369" i="1" s="1"/>
  <c r="AB369" i="1" s="1"/>
  <c r="Y398" i="1"/>
  <c r="U447" i="1"/>
  <c r="V447" i="1" s="1"/>
  <c r="Z447" i="1" s="1"/>
  <c r="AB447" i="1" s="1"/>
  <c r="AC447" i="1" s="1"/>
  <c r="U322" i="1"/>
  <c r="V322" i="1" s="1"/>
  <c r="Z322" i="1" s="1"/>
  <c r="Y353" i="1"/>
  <c r="Z353" i="1" s="1"/>
  <c r="AB353" i="1" s="1"/>
  <c r="U358" i="1"/>
  <c r="V358" i="1" s="1"/>
  <c r="U363" i="1"/>
  <c r="V363" i="1" s="1"/>
  <c r="U365" i="1"/>
  <c r="V365" i="1" s="1"/>
  <c r="U370" i="1"/>
  <c r="V370" i="1" s="1"/>
  <c r="U393" i="1"/>
  <c r="V393" i="1" s="1"/>
  <c r="U406" i="1"/>
  <c r="V406" i="1" s="1"/>
  <c r="Z406" i="1" s="1"/>
  <c r="AB406" i="1" s="1"/>
  <c r="AC406" i="1" s="1"/>
  <c r="AF279" i="1"/>
  <c r="Y330" i="1"/>
  <c r="Y362" i="1"/>
  <c r="Y368" i="1"/>
  <c r="Y296" i="1"/>
  <c r="Y298" i="1"/>
  <c r="U332" i="1"/>
  <c r="V332" i="1" s="1"/>
  <c r="Z332" i="1" s="1"/>
  <c r="AB332" i="1" s="1"/>
  <c r="Y372" i="1"/>
  <c r="Z372" i="1" s="1"/>
  <c r="AB372" i="1" s="1"/>
  <c r="Y374" i="1"/>
  <c r="Z374" i="1" s="1"/>
  <c r="AB374" i="1" s="1"/>
  <c r="U404" i="1"/>
  <c r="V404" i="1" s="1"/>
  <c r="U324" i="1"/>
  <c r="V324" i="1" s="1"/>
  <c r="Z324" i="1" s="1"/>
  <c r="AB324" i="1" s="1"/>
  <c r="AC324" i="1" s="1"/>
  <c r="AF361" i="1"/>
  <c r="U387" i="1"/>
  <c r="V387" i="1" s="1"/>
  <c r="Y300" i="1"/>
  <c r="U313" i="1"/>
  <c r="V313" i="1" s="1"/>
  <c r="Y320" i="1"/>
  <c r="U323" i="1"/>
  <c r="V323" i="1" s="1"/>
  <c r="U391" i="1"/>
  <c r="V391" i="1" s="1"/>
  <c r="Z391" i="1" s="1"/>
  <c r="AB391" i="1" s="1"/>
  <c r="U395" i="1"/>
  <c r="V395" i="1" s="1"/>
  <c r="Z395" i="1" s="1"/>
  <c r="AB395" i="1" s="1"/>
  <c r="AC395" i="1" s="1"/>
  <c r="Y404" i="1"/>
  <c r="U277" i="1"/>
  <c r="V277" i="1" s="1"/>
  <c r="Y323" i="1"/>
  <c r="U325" i="1"/>
  <c r="V325" i="1" s="1"/>
  <c r="Z325" i="1" s="1"/>
  <c r="AB325" i="1" s="1"/>
  <c r="AC325" i="1" s="1"/>
  <c r="U343" i="1"/>
  <c r="V343" i="1" s="1"/>
  <c r="Z343" i="1" s="1"/>
  <c r="U347" i="1"/>
  <c r="V347" i="1" s="1"/>
  <c r="Z347" i="1" s="1"/>
  <c r="U383" i="1"/>
  <c r="V383" i="1" s="1"/>
  <c r="Z383" i="1" s="1"/>
  <c r="AB383" i="1" s="1"/>
  <c r="AC361" i="1"/>
  <c r="Y384" i="1"/>
  <c r="Z384" i="1" s="1"/>
  <c r="AB384" i="1" s="1"/>
  <c r="U398" i="1"/>
  <c r="V398" i="1" s="1"/>
  <c r="U413" i="1"/>
  <c r="V413" i="1" s="1"/>
  <c r="Z413" i="1" s="1"/>
  <c r="AB413" i="1" s="1"/>
  <c r="AC413" i="1" s="1"/>
  <c r="U434" i="1"/>
  <c r="V434" i="1" s="1"/>
  <c r="Z434" i="1" s="1"/>
  <c r="AB434" i="1" s="1"/>
  <c r="Y436" i="1"/>
  <c r="AF347" i="1"/>
  <c r="U386" i="1"/>
  <c r="V386" i="1" s="1"/>
  <c r="U392" i="1"/>
  <c r="V392" i="1" s="1"/>
  <c r="U394" i="1"/>
  <c r="V394" i="1" s="1"/>
  <c r="Z394" i="1" s="1"/>
  <c r="AB394" i="1" s="1"/>
  <c r="Y396" i="1"/>
  <c r="U426" i="1"/>
  <c r="V426" i="1" s="1"/>
  <c r="U390" i="1"/>
  <c r="V390" i="1" s="1"/>
  <c r="U396" i="1"/>
  <c r="V396" i="1" s="1"/>
  <c r="U399" i="1"/>
  <c r="V399" i="1" s="1"/>
  <c r="U416" i="1"/>
  <c r="V416" i="1" s="1"/>
  <c r="U417" i="1"/>
  <c r="V417" i="1" s="1"/>
  <c r="Z417" i="1" s="1"/>
  <c r="AB417" i="1" s="1"/>
  <c r="AC417" i="1" s="1"/>
  <c r="U427" i="1"/>
  <c r="V427" i="1" s="1"/>
  <c r="Z427" i="1" s="1"/>
  <c r="AB427" i="1" s="1"/>
  <c r="AC427" i="1" s="1"/>
  <c r="Y335" i="1"/>
  <c r="Y346" i="1"/>
  <c r="Y358" i="1"/>
  <c r="Y375" i="1"/>
  <c r="Z375" i="1" s="1"/>
  <c r="AB375" i="1" s="1"/>
  <c r="Y386" i="1"/>
  <c r="Y388" i="1"/>
  <c r="U389" i="1"/>
  <c r="V389" i="1" s="1"/>
  <c r="Z389" i="1" s="1"/>
  <c r="AB389" i="1" s="1"/>
  <c r="Y392" i="1"/>
  <c r="Y393" i="1"/>
  <c r="U410" i="1"/>
  <c r="V410" i="1" s="1"/>
  <c r="Z410" i="1" s="1"/>
  <c r="AB410" i="1" s="1"/>
  <c r="Y412" i="1"/>
  <c r="Y426" i="1"/>
  <c r="Y390" i="1"/>
  <c r="U409" i="1"/>
  <c r="V409" i="1" s="1"/>
  <c r="Y416" i="1"/>
  <c r="U376" i="1"/>
  <c r="V376" i="1" s="1"/>
  <c r="Z376" i="1" s="1"/>
  <c r="AB376" i="1" s="1"/>
  <c r="U408" i="1"/>
  <c r="V408" i="1" s="1"/>
  <c r="Z408" i="1" s="1"/>
  <c r="AB408" i="1" s="1"/>
  <c r="AC408" i="1" s="1"/>
  <c r="U423" i="1"/>
  <c r="V423" i="1" s="1"/>
  <c r="U345" i="1"/>
  <c r="V345" i="1" s="1"/>
  <c r="Z345" i="1" s="1"/>
  <c r="AB345" i="1" s="1"/>
  <c r="U357" i="1"/>
  <c r="V357" i="1" s="1"/>
  <c r="Z357" i="1" s="1"/>
  <c r="AB357" i="1" s="1"/>
  <c r="AC357" i="1" s="1"/>
  <c r="Y409" i="1"/>
  <c r="Y423" i="1"/>
  <c r="U412" i="1"/>
  <c r="V412" i="1" s="1"/>
  <c r="U429" i="1"/>
  <c r="V429" i="1" s="1"/>
  <c r="Z429" i="1" s="1"/>
  <c r="AB429" i="1" s="1"/>
  <c r="AC429" i="1" s="1"/>
  <c r="U436" i="1"/>
  <c r="V436" i="1" s="1"/>
  <c r="Y411" i="1"/>
  <c r="Z411" i="1" s="1"/>
  <c r="AB411" i="1" s="1"/>
  <c r="U422" i="1"/>
  <c r="V422" i="1" s="1"/>
  <c r="Z422" i="1" s="1"/>
  <c r="AB422" i="1" s="1"/>
  <c r="Y435" i="1"/>
  <c r="Z435" i="1" s="1"/>
  <c r="AB435" i="1" s="1"/>
  <c r="U441" i="1"/>
  <c r="V441" i="1" s="1"/>
  <c r="Z441" i="1" s="1"/>
  <c r="AB441" i="1" s="1"/>
  <c r="AC441" i="1" s="1"/>
  <c r="U442" i="1"/>
  <c r="V442" i="1" s="1"/>
  <c r="Z442" i="1" s="1"/>
  <c r="AB442" i="1" s="1"/>
  <c r="AC442" i="1" s="1"/>
  <c r="Y399" i="1"/>
  <c r="U414" i="1"/>
  <c r="V414" i="1" s="1"/>
  <c r="Z414" i="1" s="1"/>
  <c r="AB414" i="1" s="1"/>
  <c r="AC414" i="1" s="1"/>
  <c r="U431" i="1"/>
  <c r="V431" i="1" s="1"/>
  <c r="Z431" i="1" s="1"/>
  <c r="AB431" i="1" s="1"/>
  <c r="AC431" i="1" s="1"/>
  <c r="U438" i="1"/>
  <c r="V438" i="1" s="1"/>
  <c r="Z438" i="1" s="1"/>
  <c r="AB438" i="1" s="1"/>
  <c r="U440" i="1"/>
  <c r="V440" i="1" s="1"/>
  <c r="Z440" i="1" s="1"/>
  <c r="AB440" i="1" s="1"/>
  <c r="U400" i="1"/>
  <c r="V400" i="1" s="1"/>
  <c r="Z400" i="1" s="1"/>
  <c r="AB400" i="1" s="1"/>
  <c r="U403" i="1"/>
  <c r="V403" i="1" s="1"/>
  <c r="Z403" i="1" s="1"/>
  <c r="AB403" i="1" s="1"/>
  <c r="U445" i="1"/>
  <c r="V445" i="1" s="1"/>
  <c r="Z445" i="1" s="1"/>
  <c r="AB445" i="1" s="1"/>
  <c r="AC445" i="1" s="1"/>
  <c r="Y387" i="1"/>
  <c r="U415" i="1"/>
  <c r="V415" i="1" s="1"/>
  <c r="Z415" i="1" s="1"/>
  <c r="AB415" i="1" s="1"/>
  <c r="AC415" i="1" s="1"/>
  <c r="U424" i="1"/>
  <c r="V424" i="1" s="1"/>
  <c r="Z424" i="1" s="1"/>
  <c r="AB424" i="1" s="1"/>
  <c r="U439" i="1"/>
  <c r="V439" i="1" s="1"/>
  <c r="U388" i="1"/>
  <c r="V388" i="1" s="1"/>
  <c r="Z448" i="1"/>
  <c r="AB448" i="1" s="1"/>
  <c r="AC448" i="1" s="1"/>
  <c r="Y439" i="1"/>
  <c r="AC109" i="1" l="1"/>
  <c r="AF418" i="1"/>
  <c r="AC108" i="1"/>
  <c r="AF168" i="1"/>
  <c r="AC94" i="1"/>
  <c r="AC232" i="1"/>
  <c r="AF366" i="1"/>
  <c r="AC331" i="1"/>
  <c r="AF162" i="1"/>
  <c r="AF150" i="1"/>
  <c r="AC53" i="1"/>
  <c r="AF239" i="1"/>
  <c r="AC425" i="1"/>
  <c r="AF223" i="1"/>
  <c r="AC437" i="1"/>
  <c r="AF120" i="1"/>
  <c r="AF257" i="1"/>
  <c r="AC96" i="1"/>
  <c r="AF173" i="1"/>
  <c r="AC218" i="1"/>
  <c r="AF105" i="1"/>
  <c r="AF310" i="1"/>
  <c r="AF443" i="1"/>
  <c r="AF430" i="1"/>
  <c r="AF371" i="1"/>
  <c r="AF116" i="1"/>
  <c r="AF216" i="1"/>
  <c r="AF287" i="1"/>
  <c r="AC44" i="1"/>
  <c r="Z323" i="1"/>
  <c r="AB323" i="1" s="1"/>
  <c r="AC323" i="1" s="1"/>
  <c r="AF444" i="1"/>
  <c r="Z392" i="1"/>
  <c r="AB392" i="1" s="1"/>
  <c r="AF392" i="1" s="1"/>
  <c r="AF39" i="1"/>
  <c r="AF402" i="1"/>
  <c r="AF59" i="1"/>
  <c r="Z409" i="1"/>
  <c r="AB409" i="1" s="1"/>
  <c r="AC409" i="1" s="1"/>
  <c r="Z363" i="1"/>
  <c r="AB363" i="1" s="1"/>
  <c r="AF363" i="1" s="1"/>
  <c r="AF420" i="1"/>
  <c r="AC385" i="1"/>
  <c r="Z300" i="1"/>
  <c r="AB300" i="1" s="1"/>
  <c r="AC300" i="1" s="1"/>
  <c r="AF172" i="1"/>
  <c r="AF304" i="1"/>
  <c r="Z249" i="1"/>
  <c r="AB249" i="1" s="1"/>
  <c r="AC249" i="1" s="1"/>
  <c r="Z423" i="1"/>
  <c r="AB423" i="1" s="1"/>
  <c r="AC423" i="1" s="1"/>
  <c r="AF290" i="1"/>
  <c r="Z195" i="1"/>
  <c r="AB195" i="1" s="1"/>
  <c r="AC195" i="1" s="1"/>
  <c r="AF236" i="1"/>
  <c r="AF247" i="1"/>
  <c r="AC229" i="1"/>
  <c r="AF229" i="1"/>
  <c r="AC29" i="1"/>
  <c r="AF327" i="1"/>
  <c r="AF227" i="1"/>
  <c r="Z200" i="1"/>
  <c r="AB200" i="1" s="1"/>
  <c r="AC200" i="1" s="1"/>
  <c r="AC65" i="1"/>
  <c r="AF448" i="1"/>
  <c r="AF380" i="1"/>
  <c r="AF61" i="1"/>
  <c r="AF171" i="1"/>
  <c r="Z222" i="1"/>
  <c r="AB222" i="1" s="1"/>
  <c r="AC222" i="1" s="1"/>
  <c r="AF432" i="1"/>
  <c r="AF355" i="1"/>
  <c r="AF378" i="1"/>
  <c r="Z362" i="1"/>
  <c r="AB362" i="1" s="1"/>
  <c r="AC362" i="1" s="1"/>
  <c r="AC73" i="1"/>
  <c r="AF73" i="1"/>
  <c r="AF14" i="1"/>
  <c r="Z317" i="1"/>
  <c r="AB317" i="1" s="1"/>
  <c r="AC317" i="1" s="1"/>
  <c r="AF103" i="1"/>
  <c r="AF158" i="1"/>
  <c r="Z346" i="1"/>
  <c r="AB346" i="1" s="1"/>
  <c r="AC346" i="1" s="1"/>
  <c r="AF25" i="1"/>
  <c r="Z282" i="1"/>
  <c r="AB282" i="1" s="1"/>
  <c r="AC282" i="1" s="1"/>
  <c r="Z119" i="1"/>
  <c r="AB119" i="1" s="1"/>
  <c r="AC119" i="1" s="1"/>
  <c r="Z321" i="1"/>
  <c r="AB321" i="1" s="1"/>
  <c r="AF321" i="1" s="1"/>
  <c r="AF220" i="1"/>
  <c r="AF148" i="1"/>
  <c r="Z396" i="1"/>
  <c r="AB396" i="1" s="1"/>
  <c r="AC396" i="1" s="1"/>
  <c r="AF271" i="1"/>
  <c r="AF49" i="1"/>
  <c r="Z277" i="1"/>
  <c r="AF260" i="1"/>
  <c r="AF248" i="1"/>
  <c r="AC379" i="1"/>
  <c r="AF169" i="1"/>
  <c r="Z221" i="1"/>
  <c r="AB221" i="1" s="1"/>
  <c r="AF221" i="1" s="1"/>
  <c r="AC58" i="1"/>
  <c r="AF58" i="1"/>
  <c r="AC36" i="1"/>
  <c r="AF36" i="1"/>
  <c r="AC359" i="1"/>
  <c r="AF359" i="1"/>
  <c r="AC80" i="1"/>
  <c r="AF80" i="1"/>
  <c r="AF97" i="1"/>
  <c r="Z393" i="1"/>
  <c r="AB393" i="1" s="1"/>
  <c r="AC393" i="1" s="1"/>
  <c r="Z191" i="1"/>
  <c r="AB191" i="1" s="1"/>
  <c r="AF191" i="1" s="1"/>
  <c r="Z293" i="1"/>
  <c r="AB293" i="1" s="1"/>
  <c r="AF293" i="1" s="1"/>
  <c r="Z270" i="1"/>
  <c r="AB270" i="1" s="1"/>
  <c r="AC270" i="1" s="1"/>
  <c r="Z185" i="1"/>
  <c r="AB185" i="1" s="1"/>
  <c r="AF185" i="1" s="1"/>
  <c r="Z112" i="1"/>
  <c r="AB112" i="1" s="1"/>
  <c r="AF112" i="1" s="1"/>
  <c r="Z147" i="1"/>
  <c r="AB147" i="1" s="1"/>
  <c r="AF147" i="1" s="1"/>
  <c r="AF184" i="1"/>
  <c r="AF206" i="1"/>
  <c r="AF413" i="1"/>
  <c r="Z272" i="1"/>
  <c r="AB272" i="1" s="1"/>
  <c r="AF272" i="1" s="1"/>
  <c r="AF325" i="1"/>
  <c r="Z261" i="1"/>
  <c r="AB261" i="1" s="1"/>
  <c r="AC261" i="1" s="1"/>
  <c r="Z146" i="1"/>
  <c r="AB146" i="1" s="1"/>
  <c r="AC146" i="1" s="1"/>
  <c r="AF164" i="1"/>
  <c r="Z166" i="1"/>
  <c r="AB166" i="1" s="1"/>
  <c r="AC166" i="1" s="1"/>
  <c r="Z40" i="1"/>
  <c r="AB40" i="1" s="1"/>
  <c r="AC40" i="1" s="1"/>
  <c r="Z390" i="1"/>
  <c r="AB390" i="1" s="1"/>
  <c r="AC390" i="1" s="1"/>
  <c r="AF27" i="1"/>
  <c r="Z60" i="1"/>
  <c r="AB60" i="1" s="1"/>
  <c r="AF60" i="1" s="1"/>
  <c r="AF414" i="1"/>
  <c r="AF314" i="1"/>
  <c r="AF419" i="1"/>
  <c r="Z254" i="1"/>
  <c r="AF427" i="1"/>
  <c r="AF406" i="1"/>
  <c r="Z299" i="1"/>
  <c r="AB299" i="1" s="1"/>
  <c r="AC299" i="1" s="1"/>
  <c r="Z159" i="1"/>
  <c r="AB159" i="1" s="1"/>
  <c r="AC159" i="1" s="1"/>
  <c r="AF50" i="1"/>
  <c r="Z387" i="1"/>
  <c r="AB387" i="1" s="1"/>
  <c r="AC387" i="1" s="1"/>
  <c r="Z320" i="1"/>
  <c r="AF446" i="1"/>
  <c r="AF401" i="1"/>
  <c r="AF407" i="1"/>
  <c r="AF251" i="1"/>
  <c r="AF23" i="1"/>
  <c r="Z398" i="1"/>
  <c r="AB398" i="1" s="1"/>
  <c r="AF398" i="1" s="1"/>
  <c r="Z230" i="1"/>
  <c r="AB230" i="1" s="1"/>
  <c r="AF230" i="1" s="1"/>
  <c r="AC345" i="1"/>
  <c r="AF345" i="1"/>
  <c r="AC435" i="1"/>
  <c r="AF435" i="1"/>
  <c r="AC376" i="1"/>
  <c r="AF376" i="1"/>
  <c r="AC283" i="1"/>
  <c r="AF283" i="1"/>
  <c r="AF114" i="1"/>
  <c r="AC114" i="1"/>
  <c r="AF33" i="1"/>
  <c r="AC33" i="1"/>
  <c r="AC374" i="1"/>
  <c r="AF374" i="1"/>
  <c r="AF353" i="1"/>
  <c r="AC353" i="1"/>
  <c r="AC411" i="1"/>
  <c r="AF411" i="1"/>
  <c r="AC278" i="1"/>
  <c r="AF278" i="1"/>
  <c r="AC95" i="1"/>
  <c r="AF95" i="1"/>
  <c r="AC83" i="1"/>
  <c r="AF83" i="1"/>
  <c r="AC19" i="1"/>
  <c r="AF19" i="1"/>
  <c r="AC375" i="1"/>
  <c r="AF375" i="1"/>
  <c r="AC179" i="1"/>
  <c r="AF179" i="1"/>
  <c r="AF52" i="1"/>
  <c r="AC52" i="1"/>
  <c r="AF438" i="1"/>
  <c r="AC438" i="1"/>
  <c r="AC240" i="1"/>
  <c r="AF240" i="1"/>
  <c r="AC160" i="1"/>
  <c r="AF160" i="1"/>
  <c r="AC91" i="1"/>
  <c r="AF91" i="1"/>
  <c r="AC54" i="1"/>
  <c r="AF54" i="1"/>
  <c r="AC349" i="1"/>
  <c r="AF349" i="1"/>
  <c r="AF394" i="1"/>
  <c r="AC394" i="1"/>
  <c r="AC274" i="1"/>
  <c r="AF274" i="1"/>
  <c r="AC92" i="1"/>
  <c r="AF92" i="1"/>
  <c r="AC12" i="1"/>
  <c r="AF12" i="1"/>
  <c r="AF72" i="1"/>
  <c r="AC72" i="1"/>
  <c r="AF384" i="1"/>
  <c r="AC384" i="1"/>
  <c r="AF372" i="1"/>
  <c r="AC372" i="1"/>
  <c r="AF76" i="1"/>
  <c r="AC76" i="1"/>
  <c r="AC381" i="1"/>
  <c r="AF381" i="1"/>
  <c r="AF301" i="1"/>
  <c r="AC301" i="1"/>
  <c r="AF136" i="1"/>
  <c r="AC136" i="1"/>
  <c r="AF88" i="1"/>
  <c r="AC88" i="1"/>
  <c r="AC297" i="1"/>
  <c r="AF297" i="1"/>
  <c r="AC233" i="1"/>
  <c r="AF233" i="1"/>
  <c r="AC190" i="1"/>
  <c r="AF190" i="1"/>
  <c r="AC131" i="1"/>
  <c r="AF131" i="1"/>
  <c r="AF74" i="1"/>
  <c r="AC74" i="1"/>
  <c r="AF57" i="1"/>
  <c r="AC57" i="1"/>
  <c r="AC178" i="1"/>
  <c r="AF178" i="1"/>
  <c r="Z137" i="1"/>
  <c r="AB137" i="1" s="1"/>
  <c r="U449" i="1"/>
  <c r="V10" i="1"/>
  <c r="Z10" i="1" s="1"/>
  <c r="AF373" i="1"/>
  <c r="AC373" i="1"/>
  <c r="AF102" i="1"/>
  <c r="AC102" i="1"/>
  <c r="Z81" i="1"/>
  <c r="AB81" i="1" s="1"/>
  <c r="AF70" i="1"/>
  <c r="AC70" i="1"/>
  <c r="AF45" i="1"/>
  <c r="AC45" i="1"/>
  <c r="Z388" i="1"/>
  <c r="AB388" i="1" s="1"/>
  <c r="AF405" i="1"/>
  <c r="AF339" i="1"/>
  <c r="Z335" i="1"/>
  <c r="AB335" i="1" s="1"/>
  <c r="Z285" i="1"/>
  <c r="AB285" i="1" s="1"/>
  <c r="Z305" i="1"/>
  <c r="AB305" i="1" s="1"/>
  <c r="AC352" i="1"/>
  <c r="AF352" i="1"/>
  <c r="AF281" i="1"/>
  <c r="Z298" i="1"/>
  <c r="AB298" i="1" s="1"/>
  <c r="AF198" i="1"/>
  <c r="AC198" i="1"/>
  <c r="AF177" i="1"/>
  <c r="AF110" i="1"/>
  <c r="AC110" i="1"/>
  <c r="Z107" i="1"/>
  <c r="AB107" i="1" s="1"/>
  <c r="Y449" i="1"/>
  <c r="AF98" i="1"/>
  <c r="AC98" i="1"/>
  <c r="AF403" i="1"/>
  <c r="AC403" i="1"/>
  <c r="AF447" i="1"/>
  <c r="AC106" i="1"/>
  <c r="AF106" i="1"/>
  <c r="AC400" i="1"/>
  <c r="AF400" i="1"/>
  <c r="AF417" i="1"/>
  <c r="AC389" i="1"/>
  <c r="AF389" i="1"/>
  <c r="Z416" i="1"/>
  <c r="AB416" i="1" s="1"/>
  <c r="AF332" i="1"/>
  <c r="AC332" i="1"/>
  <c r="Z370" i="1"/>
  <c r="AB370" i="1" s="1"/>
  <c r="AF324" i="1"/>
  <c r="AF326" i="1"/>
  <c r="AC284" i="1"/>
  <c r="AF284" i="1"/>
  <c r="AF259" i="1"/>
  <c r="Z217" i="1"/>
  <c r="AB217" i="1" s="1"/>
  <c r="Z242" i="1"/>
  <c r="AC193" i="1"/>
  <c r="AF193" i="1"/>
  <c r="AF104" i="1"/>
  <c r="AC16" i="1"/>
  <c r="AF16" i="1"/>
  <c r="Z17" i="1"/>
  <c r="AB17" i="1" s="1"/>
  <c r="AC35" i="1"/>
  <c r="AF35" i="1"/>
  <c r="AF26" i="1"/>
  <c r="AF18" i="1"/>
  <c r="AC294" i="1"/>
  <c r="AF294" i="1"/>
  <c r="AF442" i="1"/>
  <c r="Z313" i="1"/>
  <c r="AB313" i="1" s="1"/>
  <c r="AF336" i="1"/>
  <c r="Z439" i="1"/>
  <c r="AB439" i="1" s="1"/>
  <c r="Z399" i="1"/>
  <c r="AB399" i="1" s="1"/>
  <c r="Z386" i="1"/>
  <c r="AB386" i="1" s="1"/>
  <c r="AF415" i="1"/>
  <c r="Z365" i="1"/>
  <c r="AB365" i="1" s="1"/>
  <c r="AF408" i="1"/>
  <c r="AC397" i="1"/>
  <c r="AF397" i="1"/>
  <c r="AF344" i="1"/>
  <c r="Z253" i="1"/>
  <c r="AB253" i="1" s="1"/>
  <c r="AF252" i="1"/>
  <c r="AC213" i="1"/>
  <c r="AF213" i="1"/>
  <c r="AF431" i="1"/>
  <c r="Z404" i="1"/>
  <c r="AB404" i="1" s="1"/>
  <c r="Z358" i="1"/>
  <c r="AB358" i="1" s="1"/>
  <c r="AF367" i="1"/>
  <c r="AC367" i="1"/>
  <c r="AC316" i="1"/>
  <c r="AF316" i="1"/>
  <c r="AC258" i="1"/>
  <c r="AF258" i="1"/>
  <c r="AC340" i="1"/>
  <c r="AF340" i="1"/>
  <c r="Z201" i="1"/>
  <c r="AC245" i="1"/>
  <c r="AF245" i="1"/>
  <c r="AF238" i="1"/>
  <c r="AC238" i="1"/>
  <c r="AC262" i="1"/>
  <c r="AF262" i="1"/>
  <c r="AF235" i="1"/>
  <c r="Z187" i="1"/>
  <c r="AB187" i="1" s="1"/>
  <c r="AF226" i="1"/>
  <c r="AC226" i="1"/>
  <c r="Z123" i="1"/>
  <c r="AB123" i="1" s="1"/>
  <c r="AF142" i="1"/>
  <c r="Z66" i="1"/>
  <c r="AB66" i="1" s="1"/>
  <c r="Z296" i="1"/>
  <c r="AB296" i="1" s="1"/>
  <c r="AC275" i="1"/>
  <c r="AF275" i="1"/>
  <c r="AC210" i="1"/>
  <c r="AF210" i="1"/>
  <c r="AC161" i="1"/>
  <c r="AF161" i="1"/>
  <c r="AF151" i="1"/>
  <c r="AC151" i="1"/>
  <c r="AC130" i="1"/>
  <c r="AF130" i="1"/>
  <c r="AC86" i="1"/>
  <c r="AF86" i="1"/>
  <c r="AF369" i="1"/>
  <c r="AC369" i="1"/>
  <c r="Z382" i="1"/>
  <c r="AB382" i="1" s="1"/>
  <c r="AC286" i="1"/>
  <c r="AF286" i="1"/>
  <c r="AF364" i="1"/>
  <c r="AF440" i="1"/>
  <c r="AC440" i="1"/>
  <c r="Z334" i="1"/>
  <c r="AB334" i="1" s="1"/>
  <c r="Z309" i="1"/>
  <c r="AB309" i="1" s="1"/>
  <c r="Z330" i="1"/>
  <c r="AB330" i="1" s="1"/>
  <c r="Z295" i="1"/>
  <c r="AF445" i="1"/>
  <c r="Z209" i="1"/>
  <c r="AC208" i="1"/>
  <c r="AF208" i="1"/>
  <c r="AF183" i="1"/>
  <c r="AC183" i="1"/>
  <c r="Z174" i="1"/>
  <c r="AB174" i="1" s="1"/>
  <c r="Z224" i="1"/>
  <c r="AB224" i="1" s="1"/>
  <c r="AF32" i="1"/>
  <c r="AC32" i="1"/>
  <c r="Z87" i="1"/>
  <c r="AB87" i="1" s="1"/>
  <c r="AC47" i="1"/>
  <c r="AF47" i="1"/>
  <c r="AF424" i="1"/>
  <c r="AC424" i="1"/>
  <c r="AC383" i="1"/>
  <c r="AF383" i="1"/>
  <c r="AF356" i="1"/>
  <c r="AC356" i="1"/>
  <c r="AF428" i="1"/>
  <c r="AC428" i="1"/>
  <c r="Z436" i="1"/>
  <c r="AB436" i="1" s="1"/>
  <c r="AF433" i="1"/>
  <c r="AC433" i="1"/>
  <c r="AC391" i="1"/>
  <c r="AF391" i="1"/>
  <c r="AF351" i="1"/>
  <c r="AC351" i="1"/>
  <c r="AC280" i="1"/>
  <c r="AF280" i="1"/>
  <c r="Z377" i="1"/>
  <c r="AB377" i="1" s="1"/>
  <c r="AF255" i="1"/>
  <c r="AF228" i="1"/>
  <c r="AF181" i="1"/>
  <c r="AC207" i="1"/>
  <c r="AF207" i="1"/>
  <c r="AF153" i="1"/>
  <c r="AC153" i="1"/>
  <c r="AF145" i="1"/>
  <c r="AF100" i="1"/>
  <c r="AC100" i="1"/>
  <c r="AF441" i="1"/>
  <c r="AC422" i="1"/>
  <c r="AF422" i="1"/>
  <c r="AF410" i="1"/>
  <c r="AC410" i="1"/>
  <c r="Z426" i="1"/>
  <c r="AB426" i="1" s="1"/>
  <c r="AF434" i="1"/>
  <c r="AC434" i="1"/>
  <c r="Z368" i="1"/>
  <c r="AB368" i="1" s="1"/>
  <c r="AF307" i="1"/>
  <c r="AC318" i="1"/>
  <c r="AF318" i="1"/>
  <c r="AF273" i="1"/>
  <c r="Z341" i="1"/>
  <c r="AB341" i="1" s="1"/>
  <c r="AF302" i="1"/>
  <c r="AF219" i="1"/>
  <c r="Z237" i="1"/>
  <c r="AC194" i="1"/>
  <c r="AF194" i="1"/>
  <c r="Z176" i="1"/>
  <c r="AB176" i="1" s="1"/>
  <c r="AF319" i="1"/>
  <c r="AF126" i="1"/>
  <c r="AC126" i="1"/>
  <c r="AF140" i="1"/>
  <c r="AF34" i="1"/>
  <c r="AF167" i="1"/>
  <c r="AC167" i="1"/>
  <c r="AF429" i="1"/>
  <c r="AF421" i="1"/>
  <c r="AC421" i="1"/>
  <c r="Z412" i="1"/>
  <c r="AB412" i="1" s="1"/>
  <c r="AF357" i="1"/>
  <c r="AF395" i="1"/>
  <c r="AF267" i="1"/>
  <c r="Z215" i="1"/>
  <c r="AF243" i="1"/>
  <c r="AC163" i="1"/>
  <c r="AF163" i="1"/>
  <c r="AC205" i="1"/>
  <c r="AF205" i="1"/>
  <c r="AF180" i="1"/>
  <c r="Z182" i="1"/>
  <c r="AB182" i="1" s="1"/>
  <c r="AF186" i="1"/>
  <c r="AC186" i="1"/>
  <c r="AF134" i="1"/>
  <c r="AC134" i="1"/>
  <c r="Z144" i="1"/>
  <c r="AB144" i="1" s="1"/>
  <c r="AF82" i="1"/>
  <c r="Z55" i="1"/>
  <c r="AB55" i="1" s="1"/>
  <c r="AC321" i="1" l="1"/>
  <c r="AF261" i="1"/>
  <c r="AF362" i="1"/>
  <c r="AC392" i="1"/>
  <c r="AF300" i="1"/>
  <c r="AC191" i="1"/>
  <c r="AF409" i="1"/>
  <c r="AF423" i="1"/>
  <c r="AF200" i="1"/>
  <c r="AF270" i="1"/>
  <c r="AF396" i="1"/>
  <c r="AC293" i="1"/>
  <c r="AC185" i="1"/>
  <c r="AF323" i="1"/>
  <c r="AF317" i="1"/>
  <c r="AC363" i="1"/>
  <c r="AF195" i="1"/>
  <c r="AC60" i="1"/>
  <c r="AF222" i="1"/>
  <c r="AF159" i="1"/>
  <c r="AF346" i="1"/>
  <c r="AF146" i="1"/>
  <c r="AC230" i="1"/>
  <c r="AF119" i="1"/>
  <c r="AF387" i="1"/>
  <c r="AF282" i="1"/>
  <c r="AF40" i="1"/>
  <c r="AC221" i="1"/>
  <c r="AC272" i="1"/>
  <c r="AC112" i="1"/>
  <c r="AC147" i="1"/>
  <c r="AC398" i="1"/>
  <c r="AF390" i="1"/>
  <c r="AF393" i="1"/>
  <c r="AF166" i="1"/>
  <c r="AF299" i="1"/>
  <c r="AC182" i="1"/>
  <c r="AF182" i="1"/>
  <c r="AC66" i="1"/>
  <c r="AF66" i="1"/>
  <c r="AC253" i="1"/>
  <c r="AF253" i="1"/>
  <c r="AC439" i="1"/>
  <c r="AF439" i="1"/>
  <c r="AC330" i="1"/>
  <c r="AF330" i="1"/>
  <c r="AF388" i="1"/>
  <c r="AC388" i="1"/>
  <c r="AC55" i="1"/>
  <c r="AF55" i="1"/>
  <c r="AF176" i="1"/>
  <c r="AC176" i="1"/>
  <c r="AF309" i="1"/>
  <c r="AC309" i="1"/>
  <c r="AF370" i="1"/>
  <c r="AC370" i="1"/>
  <c r="AC305" i="1"/>
  <c r="AF305" i="1"/>
  <c r="Z449" i="1"/>
  <c r="AB10" i="1"/>
  <c r="AF334" i="1"/>
  <c r="AC334" i="1"/>
  <c r="AC285" i="1"/>
  <c r="AF285" i="1"/>
  <c r="AC368" i="1"/>
  <c r="AF368" i="1"/>
  <c r="AC224" i="1"/>
  <c r="AF224" i="1"/>
  <c r="AC107" i="1"/>
  <c r="AF107" i="1"/>
  <c r="AF335" i="1"/>
  <c r="AC335" i="1"/>
  <c r="AC137" i="1"/>
  <c r="AF137" i="1"/>
  <c r="AC187" i="1"/>
  <c r="AF187" i="1"/>
  <c r="AF416" i="1"/>
  <c r="AC416" i="1"/>
  <c r="AC377" i="1"/>
  <c r="AF377" i="1"/>
  <c r="AF436" i="1"/>
  <c r="AC436" i="1"/>
  <c r="AC382" i="1"/>
  <c r="AF382" i="1"/>
  <c r="AC358" i="1"/>
  <c r="AF358" i="1"/>
  <c r="AC81" i="1"/>
  <c r="AF81" i="1"/>
  <c r="AC144" i="1"/>
  <c r="AF144" i="1"/>
  <c r="AC426" i="1"/>
  <c r="AF426" i="1"/>
  <c r="AF386" i="1"/>
  <c r="AC386" i="1"/>
  <c r="AF341" i="1"/>
  <c r="AC341" i="1"/>
  <c r="AC174" i="1"/>
  <c r="AF174" i="1"/>
  <c r="AC123" i="1"/>
  <c r="AF123" i="1"/>
  <c r="AC399" i="1"/>
  <c r="AF399" i="1"/>
  <c r="AF412" i="1"/>
  <c r="AC412" i="1"/>
  <c r="AC313" i="1"/>
  <c r="AF313" i="1"/>
  <c r="AC404" i="1"/>
  <c r="AF404" i="1"/>
  <c r="AC17" i="1"/>
  <c r="AF17" i="1"/>
  <c r="AF298" i="1"/>
  <c r="AC298" i="1"/>
  <c r="AF87" i="1"/>
  <c r="AC87" i="1"/>
  <c r="AF296" i="1"/>
  <c r="AC296" i="1"/>
  <c r="AF365" i="1"/>
  <c r="AC365" i="1"/>
  <c r="AC217" i="1"/>
  <c r="AF217" i="1"/>
  <c r="AC10" i="1" l="1"/>
  <c r="AF10" i="1"/>
  <c r="AF449" i="1" l="1"/>
</calcChain>
</file>

<file path=xl/sharedStrings.xml><?xml version="1.0" encoding="utf-8"?>
<sst xmlns="http://schemas.openxmlformats.org/spreadsheetml/2006/main" count="931" uniqueCount="495">
  <si>
    <t>District</t>
  </si>
  <si>
    <t>ABINGTON</t>
  </si>
  <si>
    <t>X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</si>
  <si>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</si>
  <si>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</si>
  <si>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</si>
  <si>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</si>
  <si>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</si>
  <si>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</si>
  <si>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</si>
  <si>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</si>
  <si>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x18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</si>
  <si>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</si>
  <si>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</si>
  <si>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</si>
  <si>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</si>
  <si>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</si>
  <si>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</si>
  <si>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</si>
  <si>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</si>
  <si>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</si>
  <si>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</si>
  <si>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</si>
  <si>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</si>
  <si>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</si>
  <si>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</si>
  <si>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</si>
  <si>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</si>
  <si>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</si>
  <si>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</si>
  <si>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</si>
  <si>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</si>
  <si>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</si>
  <si>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</si>
  <si>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</si>
  <si>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</si>
  <si>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</si>
  <si>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</si>
  <si>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</si>
  <si>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</si>
  <si>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</si>
  <si>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</si>
  <si>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</si>
  <si>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</si>
  <si>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</si>
  <si>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</si>
  <si>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</si>
  <si>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X17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</si>
  <si>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</si>
  <si>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</si>
  <si>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</si>
  <si>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</si>
  <si>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</si>
  <si>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</si>
  <si>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</si>
  <si>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</si>
  <si>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</si>
  <si>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</si>
  <si>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</si>
  <si>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</si>
  <si>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</si>
  <si>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</si>
  <si>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</si>
  <si>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</si>
  <si>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</si>
  <si>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</si>
  <si>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</si>
  <si>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</si>
  <si>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</si>
  <si>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</si>
  <si>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</si>
  <si>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</si>
  <si>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</si>
  <si>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</si>
  <si>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</si>
  <si>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</si>
  <si>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</si>
  <si>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</si>
  <si>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</si>
  <si>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</si>
  <si>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</si>
  <si>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</si>
  <si>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</si>
  <si>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</si>
  <si>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</si>
  <si>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</si>
  <si>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</si>
  <si>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</si>
  <si>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EASTHAM</t>
  </si>
  <si>
    <t>EASTHAMPTON</t>
  </si>
  <si>
    <t>EAST LONGMEADOW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</si>
  <si>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</si>
  <si>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</si>
  <si>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</si>
  <si>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</si>
  <si>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</si>
  <si>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</si>
  <si>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</si>
  <si>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</si>
  <si>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</si>
  <si>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</si>
  <si>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</si>
  <si>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</si>
  <si>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</si>
  <si>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</si>
  <si>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</si>
  <si>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</si>
  <si>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AQUINNAH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</si>
  <si>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</si>
  <si>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</si>
  <si>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</si>
  <si>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</si>
  <si>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</si>
  <si>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</si>
  <si>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</si>
  <si>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</si>
  <si>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</si>
  <si>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</si>
  <si>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</si>
  <si>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</si>
  <si>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</si>
  <si>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</si>
  <si>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</si>
  <si>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</si>
  <si>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</si>
  <si>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</si>
  <si>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</si>
  <si>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</si>
  <si>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</si>
  <si>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</si>
  <si>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</si>
  <si>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</si>
  <si>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</si>
  <si>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</si>
  <si>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</si>
  <si>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</si>
  <si>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</si>
  <si>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</si>
  <si>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</si>
  <si>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</si>
  <si>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</si>
  <si>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</si>
  <si>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</si>
  <si>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</si>
  <si>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</si>
  <si>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</si>
  <si>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</si>
  <si>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</si>
  <si>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</si>
  <si>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</si>
  <si>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</si>
  <si>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</si>
  <si>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</si>
  <si>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</si>
  <si>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</si>
  <si>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</si>
  <si>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</si>
  <si>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</si>
  <si>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</si>
  <si>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</si>
  <si>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</si>
  <si>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</si>
  <si>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</si>
  <si>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</si>
  <si>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</si>
  <si>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</si>
  <si>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</si>
  <si>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X16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</si>
  <si>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</si>
  <si>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</si>
  <si>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</si>
  <si>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</si>
  <si>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</si>
  <si>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</si>
  <si>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</si>
  <si>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</si>
  <si>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</si>
  <si>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</si>
  <si>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</si>
  <si>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</si>
  <si>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</si>
  <si>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</si>
  <si>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</si>
  <si>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</si>
  <si>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</si>
  <si>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</si>
  <si>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</si>
  <si>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</si>
  <si>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</si>
  <si>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</si>
  <si>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</si>
  <si>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</si>
  <si>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</si>
  <si>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</si>
  <si>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</si>
  <si>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</si>
  <si>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</si>
  <si>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</si>
  <si>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</si>
  <si>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</si>
  <si>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</si>
  <si>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</si>
  <si>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</si>
  <si>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</si>
  <si>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</si>
  <si>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</si>
  <si>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</si>
  <si>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NEWBURY</t>
  </si>
  <si>
    <t>NEWBURYPORT</t>
  </si>
  <si>
    <t>NEW MARLBOROUGH</t>
  </si>
  <si>
    <t>NEW SALEM</t>
  </si>
  <si>
    <t>NEWTON</t>
  </si>
  <si>
    <t>NORFOLK</t>
  </si>
  <si>
    <t>NORTH ADAMS</t>
  </si>
  <si>
    <t>NORTHAMPTON</t>
  </si>
  <si>
    <t>NORTH ANDOVER</t>
  </si>
  <si>
    <t>NORTH ATTLEBOROUGH</t>
  </si>
  <si>
    <t>NORTHBOROUGH</t>
  </si>
  <si>
    <t>NORTHBRIDGE</t>
  </si>
  <si>
    <t>NORTH BROOKFIELD</t>
  </si>
  <si>
    <t>NORTHFIELD</t>
  </si>
  <si>
    <t>NORTH READING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</si>
  <si>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</si>
  <si>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</si>
  <si>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</si>
  <si>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</si>
  <si>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</si>
  <si>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</si>
  <si>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</si>
  <si>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</si>
  <si>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</si>
  <si>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</si>
  <si>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</si>
  <si>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</si>
  <si>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</si>
  <si>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</si>
  <si>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</si>
  <si>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</si>
  <si>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</si>
  <si>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</si>
  <si>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</si>
  <si>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</si>
  <si>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</si>
  <si>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</si>
  <si>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</si>
  <si>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</si>
  <si>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</si>
  <si>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</si>
  <si>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</si>
  <si>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</si>
  <si>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</si>
  <si>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</si>
  <si>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</si>
  <si>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</si>
  <si>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</si>
  <si>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</si>
  <si>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</si>
  <si>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</si>
  <si>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</si>
  <si>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</si>
  <si>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</si>
  <si>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</si>
  <si>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</si>
  <si>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</si>
  <si>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</si>
  <si>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</si>
  <si>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</si>
  <si>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</si>
  <si>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</si>
  <si>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</si>
  <si>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</si>
  <si>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</si>
  <si>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</si>
  <si>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</si>
  <si>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</si>
  <si>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</si>
  <si>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</si>
  <si>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</si>
  <si>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</si>
  <si>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SOUTHAMPTON</t>
  </si>
  <si>
    <t>SOUTHBOROUGH</t>
  </si>
  <si>
    <t>SOUTHBRIDGE</t>
  </si>
  <si>
    <t>SOUTH HADLEY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</si>
  <si>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</si>
  <si>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</si>
  <si>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</si>
  <si>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</si>
  <si>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</si>
  <si>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</si>
  <si>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</si>
  <si>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</si>
  <si>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</si>
  <si>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</si>
  <si>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</si>
  <si>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</si>
  <si>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</si>
  <si>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</si>
  <si>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</si>
  <si>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</si>
  <si>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</si>
  <si>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</si>
  <si>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</si>
  <si>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</si>
  <si>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</si>
  <si>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</si>
  <si>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</si>
  <si>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</si>
  <si>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</si>
  <si>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</si>
  <si>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</si>
  <si>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</si>
  <si>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</si>
  <si>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</si>
  <si>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</si>
  <si>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</si>
  <si>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</si>
  <si>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</si>
  <si>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</si>
  <si>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</si>
  <si>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</si>
  <si>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</si>
  <si>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</si>
  <si>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</si>
  <si>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</si>
  <si>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</si>
  <si>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WESTBOROUGH</t>
  </si>
  <si>
    <t>WEST BOYLSTON</t>
  </si>
  <si>
    <t>WEST BRIDGEWATER</t>
  </si>
  <si>
    <t>WEST BROOKFIELD</t>
  </si>
  <si>
    <t>WESTFIELD</t>
  </si>
  <si>
    <t>WESTFORD</t>
  </si>
  <si>
    <t>WESTHAMPTON</t>
  </si>
  <si>
    <t>WESTMINSTER</t>
  </si>
  <si>
    <t>WEST NEWBURY</t>
  </si>
  <si>
    <t>WESTON</t>
  </si>
  <si>
    <t>WESTPORT</t>
  </si>
  <si>
    <t>WEST SPRINGFIELD</t>
  </si>
  <si>
    <t>WEST STOCKBRIDGE</t>
  </si>
  <si>
    <t>WEST TISBURY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</si>
  <si>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</si>
  <si>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</si>
  <si>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</si>
  <si>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</si>
  <si>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</si>
  <si>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</si>
  <si>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</si>
  <si>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</si>
  <si>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</si>
  <si>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</si>
  <si>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</si>
  <si>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</si>
  <si>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</si>
  <si>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</si>
  <si>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</si>
  <si>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</si>
  <si>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</si>
  <si>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DEVENS</t>
  </si>
  <si>
    <t>NORTHAMPTON SMITH</t>
  </si>
  <si>
    <t>ACTON BOXBOROUGH</t>
  </si>
  <si>
    <t>HOOSAC VALLEY</t>
  </si>
  <si>
    <t>AMHERST PELHAM</t>
  </si>
  <si>
    <t>ASHBURNHAM WESTMINSTER</t>
  </si>
  <si>
    <t>ATHOL ROYALSTON</t>
  </si>
  <si>
    <t>AYER SHIRLEY</t>
  </si>
  <si>
    <t>BERKSHIRE HILLS</t>
  </si>
  <si>
    <t>BERLIN BOYLSTON</t>
  </si>
  <si>
    <t>BLACKSTONE MILLVILLE</t>
  </si>
  <si>
    <t>BRIDGEWATER RAYNHAM</t>
  </si>
  <si>
    <t>CHESTERFIELD GOSHEN</t>
  </si>
  <si>
    <t>CENTRAL BERKSHIRE</t>
  </si>
  <si>
    <t>CONCORD CARLISLE</t>
  </si>
  <si>
    <t>DENNIS YARMOUTH</t>
  </si>
  <si>
    <t>DIGHTON REHOBOTH</t>
  </si>
  <si>
    <t>DOVER SHERBORN</t>
  </si>
  <si>
    <t>DUDLEY CHARLTON</t>
  </si>
  <si>
    <t>NAUSET</t>
  </si>
  <si>
    <t>FARMINGTON RIVER</t>
  </si>
  <si>
    <t>FREETOWN LAKEVILLE</t>
  </si>
  <si>
    <t>FRONTIER</t>
  </si>
  <si>
    <t>GATEWAY</t>
  </si>
  <si>
    <t>GROTON DUNSTABLE</t>
  </si>
  <si>
    <t>GILL MONTAGUE</t>
  </si>
  <si>
    <t>HAMILTON WENHAM</t>
  </si>
  <si>
    <t>HAMPDEN WILBRAHAM</t>
  </si>
  <si>
    <t>HAMPSHIRE</t>
  </si>
  <si>
    <t>HAWLEMONT</t>
  </si>
  <si>
    <t>KING PHILIP</t>
  </si>
  <si>
    <t>LINCOLN SUDBURY</t>
  </si>
  <si>
    <t>MANCHESTER ESSEX</t>
  </si>
  <si>
    <t>MARTHAS VINEYARD</t>
  </si>
  <si>
    <t>MASCONOMET</t>
  </si>
  <si>
    <t>MENDON UPTON</t>
  </si>
  <si>
    <t>MONOMOY</t>
  </si>
  <si>
    <t>MOUNT GREYLOCK</t>
  </si>
  <si>
    <t>MOHAWK TRAIL</t>
  </si>
  <si>
    <t>NARRAGANSETT</t>
  </si>
  <si>
    <t>NASHOBA</t>
  </si>
  <si>
    <t>NEW SALEM WENDELL</t>
  </si>
  <si>
    <t>NORTHBORO SOUTHBORO</t>
  </si>
  <si>
    <t>NORTH MIDDLESEX</t>
  </si>
  <si>
    <t>OLD ROCHESTER</t>
  </si>
  <si>
    <t>PENTUCKET</t>
  </si>
  <si>
    <t>PIONEER</t>
  </si>
  <si>
    <t>QUABBIN</t>
  </si>
  <si>
    <t>RALPH C MAHAR</t>
  </si>
  <si>
    <t>SILVER LAKE</t>
  </si>
  <si>
    <t>SOMERSET BERKLEY</t>
  </si>
  <si>
    <t>SOUTHERN BERKSHIRE</t>
  </si>
  <si>
    <t>SOUTHWICK TOLLAND GRANVILLE</t>
  </si>
  <si>
    <t>SPENCER EAST BROOKFIELD</t>
  </si>
  <si>
    <t>TANTASQUA</t>
  </si>
  <si>
    <t>TRITON</t>
  </si>
  <si>
    <t>UPISLAND</t>
  </si>
  <si>
    <t>WACHUSETT</t>
  </si>
  <si>
    <t>QUABOAG</t>
  </si>
  <si>
    <t>WHITMAN HANSON</t>
  </si>
  <si>
    <t>ASSABET VALLEY</t>
  </si>
  <si>
    <t>BLACKSTONE VALLEY</t>
  </si>
  <si>
    <t>BLUE HILLS</t>
  </si>
  <si>
    <t>BRISTOL PLYMOUTH</t>
  </si>
  <si>
    <t>CAPE COD</t>
  </si>
  <si>
    <t>ESSEX NORTH SHORE</t>
  </si>
  <si>
    <t>FRANKLIN COUNTY</t>
  </si>
  <si>
    <t>GREATER FALL RIVER</t>
  </si>
  <si>
    <t>GREATER LAWRENCE</t>
  </si>
  <si>
    <t>GREATER NEW BEDFORD</t>
  </si>
  <si>
    <t>GREATER LOWELL</t>
  </si>
  <si>
    <t>SOUTH MIDDLESEX</t>
  </si>
  <si>
    <t>MINUTEMAN</t>
  </si>
  <si>
    <t>MONTACHUSETT</t>
  </si>
  <si>
    <t>NORTHERN BERKSHIRE</t>
  </si>
  <si>
    <t>NASHOBA VALLEY</t>
  </si>
  <si>
    <t>NORTHEAST METROPOLITAN</t>
  </si>
  <si>
    <t>OLD COLONY</t>
  </si>
  <si>
    <t>PATHFINDER</t>
  </si>
  <si>
    <t>SHAWSHEEN VALLEY</t>
  </si>
  <si>
    <t>SOUTHEASTERN</t>
  </si>
  <si>
    <t>SOUTH SHORE</t>
  </si>
  <si>
    <t>SOUTHERN WORCESTER</t>
  </si>
  <si>
    <t>TRI COUNTY</t>
  </si>
  <si>
    <t>UPPER CAPE COD</t>
  </si>
  <si>
    <t>WHITTIER</t>
  </si>
  <si>
    <t>BRISTOL COUNTY</t>
  </si>
  <si>
    <t>NORFOLK COUNTY</t>
  </si>
  <si>
    <t>STATE TOTAL</t>
  </si>
  <si>
    <t>--</t>
  </si>
  <si>
    <t>Non-op</t>
  </si>
  <si>
    <t>1-Total Retired Teach Ins J1111</t>
  </si>
  <si>
    <t>9-Total Retired Teach Ins J1154</t>
  </si>
  <si>
    <t>Total spending to remove</t>
  </si>
  <si>
    <t>FY26 Foundation Budget</t>
  </si>
  <si>
    <t>FY26 Adj Budgeted NSS</t>
  </si>
  <si>
    <t>Above Foundation NSS</t>
  </si>
  <si>
    <t>PFY Budgeted NSS as % of Foundation</t>
  </si>
  <si>
    <t>FY26 Budgeted NSS as % of foundation</t>
  </si>
  <si>
    <t>Difference</t>
  </si>
  <si>
    <t>Q2 FTE</t>
  </si>
  <si>
    <t>Above Foundation % Used</t>
  </si>
  <si>
    <t>EOYR: Municipal Exclusion Data</t>
  </si>
  <si>
    <t>LEA#</t>
  </si>
  <si>
    <t>Op/ Nonop</t>
  </si>
  <si>
    <t>Count of retired teachers health insurance/x= yes</t>
  </si>
  <si>
    <t>FY26 Q1  eoy24 sch19</t>
  </si>
  <si>
    <t>FY26 Q2 eoy25 sch19</t>
  </si>
  <si>
    <t>FY26 Q3 eoy25 sch19</t>
  </si>
  <si>
    <t>Historical %</t>
  </si>
  <si>
    <t>EOYR: School Committee Exclusion Data</t>
  </si>
  <si>
    <t>Charter School Tuition Payments and Reimbursements</t>
  </si>
  <si>
    <t>Fiscal Year:</t>
  </si>
  <si>
    <t>FY26</t>
  </si>
  <si>
    <t>Period:</t>
  </si>
  <si>
    <t>Quarter 4</t>
  </si>
  <si>
    <t>Agency:</t>
  </si>
  <si>
    <t>Massachusetts Department of Elementary and Secondary Education</t>
  </si>
  <si>
    <t>Office:</t>
  </si>
  <si>
    <t xml:space="preserve">School Finance </t>
  </si>
  <si>
    <t xml:space="preserve">Sending District Above Foundation </t>
  </si>
  <si>
    <t>2-SWD Tuition to Mass Schs F1124</t>
  </si>
  <si>
    <t>3-SWD Tuition Sch Choice F1125</t>
  </si>
  <si>
    <t>4-SWD Tuit Comm Charter F1126</t>
  </si>
  <si>
    <t>5-SWD Tuition HM Charter F1127</t>
  </si>
  <si>
    <t>6-SWD Tuition out of State F1129</t>
  </si>
  <si>
    <t>7-SWD Tuition Non Public F1130</t>
  </si>
  <si>
    <t>8-SWD Tuition Collabs F1131</t>
  </si>
  <si>
    <t>10-SWD Tuition to Mass Schs F1167</t>
  </si>
  <si>
    <t>11-SWD Tuition Sch Choice F1168</t>
  </si>
  <si>
    <t>12-SWD Tuit Comm Charter F1169</t>
  </si>
  <si>
    <t>13-SWD Tuition HM Charter F1170</t>
  </si>
  <si>
    <t>14-SWD Tuition out of State F1172</t>
  </si>
  <si>
    <t>15-SWD Tuition Non Public F1173</t>
  </si>
  <si>
    <t>16-SWD Tuition Collabs F1174</t>
  </si>
  <si>
    <t>Amount of SWD/ret ins to remove</t>
  </si>
  <si>
    <t xml:space="preserve">Spending as a % of budgeted NSS </t>
  </si>
  <si>
    <t>NSS Okay: 1 = yes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</si>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</sst>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(#,##0.0\)"/>
    <numFmt numFmtId="165" formatCode="0.00_);[Red]\(0.00\)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38" fontId="1" fillId="0" borderId="0" xfId="1" applyNumberFormat="1" applyAlignment="1">
      <alignment horizontal="center"/>
    </xf>
    <xf numFmtId="164" fontId="1" fillId="0" borderId="0" xfId="1" applyNumberFormat="1" applyAlignment="1">
      <alignment horizontal="center"/>
    </xf>
    <xf numFmtId="38" fontId="2" fillId="0" borderId="0" xfId="1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1" fillId="0" borderId="0" xfId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1" applyFont="1" applyAlignment="1">
      <alignment horizontal="center"/>
    </xf>
    <xf numFmtId="0" fontId="7" fillId="2" borderId="9" xfId="1" applyFont="1" applyFill="1" applyBorder="1"/>
    <xf numFmtId="0" fontId="8" fillId="2" borderId="0" xfId="1" applyFont="1" applyFill="1" applyAlignment="1">
      <alignment wrapText="1"/>
    </xf>
    <xf numFmtId="0" fontId="7" fillId="3" borderId="0" xfId="1" applyFont="1" applyFill="1" applyAlignment="1">
      <alignment horizontal="left"/>
    </xf>
    <xf numFmtId="0" fontId="8" fillId="3" borderId="0" xfId="1" applyFont="1" applyFill="1" applyAlignment="1">
      <alignment horizontal="center" wrapText="1"/>
    </xf>
    <xf numFmtId="0" fontId="9" fillId="0" borderId="0" xfId="1" applyFont="1" applyAlignment="1">
      <alignment horizontal="center"/>
    </xf>
    <xf numFmtId="0" fontId="7" fillId="4" borderId="0" xfId="1" applyFont="1" applyFill="1" applyAlignment="1">
      <alignment horizontal="left" wrapText="1"/>
    </xf>
    <xf numFmtId="0" fontId="8" fillId="0" borderId="0" xfId="1" applyFont="1" applyAlignment="1">
      <alignment horizontal="center" wrapText="1"/>
    </xf>
    <xf numFmtId="38" fontId="8" fillId="0" borderId="0" xfId="1" applyNumberFormat="1" applyFont="1" applyAlignment="1">
      <alignment horizontal="center"/>
    </xf>
    <xf numFmtId="0" fontId="7" fillId="4" borderId="0" xfId="1" applyFont="1" applyFill="1" applyAlignment="1">
      <alignment horizontal="left"/>
    </xf>
    <xf numFmtId="0" fontId="8" fillId="0" borderId="0" xfId="1" applyFont="1" applyAlignment="1">
      <alignment horizontal="right"/>
    </xf>
    <xf numFmtId="38" fontId="8" fillId="0" borderId="4" xfId="1" applyNumberFormat="1" applyFont="1" applyBorder="1" applyAlignment="1">
      <alignment horizontal="right"/>
    </xf>
    <xf numFmtId="38" fontId="8" fillId="0" borderId="0" xfId="1" applyNumberFormat="1" applyFont="1" applyAlignment="1">
      <alignment horizontal="right"/>
    </xf>
    <xf numFmtId="40" fontId="8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38" fontId="10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165" fontId="8" fillId="0" borderId="0" xfId="4" applyNumberFormat="1" applyFont="1" applyFill="1" applyBorder="1" applyAlignment="1">
      <alignment horizontal="right"/>
    </xf>
    <xf numFmtId="0" fontId="7" fillId="0" borderId="0" xfId="1" applyFont="1" applyAlignment="1">
      <alignment horizontal="right"/>
    </xf>
    <xf numFmtId="0" fontId="7" fillId="0" borderId="1" xfId="1" applyFont="1" applyBorder="1" applyAlignment="1">
      <alignment horizontal="right"/>
    </xf>
    <xf numFmtId="0" fontId="7" fillId="0" borderId="2" xfId="1" applyFont="1" applyBorder="1" applyAlignment="1">
      <alignment horizontal="right"/>
    </xf>
    <xf numFmtId="38" fontId="8" fillId="0" borderId="1" xfId="1" applyNumberFormat="1" applyFont="1" applyBorder="1" applyAlignment="1">
      <alignment horizontal="right"/>
    </xf>
    <xf numFmtId="38" fontId="8" fillId="0" borderId="2" xfId="1" applyNumberFormat="1" applyFont="1" applyBorder="1" applyAlignment="1">
      <alignment horizontal="right"/>
    </xf>
    <xf numFmtId="38" fontId="8" fillId="0" borderId="5" xfId="1" applyNumberFormat="1" applyFont="1" applyBorder="1" applyAlignment="1">
      <alignment horizontal="right"/>
    </xf>
    <xf numFmtId="38" fontId="8" fillId="0" borderId="6" xfId="1" applyNumberFormat="1" applyFont="1" applyBorder="1" applyAlignment="1">
      <alignment horizontal="right"/>
    </xf>
    <xf numFmtId="0" fontId="8" fillId="0" borderId="1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40" fontId="8" fillId="0" borderId="2" xfId="1" applyNumberFormat="1" applyFont="1" applyBorder="1" applyAlignment="1">
      <alignment horizontal="right"/>
    </xf>
    <xf numFmtId="2" fontId="8" fillId="0" borderId="5" xfId="1" applyNumberFormat="1" applyFont="1" applyBorder="1" applyAlignment="1">
      <alignment horizontal="right"/>
    </xf>
    <xf numFmtId="2" fontId="8" fillId="0" borderId="3" xfId="3" applyNumberFormat="1" applyFont="1" applyBorder="1" applyAlignment="1">
      <alignment horizontal="right"/>
    </xf>
    <xf numFmtId="0" fontId="7" fillId="0" borderId="7" xfId="1" applyFont="1" applyBorder="1" applyAlignment="1">
      <alignment horizontal="center" wrapText="1"/>
    </xf>
    <xf numFmtId="0" fontId="7" fillId="0" borderId="8" xfId="1" applyFont="1" applyBorder="1" applyAlignment="1">
      <alignment horizontal="center" wrapText="1"/>
    </xf>
    <xf numFmtId="0" fontId="8" fillId="2" borderId="0" xfId="1" applyFont="1" applyFill="1" applyAlignment="1">
      <alignment horizontal="center" wrapText="1"/>
    </xf>
    <xf numFmtId="0" fontId="8" fillId="4" borderId="0" xfId="1" applyFont="1" applyFill="1" applyAlignment="1">
      <alignment horizontal="center" wrapText="1"/>
    </xf>
    <xf numFmtId="38" fontId="8" fillId="0" borderId="0" xfId="1" applyNumberFormat="1" applyFont="1" applyAlignment="1">
      <alignment horizontal="center" wrapText="1"/>
    </xf>
    <xf numFmtId="0" fontId="7" fillId="2" borderId="0" xfId="1" applyFont="1" applyFill="1"/>
    <xf numFmtId="0" fontId="11" fillId="0" borderId="0" xfId="0" applyFont="1" applyAlignment="1">
      <alignment horizontal="left" vertical="center"/>
    </xf>
    <xf numFmtId="0" fontId="12" fillId="0" borderId="0" xfId="0" applyFont="1"/>
  </cellXfs>
  <cellStyles count="5">
    <cellStyle name="Normal" xfId="0" builtinId="0"/>
    <cellStyle name="Normal 2" xfId="1" xr:uid="{4B470024-2283-47F6-A6EE-E70ACEC57184}"/>
    <cellStyle name="Normal_05 - DEC_F  calc 2" xfId="3" xr:uid="{2763715F-59D8-4A9D-AE0C-FC3A6E7E070C}"/>
    <cellStyle name="Normal_pctfoundapr7web 2" xfId="2" xr:uid="{E6661D95-ECDC-4A13-B4FD-381756FD7256}"/>
    <cellStyle name="Percent 4" xfId="4" xr:uid="{1A116177-7929-40B2-83BD-C40F414E6CEB}"/>
  </cellStyles>
  <dxfs count="38"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00_);[Red]\(0.0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00_);[Red]\(0.0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164" formatCode="#,##0.0_);[Red]\(#,##0.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9547C6-ED9E-4F2E-85BC-4B2E1F92938F}" name="Table1" displayName="Table1" ref="A9:AI449" totalsRowShown="0" headerRowDxfId="37" dataDxfId="36" tableBorderDxfId="35" headerRowCellStyle="Normal 2">
  <autoFilter ref="A9:AI449" xr:uid="{879547C6-ED9E-4F2E-85BC-4B2E1F92938F}"/>
  <tableColumns count="35">
    <tableColumn id="1" xr3:uid="{402EF882-9153-49DF-ACEF-9959331F691C}" name="LEA#" dataDxfId="34" dataCellStyle="Normal 2"/>
    <tableColumn id="2" xr3:uid="{399151A8-79B1-46CE-A972-BA22DA38EBDF}" name="District" dataDxfId="33" dataCellStyle="Normal 2"/>
    <tableColumn id="3" xr3:uid="{244A177C-30EA-4C91-91D0-3584967D9184}" name="Op/ Nonop" dataDxfId="32" dataCellStyle="Normal 2"/>
    <tableColumn id="4" xr3:uid="{4AF77BC2-177E-4CF1-B77B-496CE8F65A49}" name="1-Total Retired Teach Ins J1111" dataDxfId="31" dataCellStyle="Normal 2"/>
    <tableColumn id="5" xr3:uid="{A8E46E24-EB1D-4EF7-B2B9-4D2E6855A5B3}" name="2-SWD Tuition to Mass Schs F1124" dataDxfId="30" dataCellStyle="Normal 2"/>
    <tableColumn id="6" xr3:uid="{562BF0F6-FD73-4C32-B737-BB9C4462B4EE}" name="3-SWD Tuition Sch Choice F1125" dataDxfId="29" dataCellStyle="Normal 2"/>
    <tableColumn id="7" xr3:uid="{4A6F9930-4D0C-4CF1-9A49-6991ADCC636A}" name="4-SWD Tuit Comm Charter F1126" dataDxfId="28" dataCellStyle="Normal 2"/>
    <tableColumn id="8" xr3:uid="{0B19ACE1-79D5-4728-B046-BDFA124FB65C}" name="5-SWD Tuition HM Charter F1127" dataDxfId="27" dataCellStyle="Normal 2"/>
    <tableColumn id="9" xr3:uid="{DBA01BE0-5302-4B9B-ADA1-598B6CE6F458}" name="6-SWD Tuition out of State F1129" dataDxfId="26" dataCellStyle="Normal 2"/>
    <tableColumn id="10" xr3:uid="{398994EB-0EC5-47D7-B75E-B25046A95DD5}" name="7-SWD Tuition Non Public F1130" dataDxfId="25" dataCellStyle="Normal 2"/>
    <tableColumn id="11" xr3:uid="{5F040415-5BE1-4674-B871-54E82EC93DFE}" name="8-SWD Tuition Collabs F1131" dataDxfId="24" dataCellStyle="Normal 2"/>
    <tableColumn id="12" xr3:uid="{408A3BA9-3F99-4622-9104-0298F5954C81}" name="9-Total Retired Teach Ins J1154" dataDxfId="23" dataCellStyle="Normal 2"/>
    <tableColumn id="13" xr3:uid="{82FDA99E-EDF5-4462-83DE-29123CA3DAA9}" name="10-SWD Tuition to Mass Schs F1167" dataDxfId="22" dataCellStyle="Normal 2"/>
    <tableColumn id="14" xr3:uid="{C9FF8C85-1EC0-4843-8FD7-CE7ACB4C75D1}" name="11-SWD Tuition Sch Choice F1168" dataDxfId="21" dataCellStyle="Normal 2"/>
    <tableColumn id="15" xr3:uid="{F012DB3C-3550-44BF-B884-D706E9AC40AA}" name="12-SWD Tuit Comm Charter F1169" dataDxfId="20" dataCellStyle="Normal 2"/>
    <tableColumn id="16" xr3:uid="{D4BA7362-4EC0-475F-8FD0-400E3586D0CC}" name="13-SWD Tuition HM Charter F1170" dataDxfId="19" dataCellStyle="Normal 2"/>
    <tableColumn id="17" xr3:uid="{4C00F655-113B-48E4-8044-3897FE985B86}" name="14-SWD Tuition out of State F1172" dataDxfId="18" dataCellStyle="Normal 2"/>
    <tableColumn id="18" xr3:uid="{31663831-AF06-4FBE-8344-C01C06B3DDD6}" name="15-SWD Tuition Non Public F1173" dataDxfId="17" dataCellStyle="Normal 2"/>
    <tableColumn id="19" xr3:uid="{4B982A4A-46B1-47DA-98A9-F2DCC4CF3809}" name="16-SWD Tuition Collabs F1174" dataDxfId="16" dataCellStyle="Normal 2"/>
    <tableColumn id="20" xr3:uid="{B91CCF35-7916-485E-A280-1808B54E9C1A}" name="Count of retired teachers health insurance/x= yes" dataDxfId="15" dataCellStyle="Normal 2"/>
    <tableColumn id="21" xr3:uid="{12F11A53-DA4D-40A9-B118-9A2FDB39F393}" name="Total spending to remove" dataDxfId="14" dataCellStyle="Normal 2"/>
    <tableColumn id="22" xr3:uid="{0D16684B-9795-4994-AA0A-1E2BF3A3FF00}" name="Spending as a % of budgeted NSS " dataDxfId="13" dataCellStyle="Normal 2"/>
    <tableColumn id="23" xr3:uid="{D7C00E09-6311-4159-AE9E-B009DD7CD14F}" name="FY26 Foundation Budget" dataDxfId="12" dataCellStyle="Normal 2"/>
    <tableColumn id="24" xr3:uid="{CC08D01B-A219-4D7D-B4CA-58882F033227}" name="FY26 Adj Budgeted NSS" dataDxfId="11" dataCellStyle="Normal 2"/>
    <tableColumn id="25" xr3:uid="{D06B752B-FE44-4D43-841B-B72D0A44BE2F}" name="Above Foundation NSS" dataDxfId="10" dataCellStyle="Normal 2"/>
    <tableColumn id="26" xr3:uid="{A76AE1E2-F895-47C4-B799-152CB4E72906}" name="Amount of SWD/ret ins to remove" dataDxfId="9" dataCellStyle="Normal 2"/>
    <tableColumn id="27" xr3:uid="{60F820FC-8F59-488E-B363-73A8E54E9F52}" name="PFY Budgeted NSS as % of Foundation" dataDxfId="8" dataCellStyle="Normal 2"/>
    <tableColumn id="28" xr3:uid="{8A8BF4C5-72EA-4A11-9727-B2EFBA93C7AD}" name="FY26 Budgeted NSS as % of foundation" dataDxfId="7" dataCellStyle="Normal 2"/>
    <tableColumn id="29" xr3:uid="{8B051E47-5B5B-4E88-82A9-36A1B0FA7293}" name="Difference" dataDxfId="6" dataCellStyle="Normal 2"/>
    <tableColumn id="30" xr3:uid="{FE3641DD-EC3C-4683-87A9-3E328DC87E9B}" name="Q2 FTE" dataDxfId="5" dataCellStyle="Normal 2"/>
    <tableColumn id="31" xr3:uid="{CE37339E-66EE-4C19-8B83-BDE842EE8B88}" name="NSS Okay: 1 = yes" dataDxfId="4" dataCellStyle="Normal 2"/>
    <tableColumn id="32" xr3:uid="{14562332-5045-439E-86AA-87BBEC062278}" name="Above Foundation % Used" dataDxfId="3" dataCellStyle="Normal 2"/>
    <tableColumn id="33" xr3:uid="{4342CCC8-635A-43CA-9D63-69A38E013E0C}" name="FY26 Q1  eoy24 sch19" dataDxfId="2" dataCellStyle="Percent 4"/>
    <tableColumn id="34" xr3:uid="{22EA1BB9-451F-43E1-84C3-DB4B559CC73F}" name="FY26 Q2 eoy25 sch19" dataDxfId="1" dataCellStyle="Percent 4"/>
    <tableColumn id="35" xr3:uid="{57C54D57-FE84-43F4-9B58-BDA28197796B}" name="FY26 Q3 eoy25 sch19" dataDxfId="0" dataCellStyle="Normal 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262D-B9F5-4F5C-817F-FCCBAA6F8AAF}">
  <sheetPr codeName="Sheet9"/>
  <dimension ref="A1:AW453"/>
  <sheetViews>
    <sheetView tabSelected="1" zoomScale="110" zoomScaleNormal="11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7.140625" defaultRowHeight="12.75" x14ac:dyDescent="0.2"/>
  <cols>
    <col min="1" max="1" width="13" style="2" customWidth="1"/>
    <col min="2" max="2" width="29.140625" style="1" customWidth="1"/>
    <col min="3" max="3" width="9.85546875" style="2" customWidth="1"/>
    <col min="4" max="4" width="17.140625" style="3" customWidth="1"/>
    <col min="5" max="19" width="14.140625" style="3" customWidth="1"/>
    <col min="20" max="20" width="14.140625" style="2" customWidth="1"/>
    <col min="21" max="21" width="17.42578125" style="3" customWidth="1"/>
    <col min="22" max="22" width="14.140625" style="2" customWidth="1"/>
    <col min="23" max="23" width="17.85546875" style="3" customWidth="1"/>
    <col min="24" max="24" width="17.42578125" style="3" customWidth="1"/>
    <col min="25" max="25" width="16.140625" style="2" customWidth="1"/>
    <col min="26" max="26" width="14" style="2" customWidth="1"/>
    <col min="27" max="27" width="13.42578125" style="2" customWidth="1"/>
    <col min="28" max="28" width="15.140625" style="3" customWidth="1"/>
    <col min="29" max="29" width="11.42578125" style="2" customWidth="1"/>
    <col min="30" max="30" width="13.140625" style="3" customWidth="1"/>
    <col min="31" max="31" width="11.85546875" style="3" customWidth="1"/>
    <col min="32" max="32" width="10.85546875" style="2" customWidth="1"/>
    <col min="33" max="33" width="12.5703125" style="7" customWidth="1"/>
    <col min="34" max="34" width="8.42578125" style="7" customWidth="1"/>
    <col min="35" max="35" width="10.5703125" style="4" customWidth="1"/>
    <col min="36" max="46" width="8.42578125" style="4" customWidth="1"/>
    <col min="47" max="16384" width="7.140625" style="2"/>
  </cols>
  <sheetData>
    <row r="1" spans="1:46" ht="20.25" x14ac:dyDescent="0.3">
      <c r="A1" s="49" t="s">
        <v>467</v>
      </c>
      <c r="B1" s="9"/>
    </row>
    <row r="2" spans="1:46" ht="15" x14ac:dyDescent="0.2">
      <c r="A2" s="50" t="s">
        <v>476</v>
      </c>
      <c r="B2" s="10"/>
    </row>
    <row r="3" spans="1:46" ht="15" x14ac:dyDescent="0.2">
      <c r="A3" s="10" t="s">
        <v>468</v>
      </c>
      <c r="B3" s="11" t="s">
        <v>469</v>
      </c>
    </row>
    <row r="4" spans="1:46" ht="15" x14ac:dyDescent="0.2">
      <c r="A4" s="10" t="s">
        <v>470</v>
      </c>
      <c r="B4" s="11" t="s">
        <v>471</v>
      </c>
    </row>
    <row r="5" spans="1:46" ht="15" x14ac:dyDescent="0.2">
      <c r="A5" s="10" t="s">
        <v>472</v>
      </c>
      <c r="B5" s="10" t="s">
        <v>473</v>
      </c>
    </row>
    <row r="6" spans="1:46" s="12" customFormat="1" ht="17.45" customHeight="1" thickBot="1" x14ac:dyDescent="0.3">
      <c r="A6" s="10" t="s">
        <v>474</v>
      </c>
      <c r="B6" s="10" t="s">
        <v>475</v>
      </c>
      <c r="D6" s="13" t="s">
        <v>466</v>
      </c>
      <c r="E6" s="14"/>
      <c r="F6" s="14"/>
      <c r="G6" s="14"/>
      <c r="H6" s="14"/>
      <c r="I6" s="14"/>
      <c r="J6" s="14"/>
      <c r="K6" s="14"/>
      <c r="L6" s="15" t="s">
        <v>458</v>
      </c>
      <c r="M6" s="16"/>
      <c r="N6" s="16"/>
      <c r="O6" s="16"/>
      <c r="P6" s="16"/>
      <c r="Q6" s="16"/>
      <c r="R6" s="16"/>
      <c r="S6" s="16"/>
      <c r="U6" s="17"/>
      <c r="W6" s="17"/>
      <c r="X6" s="17"/>
      <c r="AB6" s="17"/>
      <c r="AD6" s="17"/>
      <c r="AE6" s="17"/>
      <c r="AG6" s="21" t="s">
        <v>465</v>
      </c>
      <c r="AH6" s="18"/>
      <c r="AI6" s="18"/>
      <c r="AJ6" s="19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s="12" customFormat="1" ht="17.45" hidden="1" customHeight="1" x14ac:dyDescent="0.25">
      <c r="A7" s="10"/>
      <c r="B7" s="10"/>
      <c r="D7" s="48"/>
      <c r="E7" s="14"/>
      <c r="F7" s="14"/>
      <c r="G7" s="14"/>
      <c r="H7" s="14"/>
      <c r="I7" s="14"/>
      <c r="J7" s="14"/>
      <c r="K7" s="14"/>
      <c r="L7" s="15"/>
      <c r="M7" s="16"/>
      <c r="N7" s="16"/>
      <c r="O7" s="16"/>
      <c r="P7" s="16"/>
      <c r="Q7" s="16"/>
      <c r="R7" s="16"/>
      <c r="S7" s="16"/>
      <c r="U7" s="17"/>
      <c r="W7" s="17"/>
      <c r="X7" s="17"/>
      <c r="AB7" s="17"/>
      <c r="AD7" s="17"/>
      <c r="AE7" s="17"/>
      <c r="AG7" s="21"/>
      <c r="AH7" s="18"/>
      <c r="AI7" s="18"/>
      <c r="AJ7" s="19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46" s="12" customFormat="1" ht="17.45" hidden="1" customHeight="1" x14ac:dyDescent="0.25">
      <c r="A8" s="10"/>
      <c r="B8" s="10"/>
      <c r="D8" s="48"/>
      <c r="E8" s="14"/>
      <c r="F8" s="14"/>
      <c r="G8" s="14"/>
      <c r="H8" s="14"/>
      <c r="I8" s="14"/>
      <c r="J8" s="14"/>
      <c r="K8" s="14"/>
      <c r="L8" s="15"/>
      <c r="M8" s="16"/>
      <c r="N8" s="16"/>
      <c r="O8" s="16"/>
      <c r="P8" s="16"/>
      <c r="Q8" s="16"/>
      <c r="R8" s="16"/>
      <c r="S8" s="16"/>
      <c r="U8" s="17"/>
      <c r="W8" s="17"/>
      <c r="X8" s="17"/>
      <c r="AB8" s="17"/>
      <c r="AD8" s="17"/>
      <c r="AE8" s="17"/>
      <c r="AG8" s="21"/>
      <c r="AH8" s="18"/>
      <c r="AI8" s="18"/>
      <c r="AJ8" s="19"/>
      <c r="AK8" s="20"/>
      <c r="AL8" s="20"/>
      <c r="AM8" s="20"/>
      <c r="AN8" s="20"/>
      <c r="AO8" s="20"/>
      <c r="AP8" s="20"/>
      <c r="AQ8" s="20"/>
      <c r="AR8" s="20"/>
      <c r="AS8" s="20"/>
      <c r="AT8" s="20"/>
    </row>
    <row r="9" spans="1:46" s="19" customFormat="1" ht="63" customHeight="1" x14ac:dyDescent="0.25">
      <c r="A9" s="43" t="s">
        <v>459</v>
      </c>
      <c r="B9" s="44" t="s">
        <v>0</v>
      </c>
      <c r="C9" s="44" t="s">
        <v>460</v>
      </c>
      <c r="D9" s="45" t="s">
        <v>447</v>
      </c>
      <c r="E9" s="45" t="s">
        <v>477</v>
      </c>
      <c r="F9" s="45" t="s">
        <v>478</v>
      </c>
      <c r="G9" s="45" t="s">
        <v>479</v>
      </c>
      <c r="H9" s="45" t="s">
        <v>480</v>
      </c>
      <c r="I9" s="45" t="s">
        <v>481</v>
      </c>
      <c r="J9" s="45" t="s">
        <v>482</v>
      </c>
      <c r="K9" s="45" t="s">
        <v>483</v>
      </c>
      <c r="L9" s="16" t="s">
        <v>448</v>
      </c>
      <c r="M9" s="16" t="s">
        <v>484</v>
      </c>
      <c r="N9" s="16" t="s">
        <v>485</v>
      </c>
      <c r="O9" s="16" t="s">
        <v>486</v>
      </c>
      <c r="P9" s="16" t="s">
        <v>487</v>
      </c>
      <c r="Q9" s="16" t="s">
        <v>488</v>
      </c>
      <c r="R9" s="16" t="s">
        <v>489</v>
      </c>
      <c r="S9" s="16" t="s">
        <v>490</v>
      </c>
      <c r="T9" s="19" t="s">
        <v>461</v>
      </c>
      <c r="U9" s="19" t="s">
        <v>449</v>
      </c>
      <c r="V9" s="19" t="s">
        <v>492</v>
      </c>
      <c r="W9" s="19" t="s">
        <v>450</v>
      </c>
      <c r="X9" s="19" t="s">
        <v>451</v>
      </c>
      <c r="Y9" s="19" t="s">
        <v>452</v>
      </c>
      <c r="Z9" s="19" t="s">
        <v>491</v>
      </c>
      <c r="AA9" s="19" t="s">
        <v>453</v>
      </c>
      <c r="AB9" s="19" t="s">
        <v>454</v>
      </c>
      <c r="AC9" s="19" t="s">
        <v>455</v>
      </c>
      <c r="AD9" s="19" t="s">
        <v>456</v>
      </c>
      <c r="AE9" s="19" t="s">
        <v>493</v>
      </c>
      <c r="AF9" s="19" t="s">
        <v>457</v>
      </c>
      <c r="AG9" s="46" t="s">
        <v>462</v>
      </c>
      <c r="AH9" s="46" t="s">
        <v>463</v>
      </c>
      <c r="AI9" s="46" t="s">
        <v>464</v>
      </c>
      <c r="AK9" s="47"/>
      <c r="AL9" s="47"/>
      <c r="AM9" s="47"/>
      <c r="AN9" s="47"/>
      <c r="AO9" s="47"/>
      <c r="AP9" s="47"/>
      <c r="AQ9" s="47"/>
      <c r="AR9" s="47"/>
      <c r="AS9" s="47"/>
      <c r="AT9" s="47"/>
    </row>
    <row r="10" spans="1:46" s="4" customFormat="1" ht="16.7" customHeight="1" x14ac:dyDescent="0.25">
      <c r="A10" s="22">
        <v>1</v>
      </c>
      <c r="B10" s="22" t="s">
        <v>1</v>
      </c>
      <c r="C10" s="22">
        <v>1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1157441</v>
      </c>
      <c r="K10" s="23">
        <v>1517667</v>
      </c>
      <c r="L10" s="23">
        <v>1100063</v>
      </c>
      <c r="M10" s="23">
        <v>0</v>
      </c>
      <c r="N10" s="23">
        <v>4377</v>
      </c>
      <c r="O10" s="23">
        <v>79069.2</v>
      </c>
      <c r="P10" s="23">
        <v>0</v>
      </c>
      <c r="Q10" s="23">
        <v>0</v>
      </c>
      <c r="R10" s="23">
        <v>0</v>
      </c>
      <c r="S10" s="23">
        <v>0</v>
      </c>
      <c r="T10" s="24" t="s">
        <v>2</v>
      </c>
      <c r="U10" s="24">
        <f t="shared" ref="U10:U73" si="0">IF(OR(T10="X",T10="X16",T10="X17"),SUM(D10:S10),
IF(T10="x18",SUM(E10:K10,M10:S10)+D10*0.9+L10*0.9,SUM(D10:S10)-D10-L10))</f>
        <v>3858617.2</v>
      </c>
      <c r="V10" s="25">
        <f t="shared" ref="V10:V73" si="1">IF(AND(C10=1,U10&gt;0),U10/X10*100,0)</f>
        <v>9.9443592924283166</v>
      </c>
      <c r="W10" s="24">
        <v>33501030.561300002</v>
      </c>
      <c r="X10" s="26">
        <v>38802069.460000001</v>
      </c>
      <c r="Y10" s="24">
        <f t="shared" ref="Y10:Y73" si="2">IF(X10-W10&gt;0,X10-W10,0)</f>
        <v>5301038.8986999989</v>
      </c>
      <c r="Z10" s="24">
        <f t="shared" ref="Z10:Z73" si="3">V10*0.01*Y10</f>
        <v>527154.35431811307</v>
      </c>
      <c r="AA10" s="25">
        <v>113.27180899512533</v>
      </c>
      <c r="AB10" s="25">
        <f t="shared" ref="AB10:AB73" si="4">IFERROR(IF(C10=1,(X10-Z10)/W10*100,0),"")</f>
        <v>114.24996325306071</v>
      </c>
      <c r="AC10" s="27">
        <f t="shared" ref="AC10:AC73" si="5">AB10-AA10</f>
        <v>0.97815425793538679</v>
      </c>
      <c r="AD10" s="28">
        <v>59</v>
      </c>
      <c r="AE10" s="26">
        <v>1</v>
      </c>
      <c r="AF10" s="29">
        <f t="shared" ref="AF10:AF73" si="6">IF(AE10=1,AB10,AA10)</f>
        <v>114.24996325306071</v>
      </c>
      <c r="AG10" s="30">
        <v>113.27180899512533</v>
      </c>
      <c r="AH10" s="30">
        <v>114.4873383037762</v>
      </c>
      <c r="AI10" s="30">
        <v>114.25</v>
      </c>
      <c r="AJ10" s="5"/>
    </row>
    <row r="11" spans="1:46" s="4" customFormat="1" ht="15.75" x14ac:dyDescent="0.25">
      <c r="A11" s="22">
        <v>2</v>
      </c>
      <c r="B11" s="22" t="s">
        <v>3</v>
      </c>
      <c r="C11" s="22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4">
        <v>0</v>
      </c>
      <c r="U11" s="24">
        <f t="shared" si="0"/>
        <v>0</v>
      </c>
      <c r="V11" s="25">
        <f t="shared" si="1"/>
        <v>0</v>
      </c>
      <c r="W11" s="24">
        <v>0</v>
      </c>
      <c r="X11" s="26">
        <v>0</v>
      </c>
      <c r="Y11" s="24">
        <f t="shared" si="2"/>
        <v>0</v>
      </c>
      <c r="Z11" s="24">
        <f t="shared" si="3"/>
        <v>0</v>
      </c>
      <c r="AA11" s="25">
        <v>0</v>
      </c>
      <c r="AB11" s="25">
        <f t="shared" si="4"/>
        <v>0</v>
      </c>
      <c r="AC11" s="27">
        <f t="shared" si="5"/>
        <v>0</v>
      </c>
      <c r="AD11" s="28">
        <v>0</v>
      </c>
      <c r="AE11" s="26" t="s">
        <v>446</v>
      </c>
      <c r="AF11" s="29">
        <f t="shared" si="6"/>
        <v>0</v>
      </c>
      <c r="AG11" s="30">
        <v>0</v>
      </c>
      <c r="AH11" s="30">
        <v>0</v>
      </c>
      <c r="AI11" s="29">
        <v>0</v>
      </c>
      <c r="AJ11" s="5"/>
    </row>
    <row r="12" spans="1:46" s="4" customFormat="1" ht="15.75" x14ac:dyDescent="0.25">
      <c r="A12" s="22">
        <v>3</v>
      </c>
      <c r="B12" s="22" t="s">
        <v>4</v>
      </c>
      <c r="C12" s="22">
        <v>1</v>
      </c>
      <c r="D12" s="23">
        <v>0</v>
      </c>
      <c r="E12" s="23">
        <v>465014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875208</v>
      </c>
      <c r="L12" s="23">
        <v>397505.88</v>
      </c>
      <c r="M12" s="23">
        <v>0</v>
      </c>
      <c r="N12" s="23">
        <v>6424</v>
      </c>
      <c r="O12" s="23">
        <v>3030.86</v>
      </c>
      <c r="P12" s="23">
        <v>0</v>
      </c>
      <c r="Q12" s="23">
        <v>0</v>
      </c>
      <c r="R12" s="23">
        <v>0</v>
      </c>
      <c r="S12" s="23">
        <v>0</v>
      </c>
      <c r="T12" s="24" t="s">
        <v>2</v>
      </c>
      <c r="U12" s="24">
        <f t="shared" si="0"/>
        <v>1747182.74</v>
      </c>
      <c r="V12" s="25">
        <f t="shared" si="1"/>
        <v>9.7924721496415188</v>
      </c>
      <c r="W12" s="24">
        <v>15639642.750000002</v>
      </c>
      <c r="X12" s="26">
        <v>17842100.68</v>
      </c>
      <c r="Y12" s="24">
        <f t="shared" si="2"/>
        <v>2202457.9299999978</v>
      </c>
      <c r="Z12" s="24">
        <f t="shared" si="3"/>
        <v>215675.07940282091</v>
      </c>
      <c r="AA12" s="25">
        <v>110.51006997126424</v>
      </c>
      <c r="AB12" s="25">
        <f t="shared" si="4"/>
        <v>112.70350533164945</v>
      </c>
      <c r="AC12" s="27">
        <f t="shared" si="5"/>
        <v>2.1934353603852088</v>
      </c>
      <c r="AD12" s="28">
        <v>5</v>
      </c>
      <c r="AE12" s="26">
        <v>1</v>
      </c>
      <c r="AF12" s="29">
        <f t="shared" si="6"/>
        <v>112.70350533164945</v>
      </c>
      <c r="AG12" s="30">
        <v>110.51006997126424</v>
      </c>
      <c r="AH12" s="30">
        <v>112.64593316016797</v>
      </c>
      <c r="AI12" s="29">
        <v>112.7</v>
      </c>
      <c r="AJ12" s="5"/>
    </row>
    <row r="13" spans="1:46" s="4" customFormat="1" ht="15.75" x14ac:dyDescent="0.25">
      <c r="A13" s="22">
        <v>4</v>
      </c>
      <c r="B13" s="22" t="s">
        <v>5</v>
      </c>
      <c r="C13" s="22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4">
        <v>0</v>
      </c>
      <c r="U13" s="24">
        <f t="shared" si="0"/>
        <v>0</v>
      </c>
      <c r="V13" s="25">
        <f t="shared" si="1"/>
        <v>0</v>
      </c>
      <c r="W13" s="24">
        <v>0</v>
      </c>
      <c r="X13" s="26">
        <v>0</v>
      </c>
      <c r="Y13" s="24">
        <f t="shared" si="2"/>
        <v>0</v>
      </c>
      <c r="Z13" s="24">
        <f t="shared" si="3"/>
        <v>0</v>
      </c>
      <c r="AA13" s="25">
        <v>0</v>
      </c>
      <c r="AB13" s="25">
        <f t="shared" si="4"/>
        <v>0</v>
      </c>
      <c r="AC13" s="27">
        <f t="shared" si="5"/>
        <v>0</v>
      </c>
      <c r="AD13" s="28">
        <v>0</v>
      </c>
      <c r="AE13" s="26" t="s">
        <v>446</v>
      </c>
      <c r="AF13" s="29">
        <f t="shared" si="6"/>
        <v>0</v>
      </c>
      <c r="AG13" s="30">
        <v>0</v>
      </c>
      <c r="AH13" s="30">
        <v>0</v>
      </c>
      <c r="AI13" s="29">
        <v>0</v>
      </c>
      <c r="AJ13" s="5"/>
    </row>
    <row r="14" spans="1:46" s="4" customFormat="1" ht="15.75" x14ac:dyDescent="0.25">
      <c r="A14" s="22">
        <v>5</v>
      </c>
      <c r="B14" s="22" t="s">
        <v>6</v>
      </c>
      <c r="C14" s="22">
        <v>1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367142</v>
      </c>
      <c r="J14" s="23">
        <v>1664223</v>
      </c>
      <c r="K14" s="23">
        <v>210162</v>
      </c>
      <c r="L14" s="23">
        <v>1840219</v>
      </c>
      <c r="M14" s="23">
        <v>36462</v>
      </c>
      <c r="N14" s="23">
        <v>80510</v>
      </c>
      <c r="O14" s="23">
        <v>141438.35999999999</v>
      </c>
      <c r="P14" s="23">
        <v>0</v>
      </c>
      <c r="Q14" s="23">
        <v>0</v>
      </c>
      <c r="R14" s="23">
        <v>0</v>
      </c>
      <c r="S14" s="23">
        <v>0</v>
      </c>
      <c r="T14" s="24" t="s">
        <v>2</v>
      </c>
      <c r="U14" s="24">
        <f t="shared" si="0"/>
        <v>4340156.3600000003</v>
      </c>
      <c r="V14" s="25">
        <f t="shared" si="1"/>
        <v>5.7572577555122084</v>
      </c>
      <c r="W14" s="24">
        <v>55345476.310000002</v>
      </c>
      <c r="X14" s="26">
        <v>75385826.799999997</v>
      </c>
      <c r="Y14" s="24">
        <f t="shared" si="2"/>
        <v>20040350.489999995</v>
      </c>
      <c r="Z14" s="24">
        <f t="shared" si="3"/>
        <v>1153774.6328173536</v>
      </c>
      <c r="AA14" s="25">
        <v>135.28796372634139</v>
      </c>
      <c r="AB14" s="25">
        <f t="shared" si="4"/>
        <v>134.12487725536141</v>
      </c>
      <c r="AC14" s="27">
        <f t="shared" si="5"/>
        <v>-1.1630864709799766</v>
      </c>
      <c r="AD14" s="28">
        <v>93</v>
      </c>
      <c r="AE14" s="26">
        <v>1</v>
      </c>
      <c r="AF14" s="29">
        <f t="shared" si="6"/>
        <v>134.12487725536141</v>
      </c>
      <c r="AG14" s="30">
        <v>135.28796372634139</v>
      </c>
      <c r="AH14" s="30">
        <v>134.11010522573022</v>
      </c>
      <c r="AI14" s="29">
        <v>134.12</v>
      </c>
      <c r="AJ14" s="5"/>
    </row>
    <row r="15" spans="1:46" s="4" customFormat="1" ht="15.75" x14ac:dyDescent="0.25">
      <c r="A15" s="22">
        <v>6</v>
      </c>
      <c r="B15" s="22" t="s">
        <v>7</v>
      </c>
      <c r="C15" s="22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4">
        <v>0</v>
      </c>
      <c r="U15" s="24">
        <f t="shared" si="0"/>
        <v>0</v>
      </c>
      <c r="V15" s="25">
        <f t="shared" si="1"/>
        <v>0</v>
      </c>
      <c r="W15" s="24">
        <v>0</v>
      </c>
      <c r="X15" s="26">
        <v>0</v>
      </c>
      <c r="Y15" s="24">
        <f t="shared" si="2"/>
        <v>0</v>
      </c>
      <c r="Z15" s="24">
        <f t="shared" si="3"/>
        <v>0</v>
      </c>
      <c r="AA15" s="25">
        <v>0</v>
      </c>
      <c r="AB15" s="25">
        <f t="shared" si="4"/>
        <v>0</v>
      </c>
      <c r="AC15" s="27">
        <f t="shared" si="5"/>
        <v>0</v>
      </c>
      <c r="AD15" s="28">
        <v>0</v>
      </c>
      <c r="AE15" s="26" t="s">
        <v>446</v>
      </c>
      <c r="AF15" s="29">
        <f t="shared" si="6"/>
        <v>0</v>
      </c>
      <c r="AG15" s="30">
        <v>0</v>
      </c>
      <c r="AH15" s="30">
        <v>0</v>
      </c>
      <c r="AI15" s="29">
        <v>0</v>
      </c>
      <c r="AJ15" s="5"/>
    </row>
    <row r="16" spans="1:46" s="4" customFormat="1" ht="15.75" x14ac:dyDescent="0.25">
      <c r="A16" s="22">
        <v>7</v>
      </c>
      <c r="B16" s="22" t="s">
        <v>8</v>
      </c>
      <c r="C16" s="22">
        <v>1</v>
      </c>
      <c r="D16" s="23">
        <v>450068</v>
      </c>
      <c r="E16" s="23">
        <v>79231</v>
      </c>
      <c r="F16" s="23">
        <v>0</v>
      </c>
      <c r="G16" s="23">
        <v>0</v>
      </c>
      <c r="H16" s="23">
        <v>0</v>
      </c>
      <c r="I16" s="23">
        <v>336612</v>
      </c>
      <c r="J16" s="23">
        <v>1176490</v>
      </c>
      <c r="K16" s="23">
        <v>1155762</v>
      </c>
      <c r="L16" s="23">
        <v>2260532</v>
      </c>
      <c r="M16" s="23">
        <v>0</v>
      </c>
      <c r="N16" s="23">
        <v>147270</v>
      </c>
      <c r="O16" s="23">
        <v>160454.76999999999</v>
      </c>
      <c r="P16" s="23">
        <v>0</v>
      </c>
      <c r="Q16" s="23">
        <v>0</v>
      </c>
      <c r="R16" s="23">
        <v>0</v>
      </c>
      <c r="S16" s="23">
        <v>0</v>
      </c>
      <c r="T16" s="24" t="s">
        <v>2</v>
      </c>
      <c r="U16" s="24">
        <f t="shared" si="0"/>
        <v>5766419.7699999996</v>
      </c>
      <c r="V16" s="25">
        <f t="shared" si="1"/>
        <v>13.384918276525456</v>
      </c>
      <c r="W16" s="24">
        <v>28109289.029999997</v>
      </c>
      <c r="X16" s="26">
        <v>43081471.630000003</v>
      </c>
      <c r="Y16" s="24">
        <f t="shared" si="2"/>
        <v>14972182.600000005</v>
      </c>
      <c r="Z16" s="24">
        <f t="shared" si="3"/>
        <v>2004014.4052221649</v>
      </c>
      <c r="AA16" s="25">
        <v>147.34722130431419</v>
      </c>
      <c r="AB16" s="25">
        <f t="shared" si="4"/>
        <v>146.13481394331035</v>
      </c>
      <c r="AC16" s="27">
        <f t="shared" si="5"/>
        <v>-1.2124073610038408</v>
      </c>
      <c r="AD16" s="28">
        <v>118</v>
      </c>
      <c r="AE16" s="26">
        <v>1</v>
      </c>
      <c r="AF16" s="29">
        <f t="shared" si="6"/>
        <v>146.13481394331035</v>
      </c>
      <c r="AG16" s="30">
        <v>147.34722130431419</v>
      </c>
      <c r="AH16" s="30">
        <v>146.11132654604984</v>
      </c>
      <c r="AI16" s="29">
        <v>146.13</v>
      </c>
      <c r="AJ16" s="5"/>
    </row>
    <row r="17" spans="1:49" s="4" customFormat="1" ht="15.75" x14ac:dyDescent="0.25">
      <c r="A17" s="22">
        <v>8</v>
      </c>
      <c r="B17" s="22" t="s">
        <v>9</v>
      </c>
      <c r="C17" s="22">
        <v>1</v>
      </c>
      <c r="D17" s="23">
        <v>1991110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75000</v>
      </c>
      <c r="K17" s="23">
        <v>0</v>
      </c>
      <c r="L17" s="23">
        <v>0</v>
      </c>
      <c r="M17" s="23">
        <v>19655</v>
      </c>
      <c r="N17" s="23">
        <v>124578</v>
      </c>
      <c r="O17" s="23">
        <v>133674.1</v>
      </c>
      <c r="P17" s="23">
        <v>0</v>
      </c>
      <c r="Q17" s="23">
        <v>0</v>
      </c>
      <c r="R17" s="23">
        <v>0</v>
      </c>
      <c r="S17" s="23">
        <v>0</v>
      </c>
      <c r="T17" s="24" t="s">
        <v>2</v>
      </c>
      <c r="U17" s="24">
        <f t="shared" si="0"/>
        <v>2344017.1</v>
      </c>
      <c r="V17" s="25">
        <f t="shared" si="1"/>
        <v>7.4947266477627856</v>
      </c>
      <c r="W17" s="24">
        <v>14981907.18</v>
      </c>
      <c r="X17" s="26">
        <v>31275551.600000001</v>
      </c>
      <c r="Y17" s="24">
        <f t="shared" si="2"/>
        <v>16293644.420000002</v>
      </c>
      <c r="Z17" s="24">
        <f t="shared" si="3"/>
        <v>1221164.1102374543</v>
      </c>
      <c r="AA17" s="25">
        <v>215.85431103384926</v>
      </c>
      <c r="AB17" s="25">
        <f t="shared" si="4"/>
        <v>200.6045500661188</v>
      </c>
      <c r="AC17" s="27">
        <f t="shared" si="5"/>
        <v>-15.249760967730452</v>
      </c>
      <c r="AD17" s="28">
        <v>72</v>
      </c>
      <c r="AE17" s="26">
        <v>1</v>
      </c>
      <c r="AF17" s="29">
        <f t="shared" si="6"/>
        <v>200.6045500661188</v>
      </c>
      <c r="AG17" s="30">
        <v>215.85431103384926</v>
      </c>
      <c r="AH17" s="30">
        <v>200.70137455278081</v>
      </c>
      <c r="AI17" s="29">
        <v>200.6</v>
      </c>
      <c r="AJ17" s="5"/>
      <c r="AU17" s="2"/>
      <c r="AV17" s="2"/>
      <c r="AW17" s="2"/>
    </row>
    <row r="18" spans="1:49" s="4" customFormat="1" ht="15.75" x14ac:dyDescent="0.25">
      <c r="A18" s="22">
        <v>9</v>
      </c>
      <c r="B18" s="22" t="s">
        <v>10</v>
      </c>
      <c r="C18" s="22">
        <v>1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175358</v>
      </c>
      <c r="J18" s="23">
        <v>3160521</v>
      </c>
      <c r="K18" s="23">
        <v>1112758</v>
      </c>
      <c r="L18" s="23">
        <v>3370273</v>
      </c>
      <c r="M18" s="23">
        <v>1017</v>
      </c>
      <c r="N18" s="23">
        <v>11452</v>
      </c>
      <c r="O18" s="23">
        <v>4732.1400000000003</v>
      </c>
      <c r="P18" s="23">
        <v>0</v>
      </c>
      <c r="Q18" s="23">
        <v>0</v>
      </c>
      <c r="R18" s="23">
        <v>0</v>
      </c>
      <c r="S18" s="23">
        <v>0</v>
      </c>
      <c r="T18" s="24" t="s">
        <v>11</v>
      </c>
      <c r="U18" s="24">
        <f t="shared" si="0"/>
        <v>7499083.8399999999</v>
      </c>
      <c r="V18" s="25">
        <f t="shared" si="1"/>
        <v>5.7522663538938446</v>
      </c>
      <c r="W18" s="24">
        <v>75901319.687480003</v>
      </c>
      <c r="X18" s="26">
        <v>130367465.25</v>
      </c>
      <c r="Y18" s="24">
        <f t="shared" si="2"/>
        <v>54466145.562519997</v>
      </c>
      <c r="Z18" s="24">
        <f t="shared" si="3"/>
        <v>3133037.7654556828</v>
      </c>
      <c r="AA18" s="25">
        <v>168.31738236534966</v>
      </c>
      <c r="AB18" s="25">
        <f t="shared" si="4"/>
        <v>167.63137717292122</v>
      </c>
      <c r="AC18" s="27">
        <f t="shared" si="5"/>
        <v>-0.68600519242843916</v>
      </c>
      <c r="AD18" s="28">
        <v>6</v>
      </c>
      <c r="AE18" s="26">
        <v>1</v>
      </c>
      <c r="AF18" s="29">
        <f t="shared" si="6"/>
        <v>167.63137717292122</v>
      </c>
      <c r="AG18" s="30">
        <v>169.55253890381309</v>
      </c>
      <c r="AH18" s="30">
        <v>167.62906935709455</v>
      </c>
      <c r="AI18" s="29">
        <v>167.63</v>
      </c>
      <c r="AJ18" s="5"/>
      <c r="AU18" s="2"/>
      <c r="AV18" s="2"/>
      <c r="AW18" s="2"/>
    </row>
    <row r="19" spans="1:49" s="4" customFormat="1" ht="15.75" x14ac:dyDescent="0.25">
      <c r="A19" s="22">
        <v>10</v>
      </c>
      <c r="B19" s="22" t="s">
        <v>12</v>
      </c>
      <c r="C19" s="22">
        <v>1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2916149.98</v>
      </c>
      <c r="K19" s="23">
        <v>1404050.6</v>
      </c>
      <c r="L19" s="23">
        <v>2832538</v>
      </c>
      <c r="M19" s="23">
        <v>12395</v>
      </c>
      <c r="N19" s="23">
        <v>30664</v>
      </c>
      <c r="O19" s="23">
        <v>38744.58</v>
      </c>
      <c r="P19" s="23">
        <v>0</v>
      </c>
      <c r="Q19" s="23">
        <v>0</v>
      </c>
      <c r="R19" s="23">
        <v>0</v>
      </c>
      <c r="S19" s="23">
        <v>0</v>
      </c>
      <c r="T19" s="24" t="s">
        <v>2</v>
      </c>
      <c r="U19" s="24">
        <f t="shared" si="0"/>
        <v>7234542.1600000001</v>
      </c>
      <c r="V19" s="25">
        <f t="shared" si="1"/>
        <v>5.7435595902796166</v>
      </c>
      <c r="W19" s="24">
        <v>81515548.272249982</v>
      </c>
      <c r="X19" s="26">
        <v>125959207.8098</v>
      </c>
      <c r="Y19" s="24">
        <f t="shared" si="2"/>
        <v>44443659.537550017</v>
      </c>
      <c r="Z19" s="24">
        <f t="shared" si="3"/>
        <v>2552648.0696401759</v>
      </c>
      <c r="AA19" s="25">
        <v>147.8958909879812</v>
      </c>
      <c r="AB19" s="25">
        <f t="shared" si="4"/>
        <v>151.39021003453232</v>
      </c>
      <c r="AC19" s="27">
        <f t="shared" si="5"/>
        <v>3.4943190465511123</v>
      </c>
      <c r="AD19" s="28">
        <v>17</v>
      </c>
      <c r="AE19" s="26">
        <v>1</v>
      </c>
      <c r="AF19" s="29">
        <f t="shared" si="6"/>
        <v>151.39021003453232</v>
      </c>
      <c r="AG19" s="30">
        <v>147.8958909879812</v>
      </c>
      <c r="AH19" s="30">
        <v>151.4219975265986</v>
      </c>
      <c r="AI19" s="29">
        <v>151.38999999999999</v>
      </c>
      <c r="AJ19" s="5"/>
      <c r="AU19" s="2"/>
      <c r="AV19" s="2"/>
      <c r="AW19" s="2"/>
    </row>
    <row r="20" spans="1:49" s="4" customFormat="1" ht="15.75" x14ac:dyDescent="0.25">
      <c r="A20" s="22">
        <v>11</v>
      </c>
      <c r="B20" s="22" t="s">
        <v>13</v>
      </c>
      <c r="C20" s="22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4">
        <v>0</v>
      </c>
      <c r="U20" s="24">
        <f t="shared" si="0"/>
        <v>0</v>
      </c>
      <c r="V20" s="25">
        <f t="shared" si="1"/>
        <v>0</v>
      </c>
      <c r="W20" s="24">
        <v>0</v>
      </c>
      <c r="X20" s="26">
        <v>0</v>
      </c>
      <c r="Y20" s="24">
        <f t="shared" si="2"/>
        <v>0</v>
      </c>
      <c r="Z20" s="24">
        <f t="shared" si="3"/>
        <v>0</v>
      </c>
      <c r="AA20" s="25">
        <v>0</v>
      </c>
      <c r="AB20" s="25">
        <f t="shared" si="4"/>
        <v>0</v>
      </c>
      <c r="AC20" s="27">
        <f t="shared" si="5"/>
        <v>0</v>
      </c>
      <c r="AD20" s="28">
        <v>0</v>
      </c>
      <c r="AE20" s="26" t="s">
        <v>446</v>
      </c>
      <c r="AF20" s="29">
        <f t="shared" si="6"/>
        <v>0</v>
      </c>
      <c r="AG20" s="30">
        <v>0</v>
      </c>
      <c r="AH20" s="30">
        <v>0</v>
      </c>
      <c r="AI20" s="29">
        <v>0</v>
      </c>
      <c r="AJ20" s="5"/>
      <c r="AU20" s="2"/>
      <c r="AV20" s="2"/>
      <c r="AW20" s="2"/>
    </row>
    <row r="21" spans="1:49" s="4" customFormat="1" ht="15.75" x14ac:dyDescent="0.25">
      <c r="A21" s="22">
        <v>12</v>
      </c>
      <c r="B21" s="22" t="s">
        <v>14</v>
      </c>
      <c r="C21" s="22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4">
        <v>0</v>
      </c>
      <c r="U21" s="24">
        <f t="shared" si="0"/>
        <v>0</v>
      </c>
      <c r="V21" s="25">
        <f t="shared" si="1"/>
        <v>0</v>
      </c>
      <c r="W21" s="24">
        <v>0</v>
      </c>
      <c r="X21" s="26">
        <v>0</v>
      </c>
      <c r="Y21" s="24">
        <f t="shared" si="2"/>
        <v>0</v>
      </c>
      <c r="Z21" s="24">
        <f t="shared" si="3"/>
        <v>0</v>
      </c>
      <c r="AA21" s="25">
        <v>0</v>
      </c>
      <c r="AB21" s="25">
        <f t="shared" si="4"/>
        <v>0</v>
      </c>
      <c r="AC21" s="27">
        <f t="shared" si="5"/>
        <v>0</v>
      </c>
      <c r="AD21" s="28">
        <v>0</v>
      </c>
      <c r="AE21" s="26" t="s">
        <v>446</v>
      </c>
      <c r="AF21" s="29">
        <f t="shared" si="6"/>
        <v>0</v>
      </c>
      <c r="AG21" s="30">
        <v>0</v>
      </c>
      <c r="AH21" s="30">
        <v>0</v>
      </c>
      <c r="AI21" s="29">
        <v>0</v>
      </c>
      <c r="AJ21" s="5"/>
      <c r="AU21" s="2"/>
      <c r="AV21" s="2"/>
      <c r="AW21" s="2"/>
    </row>
    <row r="22" spans="1:49" s="4" customFormat="1" ht="15.75" x14ac:dyDescent="0.25">
      <c r="A22" s="22">
        <v>13</v>
      </c>
      <c r="B22" s="22" t="s">
        <v>15</v>
      </c>
      <c r="C22" s="22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4">
        <v>0</v>
      </c>
      <c r="U22" s="24">
        <f t="shared" si="0"/>
        <v>0</v>
      </c>
      <c r="V22" s="25">
        <f t="shared" si="1"/>
        <v>0</v>
      </c>
      <c r="W22" s="24">
        <v>240365.82</v>
      </c>
      <c r="X22" s="26">
        <v>306190</v>
      </c>
      <c r="Y22" s="24">
        <f t="shared" si="2"/>
        <v>65824.179999999993</v>
      </c>
      <c r="Z22" s="24">
        <f t="shared" si="3"/>
        <v>0</v>
      </c>
      <c r="AA22" s="25">
        <v>0</v>
      </c>
      <c r="AB22" s="25">
        <f t="shared" si="4"/>
        <v>0</v>
      </c>
      <c r="AC22" s="27">
        <f t="shared" si="5"/>
        <v>0</v>
      </c>
      <c r="AD22" s="28">
        <v>0</v>
      </c>
      <c r="AE22" s="26" t="s">
        <v>446</v>
      </c>
      <c r="AF22" s="29">
        <f t="shared" si="6"/>
        <v>0</v>
      </c>
      <c r="AG22" s="30">
        <v>0</v>
      </c>
      <c r="AH22" s="30">
        <v>0</v>
      </c>
      <c r="AI22" s="29">
        <v>0</v>
      </c>
      <c r="AJ22" s="5"/>
      <c r="AU22" s="2"/>
      <c r="AV22" s="2"/>
      <c r="AW22" s="2"/>
    </row>
    <row r="23" spans="1:49" s="4" customFormat="1" ht="15.75" x14ac:dyDescent="0.25">
      <c r="A23" s="22">
        <v>14</v>
      </c>
      <c r="B23" s="22" t="s">
        <v>16</v>
      </c>
      <c r="C23" s="22">
        <v>1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2342502</v>
      </c>
      <c r="K23" s="23">
        <v>404599</v>
      </c>
      <c r="L23" s="23">
        <v>1024749</v>
      </c>
      <c r="M23" s="23">
        <v>683</v>
      </c>
      <c r="N23" s="23">
        <v>39751</v>
      </c>
      <c r="O23" s="23">
        <v>4235.84</v>
      </c>
      <c r="P23" s="23">
        <v>0</v>
      </c>
      <c r="Q23" s="23">
        <v>0</v>
      </c>
      <c r="R23" s="23">
        <v>0</v>
      </c>
      <c r="S23" s="23">
        <v>0</v>
      </c>
      <c r="T23" s="24" t="s">
        <v>2</v>
      </c>
      <c r="U23" s="24">
        <f t="shared" si="0"/>
        <v>3816519.84</v>
      </c>
      <c r="V23" s="25">
        <f t="shared" si="1"/>
        <v>7.5753302746045472</v>
      </c>
      <c r="W23" s="24">
        <v>39209499.740000002</v>
      </c>
      <c r="X23" s="26">
        <v>50380903.560000002</v>
      </c>
      <c r="Y23" s="24">
        <f t="shared" si="2"/>
        <v>11171403.82</v>
      </c>
      <c r="Z23" s="24">
        <f t="shared" si="3"/>
        <v>846270.73567478883</v>
      </c>
      <c r="AA23" s="25">
        <v>124.00718336020051</v>
      </c>
      <c r="AB23" s="25">
        <f t="shared" si="4"/>
        <v>126.33324360879799</v>
      </c>
      <c r="AC23" s="27">
        <f t="shared" si="5"/>
        <v>2.3260602485974715</v>
      </c>
      <c r="AD23" s="28">
        <v>2</v>
      </c>
      <c r="AE23" s="26">
        <v>1</v>
      </c>
      <c r="AF23" s="29">
        <f t="shared" si="6"/>
        <v>126.33324360879799</v>
      </c>
      <c r="AG23" s="30">
        <v>124.00718336020051</v>
      </c>
      <c r="AH23" s="30">
        <v>126.42217247398706</v>
      </c>
      <c r="AI23" s="29">
        <v>126.33</v>
      </c>
      <c r="AJ23" s="5"/>
      <c r="AU23" s="2"/>
      <c r="AV23" s="2"/>
      <c r="AW23" s="2"/>
    </row>
    <row r="24" spans="1:49" s="4" customFormat="1" ht="15.75" x14ac:dyDescent="0.25">
      <c r="A24" s="22">
        <v>15</v>
      </c>
      <c r="B24" s="22" t="s">
        <v>17</v>
      </c>
      <c r="C24" s="22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4">
        <v>0</v>
      </c>
      <c r="U24" s="24">
        <f t="shared" si="0"/>
        <v>0</v>
      </c>
      <c r="V24" s="25">
        <f t="shared" si="1"/>
        <v>0</v>
      </c>
      <c r="W24" s="24">
        <v>0</v>
      </c>
      <c r="X24" s="26">
        <v>0</v>
      </c>
      <c r="Y24" s="24">
        <f t="shared" si="2"/>
        <v>0</v>
      </c>
      <c r="Z24" s="24">
        <f t="shared" si="3"/>
        <v>0</v>
      </c>
      <c r="AA24" s="25">
        <v>0</v>
      </c>
      <c r="AB24" s="25">
        <f t="shared" si="4"/>
        <v>0</v>
      </c>
      <c r="AC24" s="27">
        <f t="shared" si="5"/>
        <v>0</v>
      </c>
      <c r="AD24" s="28">
        <v>0</v>
      </c>
      <c r="AE24" s="26" t="s">
        <v>446</v>
      </c>
      <c r="AF24" s="29">
        <f t="shared" si="6"/>
        <v>0</v>
      </c>
      <c r="AG24" s="30">
        <v>0</v>
      </c>
      <c r="AH24" s="30">
        <v>0</v>
      </c>
      <c r="AI24" s="29">
        <v>0</v>
      </c>
      <c r="AJ24" s="5"/>
      <c r="AU24" s="2"/>
      <c r="AV24" s="2"/>
      <c r="AW24" s="2"/>
    </row>
    <row r="25" spans="1:49" s="4" customFormat="1" ht="15.75" x14ac:dyDescent="0.25">
      <c r="A25" s="22">
        <v>16</v>
      </c>
      <c r="B25" s="22" t="s">
        <v>18</v>
      </c>
      <c r="C25" s="22">
        <v>1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1519727</v>
      </c>
      <c r="K25" s="23">
        <v>1085312</v>
      </c>
      <c r="L25" s="23">
        <v>895968.69</v>
      </c>
      <c r="M25" s="23">
        <v>39179</v>
      </c>
      <c r="N25" s="23">
        <v>96730</v>
      </c>
      <c r="O25" s="23">
        <v>192479.56</v>
      </c>
      <c r="P25" s="23">
        <v>0</v>
      </c>
      <c r="Q25" s="23">
        <v>0</v>
      </c>
      <c r="R25" s="23">
        <v>0</v>
      </c>
      <c r="S25" s="23">
        <v>0</v>
      </c>
      <c r="T25" s="24" t="s">
        <v>2</v>
      </c>
      <c r="U25" s="24">
        <f t="shared" si="0"/>
        <v>3829396.25</v>
      </c>
      <c r="V25" s="25">
        <f t="shared" si="1"/>
        <v>3.4405974313569661</v>
      </c>
      <c r="W25" s="24">
        <v>110074456.17000002</v>
      </c>
      <c r="X25" s="26">
        <v>111300328.68999998</v>
      </c>
      <c r="Y25" s="24">
        <f t="shared" si="2"/>
        <v>1225872.519999966</v>
      </c>
      <c r="Z25" s="24">
        <f t="shared" si="3"/>
        <v>42177.33843482974</v>
      </c>
      <c r="AA25" s="25">
        <v>102.29056869689384</v>
      </c>
      <c r="AB25" s="25">
        <f t="shared" si="4"/>
        <v>101.07535864609407</v>
      </c>
      <c r="AC25" s="27">
        <f t="shared" si="5"/>
        <v>-1.2152100507997687</v>
      </c>
      <c r="AD25" s="28">
        <v>137</v>
      </c>
      <c r="AE25" s="26">
        <v>1</v>
      </c>
      <c r="AF25" s="29">
        <f t="shared" si="6"/>
        <v>101.07535864609407</v>
      </c>
      <c r="AG25" s="30">
        <v>102.29056869689384</v>
      </c>
      <c r="AH25" s="30">
        <v>101.42627349033111</v>
      </c>
      <c r="AI25" s="29">
        <v>101.08</v>
      </c>
      <c r="AJ25" s="5"/>
      <c r="AU25" s="2"/>
      <c r="AV25" s="2"/>
      <c r="AW25" s="2"/>
    </row>
    <row r="26" spans="1:49" s="4" customFormat="1" ht="15.75" x14ac:dyDescent="0.25">
      <c r="A26" s="22">
        <v>17</v>
      </c>
      <c r="B26" s="22" t="s">
        <v>19</v>
      </c>
      <c r="C26" s="22">
        <v>1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383235</v>
      </c>
      <c r="K26" s="23">
        <v>190704.69</v>
      </c>
      <c r="L26" s="23">
        <v>2525135.09</v>
      </c>
      <c r="M26" s="23">
        <v>18399</v>
      </c>
      <c r="N26" s="23">
        <v>5060</v>
      </c>
      <c r="O26" s="23">
        <v>2821.28</v>
      </c>
      <c r="P26" s="23">
        <v>0</v>
      </c>
      <c r="Q26" s="23">
        <v>0</v>
      </c>
      <c r="R26" s="23">
        <v>0</v>
      </c>
      <c r="S26" s="23">
        <v>0</v>
      </c>
      <c r="T26" s="24" t="s">
        <v>2</v>
      </c>
      <c r="U26" s="24">
        <f t="shared" si="0"/>
        <v>3125355.0599999996</v>
      </c>
      <c r="V26" s="25">
        <f t="shared" si="1"/>
        <v>7.4548766653960499</v>
      </c>
      <c r="W26" s="24">
        <v>34174444.380000003</v>
      </c>
      <c r="X26" s="26">
        <v>41923632.010000005</v>
      </c>
      <c r="Y26" s="24">
        <f t="shared" si="2"/>
        <v>7749187.6300000027</v>
      </c>
      <c r="Z26" s="24">
        <f t="shared" si="3"/>
        <v>577692.3803866274</v>
      </c>
      <c r="AA26" s="25">
        <v>121.74067600688343</v>
      </c>
      <c r="AB26" s="25">
        <f t="shared" si="4"/>
        <v>120.98496516833019</v>
      </c>
      <c r="AC26" s="27">
        <f t="shared" si="5"/>
        <v>-0.75571083855324162</v>
      </c>
      <c r="AD26" s="28">
        <v>5</v>
      </c>
      <c r="AE26" s="26">
        <v>1</v>
      </c>
      <c r="AF26" s="29">
        <f t="shared" si="6"/>
        <v>120.98496516833019</v>
      </c>
      <c r="AG26" s="30">
        <v>121.74067600688343</v>
      </c>
      <c r="AH26" s="30">
        <v>119.29125229365738</v>
      </c>
      <c r="AI26" s="29">
        <v>120.98</v>
      </c>
      <c r="AJ26" s="5"/>
      <c r="AU26" s="2"/>
      <c r="AV26" s="2"/>
      <c r="AW26" s="2"/>
    </row>
    <row r="27" spans="1:49" s="4" customFormat="1" ht="15.75" x14ac:dyDescent="0.25">
      <c r="A27" s="22">
        <v>18</v>
      </c>
      <c r="B27" s="22" t="s">
        <v>20</v>
      </c>
      <c r="C27" s="22">
        <v>1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459996</v>
      </c>
      <c r="K27" s="23">
        <v>141343</v>
      </c>
      <c r="L27" s="23">
        <v>532165</v>
      </c>
      <c r="M27" s="23">
        <v>0</v>
      </c>
      <c r="N27" s="23">
        <v>17972</v>
      </c>
      <c r="O27" s="23">
        <v>20032.88</v>
      </c>
      <c r="P27" s="23">
        <v>0</v>
      </c>
      <c r="Q27" s="23">
        <v>0</v>
      </c>
      <c r="R27" s="23">
        <v>0</v>
      </c>
      <c r="S27" s="23">
        <v>0</v>
      </c>
      <c r="T27" s="24" t="s">
        <v>2</v>
      </c>
      <c r="U27" s="24">
        <f t="shared" si="0"/>
        <v>1171508.8799999999</v>
      </c>
      <c r="V27" s="25">
        <f t="shared" si="1"/>
        <v>7.1393684597268425</v>
      </c>
      <c r="W27" s="24">
        <v>10349488.58</v>
      </c>
      <c r="X27" s="26">
        <v>16409138.800000001</v>
      </c>
      <c r="Y27" s="24">
        <f t="shared" si="2"/>
        <v>6059650.2200000007</v>
      </c>
      <c r="Z27" s="24">
        <f t="shared" si="3"/>
        <v>432620.75657644827</v>
      </c>
      <c r="AA27" s="25">
        <v>147.6878465032753</v>
      </c>
      <c r="AB27" s="25">
        <f t="shared" si="4"/>
        <v>154.37012099609998</v>
      </c>
      <c r="AC27" s="27">
        <f t="shared" si="5"/>
        <v>6.6822744928246891</v>
      </c>
      <c r="AD27" s="28">
        <v>20</v>
      </c>
      <c r="AE27" s="26">
        <v>1</v>
      </c>
      <c r="AF27" s="29">
        <f t="shared" si="6"/>
        <v>154.37012099609998</v>
      </c>
      <c r="AG27" s="30">
        <v>147.6878465032753</v>
      </c>
      <c r="AH27" s="30">
        <v>153.54910940736173</v>
      </c>
      <c r="AI27" s="29">
        <v>154.37</v>
      </c>
      <c r="AJ27" s="5"/>
      <c r="AU27" s="2"/>
      <c r="AV27" s="2"/>
      <c r="AW27" s="2"/>
    </row>
    <row r="28" spans="1:49" s="4" customFormat="1" ht="15.75" x14ac:dyDescent="0.25">
      <c r="A28" s="22">
        <v>19</v>
      </c>
      <c r="B28" s="22" t="s">
        <v>21</v>
      </c>
      <c r="C28" s="22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4">
        <v>0</v>
      </c>
      <c r="U28" s="24">
        <f t="shared" si="0"/>
        <v>0</v>
      </c>
      <c r="V28" s="25">
        <f t="shared" si="1"/>
        <v>0</v>
      </c>
      <c r="W28" s="24">
        <v>0</v>
      </c>
      <c r="X28" s="26">
        <v>0</v>
      </c>
      <c r="Y28" s="24">
        <f t="shared" si="2"/>
        <v>0</v>
      </c>
      <c r="Z28" s="24">
        <f t="shared" si="3"/>
        <v>0</v>
      </c>
      <c r="AA28" s="25">
        <v>0</v>
      </c>
      <c r="AB28" s="25">
        <f t="shared" si="4"/>
        <v>0</v>
      </c>
      <c r="AC28" s="27">
        <f t="shared" si="5"/>
        <v>0</v>
      </c>
      <c r="AD28" s="28">
        <v>0</v>
      </c>
      <c r="AE28" s="26" t="s">
        <v>446</v>
      </c>
      <c r="AF28" s="29">
        <f t="shared" si="6"/>
        <v>0</v>
      </c>
      <c r="AG28" s="30">
        <v>0</v>
      </c>
      <c r="AH28" s="30">
        <v>0</v>
      </c>
      <c r="AI28" s="29">
        <v>0</v>
      </c>
      <c r="AJ28" s="5"/>
      <c r="AU28" s="2"/>
      <c r="AV28" s="2"/>
      <c r="AW28" s="2"/>
    </row>
    <row r="29" spans="1:49" s="4" customFormat="1" ht="15.75" x14ac:dyDescent="0.25">
      <c r="A29" s="22">
        <v>20</v>
      </c>
      <c r="B29" s="22" t="s">
        <v>22</v>
      </c>
      <c r="C29" s="22">
        <v>1</v>
      </c>
      <c r="D29" s="23">
        <v>0</v>
      </c>
      <c r="E29" s="23">
        <v>2892959.58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4768932.08</v>
      </c>
      <c r="M29" s="23">
        <v>58209</v>
      </c>
      <c r="N29" s="23">
        <v>286570</v>
      </c>
      <c r="O29" s="23">
        <v>551305.93000000005</v>
      </c>
      <c r="P29" s="23">
        <v>0</v>
      </c>
      <c r="Q29" s="23">
        <v>0</v>
      </c>
      <c r="R29" s="23">
        <v>0</v>
      </c>
      <c r="S29" s="23">
        <v>0</v>
      </c>
      <c r="T29" s="24" t="s">
        <v>11</v>
      </c>
      <c r="U29" s="24">
        <f t="shared" si="0"/>
        <v>8081083.3820000011</v>
      </c>
      <c r="V29" s="25">
        <f t="shared" si="1"/>
        <v>7.1015623045323339</v>
      </c>
      <c r="W29" s="24">
        <v>91282281.549999982</v>
      </c>
      <c r="X29" s="26">
        <v>113793036.454</v>
      </c>
      <c r="Y29" s="24">
        <f t="shared" si="2"/>
        <v>22510754.904000014</v>
      </c>
      <c r="Z29" s="24">
        <f t="shared" si="3"/>
        <v>1598615.2847281289</v>
      </c>
      <c r="AA29" s="25">
        <v>119.74799562126113</v>
      </c>
      <c r="AB29" s="25">
        <f t="shared" si="4"/>
        <v>122.90930864585943</v>
      </c>
      <c r="AC29" s="27">
        <f t="shared" si="5"/>
        <v>3.1613130245983001</v>
      </c>
      <c r="AD29" s="28">
        <v>410</v>
      </c>
      <c r="AE29" s="26">
        <v>1</v>
      </c>
      <c r="AF29" s="29">
        <f t="shared" si="6"/>
        <v>122.90930864585943</v>
      </c>
      <c r="AG29" s="30">
        <v>120.34479202093496</v>
      </c>
      <c r="AH29" s="30">
        <v>123.21613743462625</v>
      </c>
      <c r="AI29" s="29">
        <v>122.91</v>
      </c>
      <c r="AJ29" s="5"/>
      <c r="AU29" s="2"/>
      <c r="AV29" s="2"/>
      <c r="AW29" s="2"/>
    </row>
    <row r="30" spans="1:49" s="4" customFormat="1" ht="15.75" x14ac:dyDescent="0.25">
      <c r="A30" s="22">
        <v>21</v>
      </c>
      <c r="B30" s="22" t="s">
        <v>23</v>
      </c>
      <c r="C30" s="22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4">
        <v>0</v>
      </c>
      <c r="U30" s="24">
        <f t="shared" si="0"/>
        <v>0</v>
      </c>
      <c r="V30" s="25">
        <f t="shared" si="1"/>
        <v>0</v>
      </c>
      <c r="W30" s="24">
        <v>0</v>
      </c>
      <c r="X30" s="26">
        <v>0</v>
      </c>
      <c r="Y30" s="24">
        <f t="shared" si="2"/>
        <v>0</v>
      </c>
      <c r="Z30" s="24">
        <f t="shared" si="3"/>
        <v>0</v>
      </c>
      <c r="AA30" s="25">
        <v>0</v>
      </c>
      <c r="AB30" s="25">
        <f t="shared" si="4"/>
        <v>0</v>
      </c>
      <c r="AC30" s="27">
        <f t="shared" si="5"/>
        <v>0</v>
      </c>
      <c r="AD30" s="28">
        <v>0</v>
      </c>
      <c r="AE30" s="26" t="s">
        <v>446</v>
      </c>
      <c r="AF30" s="29">
        <f t="shared" si="6"/>
        <v>0</v>
      </c>
      <c r="AG30" s="30">
        <v>0</v>
      </c>
      <c r="AH30" s="30">
        <v>0</v>
      </c>
      <c r="AI30" s="29">
        <v>0</v>
      </c>
      <c r="AJ30" s="5"/>
      <c r="AU30" s="2"/>
      <c r="AV30" s="2"/>
      <c r="AW30" s="2"/>
    </row>
    <row r="31" spans="1:49" s="4" customFormat="1" ht="15.75" x14ac:dyDescent="0.25">
      <c r="A31" s="22">
        <v>22</v>
      </c>
      <c r="B31" s="22" t="s">
        <v>24</v>
      </c>
      <c r="C31" s="22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10690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4">
        <v>0</v>
      </c>
      <c r="U31" s="24">
        <f t="shared" si="0"/>
        <v>10690</v>
      </c>
      <c r="V31" s="25">
        <f t="shared" si="1"/>
        <v>0</v>
      </c>
      <c r="W31" s="24">
        <v>361845.85</v>
      </c>
      <c r="X31" s="26">
        <v>436152.94</v>
      </c>
      <c r="Y31" s="24">
        <f t="shared" si="2"/>
        <v>74307.090000000026</v>
      </c>
      <c r="Z31" s="24">
        <f t="shared" si="3"/>
        <v>0</v>
      </c>
      <c r="AA31" s="25">
        <v>0</v>
      </c>
      <c r="AB31" s="25">
        <f t="shared" si="4"/>
        <v>0</v>
      </c>
      <c r="AC31" s="27">
        <f t="shared" si="5"/>
        <v>0</v>
      </c>
      <c r="AD31" s="28">
        <v>0</v>
      </c>
      <c r="AE31" s="26" t="s">
        <v>446</v>
      </c>
      <c r="AF31" s="29">
        <f t="shared" si="6"/>
        <v>0</v>
      </c>
      <c r="AG31" s="30">
        <v>0</v>
      </c>
      <c r="AH31" s="30">
        <v>0</v>
      </c>
      <c r="AI31" s="29">
        <v>0</v>
      </c>
      <c r="AJ31" s="5"/>
      <c r="AU31" s="2"/>
      <c r="AV31" s="2"/>
      <c r="AW31" s="2"/>
    </row>
    <row r="32" spans="1:49" s="4" customFormat="1" ht="15.75" x14ac:dyDescent="0.25">
      <c r="A32" s="22">
        <v>23</v>
      </c>
      <c r="B32" s="22" t="s">
        <v>25</v>
      </c>
      <c r="C32" s="22">
        <v>1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2400690</v>
      </c>
      <c r="K32" s="23">
        <v>650000</v>
      </c>
      <c r="L32" s="23">
        <v>1279795</v>
      </c>
      <c r="M32" s="23">
        <v>0</v>
      </c>
      <c r="N32" s="23">
        <v>37603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4" t="s">
        <v>2</v>
      </c>
      <c r="U32" s="24">
        <f t="shared" si="0"/>
        <v>4368088</v>
      </c>
      <c r="V32" s="25">
        <f t="shared" si="1"/>
        <v>7.1435338444836587</v>
      </c>
      <c r="W32" s="24">
        <v>35245066.36964</v>
      </c>
      <c r="X32" s="26">
        <v>61147439</v>
      </c>
      <c r="Y32" s="24">
        <f t="shared" si="2"/>
        <v>25902372.63036</v>
      </c>
      <c r="Z32" s="24">
        <f t="shared" si="3"/>
        <v>1850344.7553740386</v>
      </c>
      <c r="AA32" s="25">
        <v>158.99819264055247</v>
      </c>
      <c r="AB32" s="25">
        <f t="shared" si="4"/>
        <v>168.24225445551809</v>
      </c>
      <c r="AC32" s="27">
        <f t="shared" si="5"/>
        <v>9.2440618149656189</v>
      </c>
      <c r="AD32" s="28">
        <v>0</v>
      </c>
      <c r="AE32" s="26">
        <v>1</v>
      </c>
      <c r="AF32" s="29">
        <f t="shared" si="6"/>
        <v>168.24225445551809</v>
      </c>
      <c r="AG32" s="30">
        <v>158.99819264055247</v>
      </c>
      <c r="AH32" s="30">
        <v>168.33241156412336</v>
      </c>
      <c r="AI32" s="29">
        <v>168.24</v>
      </c>
      <c r="AJ32" s="5"/>
      <c r="AU32" s="2"/>
      <c r="AV32" s="2"/>
      <c r="AW32" s="2"/>
    </row>
    <row r="33" spans="1:49" s="4" customFormat="1" ht="15.75" x14ac:dyDescent="0.25">
      <c r="A33" s="22">
        <v>24</v>
      </c>
      <c r="B33" s="22" t="s">
        <v>26</v>
      </c>
      <c r="C33" s="22">
        <v>1</v>
      </c>
      <c r="D33" s="23">
        <v>0</v>
      </c>
      <c r="E33" s="23">
        <v>551529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4587</v>
      </c>
      <c r="N33" s="23">
        <v>427965</v>
      </c>
      <c r="O33" s="23">
        <v>52689.84</v>
      </c>
      <c r="P33" s="23">
        <v>0</v>
      </c>
      <c r="Q33" s="23">
        <v>0</v>
      </c>
      <c r="R33" s="23">
        <v>0</v>
      </c>
      <c r="S33" s="23">
        <v>0</v>
      </c>
      <c r="T33" s="24" t="s">
        <v>2</v>
      </c>
      <c r="U33" s="24">
        <f t="shared" si="0"/>
        <v>1036770.84</v>
      </c>
      <c r="V33" s="25">
        <f t="shared" si="1"/>
        <v>2.8681285378660659</v>
      </c>
      <c r="W33" s="24">
        <v>27957662.77</v>
      </c>
      <c r="X33" s="26">
        <v>36147990.799999997</v>
      </c>
      <c r="Y33" s="24">
        <f t="shared" si="2"/>
        <v>8190328.0299999975</v>
      </c>
      <c r="Z33" s="24">
        <f t="shared" si="3"/>
        <v>234909.1355732735</v>
      </c>
      <c r="AA33" s="25">
        <v>121.49007807491503</v>
      </c>
      <c r="AB33" s="25">
        <f t="shared" si="4"/>
        <v>128.4552359039229</v>
      </c>
      <c r="AC33" s="27">
        <f t="shared" si="5"/>
        <v>6.9651578290078646</v>
      </c>
      <c r="AD33" s="28">
        <v>47</v>
      </c>
      <c r="AE33" s="26">
        <v>1</v>
      </c>
      <c r="AF33" s="29">
        <f t="shared" si="6"/>
        <v>128.4552359039229</v>
      </c>
      <c r="AG33" s="30">
        <v>121.49007807491503</v>
      </c>
      <c r="AH33" s="30">
        <v>128.9603049298386</v>
      </c>
      <c r="AI33" s="29">
        <v>128.46</v>
      </c>
      <c r="AJ33" s="5"/>
      <c r="AU33" s="2"/>
      <c r="AV33" s="2"/>
      <c r="AW33" s="2"/>
    </row>
    <row r="34" spans="1:49" s="4" customFormat="1" ht="15.75" x14ac:dyDescent="0.25">
      <c r="A34" s="22">
        <v>25</v>
      </c>
      <c r="B34" s="22" t="s">
        <v>27</v>
      </c>
      <c r="C34" s="22">
        <v>1</v>
      </c>
      <c r="D34" s="23">
        <v>0</v>
      </c>
      <c r="E34" s="23">
        <v>370346</v>
      </c>
      <c r="F34" s="23">
        <v>0</v>
      </c>
      <c r="G34" s="23">
        <v>0</v>
      </c>
      <c r="H34" s="23">
        <v>0</v>
      </c>
      <c r="I34" s="23">
        <v>410226</v>
      </c>
      <c r="J34" s="23">
        <v>886170</v>
      </c>
      <c r="K34" s="23">
        <v>1174699</v>
      </c>
      <c r="L34" s="23">
        <v>699683</v>
      </c>
      <c r="M34" s="23">
        <v>598</v>
      </c>
      <c r="N34" s="23">
        <v>115543</v>
      </c>
      <c r="O34" s="23">
        <v>245113.33</v>
      </c>
      <c r="P34" s="23">
        <v>0</v>
      </c>
      <c r="Q34" s="23">
        <v>0</v>
      </c>
      <c r="R34" s="23">
        <v>0</v>
      </c>
      <c r="S34" s="23">
        <v>0</v>
      </c>
      <c r="T34" s="24" t="s">
        <v>11</v>
      </c>
      <c r="U34" s="24">
        <f t="shared" si="0"/>
        <v>3832410.0300000003</v>
      </c>
      <c r="V34" s="25">
        <f t="shared" si="1"/>
        <v>8.3326542142254691</v>
      </c>
      <c r="W34" s="24">
        <v>31820375.339999996</v>
      </c>
      <c r="X34" s="26">
        <v>45992668.5</v>
      </c>
      <c r="Y34" s="24">
        <f t="shared" si="2"/>
        <v>14172293.160000004</v>
      </c>
      <c r="Z34" s="24">
        <f t="shared" si="3"/>
        <v>1180928.1832491283</v>
      </c>
      <c r="AA34" s="25">
        <v>142.01071565466933</v>
      </c>
      <c r="AB34" s="25">
        <f t="shared" si="4"/>
        <v>140.82718961652222</v>
      </c>
      <c r="AC34" s="27">
        <f t="shared" si="5"/>
        <v>-1.1835260381471073</v>
      </c>
      <c r="AD34" s="28">
        <v>176</v>
      </c>
      <c r="AE34" s="26">
        <v>1</v>
      </c>
      <c r="AF34" s="29">
        <f t="shared" si="6"/>
        <v>140.82718961652222</v>
      </c>
      <c r="AG34" s="30">
        <v>142.49966167492099</v>
      </c>
      <c r="AH34" s="30">
        <v>142.01071565466933</v>
      </c>
      <c r="AI34" s="29">
        <v>142.01</v>
      </c>
      <c r="AJ34" s="5"/>
      <c r="AU34" s="2"/>
      <c r="AV34" s="2"/>
      <c r="AW34" s="2"/>
    </row>
    <row r="35" spans="1:49" s="4" customFormat="1" ht="15.75" x14ac:dyDescent="0.25">
      <c r="A35" s="22">
        <v>26</v>
      </c>
      <c r="B35" s="22" t="s">
        <v>28</v>
      </c>
      <c r="C35" s="22">
        <v>1</v>
      </c>
      <c r="D35" s="23">
        <v>0</v>
      </c>
      <c r="E35" s="23">
        <v>54097</v>
      </c>
      <c r="F35" s="23">
        <v>0</v>
      </c>
      <c r="G35" s="23">
        <v>0</v>
      </c>
      <c r="H35" s="23">
        <v>0</v>
      </c>
      <c r="I35" s="23">
        <v>181368</v>
      </c>
      <c r="J35" s="23">
        <v>4253976</v>
      </c>
      <c r="K35" s="23">
        <v>5121130</v>
      </c>
      <c r="L35" s="23">
        <v>1904361</v>
      </c>
      <c r="M35" s="23">
        <v>4819</v>
      </c>
      <c r="N35" s="23">
        <v>0</v>
      </c>
      <c r="O35" s="23">
        <v>4305.1400000000003</v>
      </c>
      <c r="P35" s="23">
        <v>0</v>
      </c>
      <c r="Q35" s="23">
        <v>0</v>
      </c>
      <c r="R35" s="23">
        <v>0</v>
      </c>
      <c r="S35" s="23">
        <v>0</v>
      </c>
      <c r="T35" s="24" t="s">
        <v>11</v>
      </c>
      <c r="U35" s="24">
        <f t="shared" si="0"/>
        <v>11333620.040000001</v>
      </c>
      <c r="V35" s="25">
        <f t="shared" si="1"/>
        <v>12.649858640568631</v>
      </c>
      <c r="W35" s="24">
        <v>61875520.813840009</v>
      </c>
      <c r="X35" s="26">
        <v>89594835.5</v>
      </c>
      <c r="Y35" s="24">
        <f t="shared" si="2"/>
        <v>27719314.686159991</v>
      </c>
      <c r="Z35" s="24">
        <f t="shared" si="3"/>
        <v>3506454.1239336194</v>
      </c>
      <c r="AA35" s="25">
        <v>137.87146551005927</v>
      </c>
      <c r="AB35" s="25">
        <f t="shared" si="4"/>
        <v>139.13156648018153</v>
      </c>
      <c r="AC35" s="27">
        <f t="shared" si="5"/>
        <v>1.2601009701222665</v>
      </c>
      <c r="AD35" s="28">
        <v>6</v>
      </c>
      <c r="AE35" s="26">
        <v>1</v>
      </c>
      <c r="AF35" s="29">
        <f t="shared" si="6"/>
        <v>139.13156648018153</v>
      </c>
      <c r="AG35" s="30">
        <v>138.53272318427244</v>
      </c>
      <c r="AH35" s="30">
        <v>139.113581661571</v>
      </c>
      <c r="AI35" s="29">
        <v>139.13</v>
      </c>
      <c r="AJ35" s="5"/>
      <c r="AU35" s="2"/>
      <c r="AV35" s="2"/>
      <c r="AW35" s="2"/>
    </row>
    <row r="36" spans="1:49" s="4" customFormat="1" ht="15.75" x14ac:dyDescent="0.25">
      <c r="A36" s="22">
        <v>27</v>
      </c>
      <c r="B36" s="22" t="s">
        <v>29</v>
      </c>
      <c r="C36" s="22">
        <v>1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190702</v>
      </c>
      <c r="L36" s="23">
        <v>97333</v>
      </c>
      <c r="M36" s="23">
        <v>0</v>
      </c>
      <c r="N36" s="23">
        <v>4016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4" t="s">
        <v>2</v>
      </c>
      <c r="U36" s="24">
        <f t="shared" si="0"/>
        <v>292051</v>
      </c>
      <c r="V36" s="25">
        <f t="shared" si="1"/>
        <v>2.6601879932614265</v>
      </c>
      <c r="W36" s="24">
        <v>8738336.5500000026</v>
      </c>
      <c r="X36" s="26">
        <v>10978585</v>
      </c>
      <c r="Y36" s="24">
        <f t="shared" si="2"/>
        <v>2240248.4499999974</v>
      </c>
      <c r="Z36" s="24">
        <f t="shared" si="3"/>
        <v>59594.820286125141</v>
      </c>
      <c r="AA36" s="25">
        <v>108.16086500142494</v>
      </c>
      <c r="AB36" s="25">
        <f t="shared" si="4"/>
        <v>124.95501995415674</v>
      </c>
      <c r="AC36" s="27">
        <f t="shared" si="5"/>
        <v>16.794154952731802</v>
      </c>
      <c r="AD36" s="28">
        <v>0</v>
      </c>
      <c r="AE36" s="26">
        <v>1</v>
      </c>
      <c r="AF36" s="29">
        <f t="shared" si="6"/>
        <v>124.95501995415674</v>
      </c>
      <c r="AG36" s="30">
        <v>108.16086500142494</v>
      </c>
      <c r="AH36" s="30">
        <v>125.0127090324404</v>
      </c>
      <c r="AI36" s="29">
        <v>124.96</v>
      </c>
      <c r="AJ36" s="5"/>
      <c r="AU36" s="2"/>
      <c r="AV36" s="2"/>
      <c r="AW36" s="2"/>
    </row>
    <row r="37" spans="1:49" s="4" customFormat="1" ht="15.75" x14ac:dyDescent="0.25">
      <c r="A37" s="22">
        <v>28</v>
      </c>
      <c r="B37" s="22" t="s">
        <v>30</v>
      </c>
      <c r="C37" s="22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4" t="s">
        <v>11</v>
      </c>
      <c r="U37" s="24">
        <f t="shared" si="0"/>
        <v>0</v>
      </c>
      <c r="V37" s="25">
        <f t="shared" si="1"/>
        <v>0</v>
      </c>
      <c r="W37" s="24">
        <v>0</v>
      </c>
      <c r="X37" s="26">
        <v>0</v>
      </c>
      <c r="Y37" s="24">
        <f t="shared" si="2"/>
        <v>0</v>
      </c>
      <c r="Z37" s="24">
        <f t="shared" si="3"/>
        <v>0</v>
      </c>
      <c r="AA37" s="25">
        <v>0</v>
      </c>
      <c r="AB37" s="25">
        <f t="shared" si="4"/>
        <v>0</v>
      </c>
      <c r="AC37" s="27">
        <f t="shared" si="5"/>
        <v>0</v>
      </c>
      <c r="AD37" s="28">
        <v>0</v>
      </c>
      <c r="AE37" s="26" t="s">
        <v>446</v>
      </c>
      <c r="AF37" s="29">
        <f t="shared" si="6"/>
        <v>0</v>
      </c>
      <c r="AG37" s="30">
        <v>0</v>
      </c>
      <c r="AH37" s="30">
        <v>0</v>
      </c>
      <c r="AI37" s="29">
        <v>0</v>
      </c>
      <c r="AJ37" s="5"/>
      <c r="AU37" s="2"/>
      <c r="AV37" s="2"/>
      <c r="AW37" s="2"/>
    </row>
    <row r="38" spans="1:49" s="4" customFormat="1" ht="15.75" x14ac:dyDescent="0.25">
      <c r="A38" s="22">
        <v>29</v>
      </c>
      <c r="B38" s="22" t="s">
        <v>31</v>
      </c>
      <c r="C38" s="22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4">
        <v>0</v>
      </c>
      <c r="U38" s="24">
        <f t="shared" si="0"/>
        <v>0</v>
      </c>
      <c r="V38" s="25">
        <f t="shared" si="1"/>
        <v>0</v>
      </c>
      <c r="W38" s="24">
        <v>0</v>
      </c>
      <c r="X38" s="26">
        <v>0</v>
      </c>
      <c r="Y38" s="24">
        <f t="shared" si="2"/>
        <v>0</v>
      </c>
      <c r="Z38" s="24">
        <f t="shared" si="3"/>
        <v>0</v>
      </c>
      <c r="AA38" s="25">
        <v>0</v>
      </c>
      <c r="AB38" s="25">
        <f t="shared" si="4"/>
        <v>0</v>
      </c>
      <c r="AC38" s="27">
        <f t="shared" si="5"/>
        <v>0</v>
      </c>
      <c r="AD38" s="28">
        <v>0</v>
      </c>
      <c r="AE38" s="26" t="s">
        <v>446</v>
      </c>
      <c r="AF38" s="29">
        <f t="shared" si="6"/>
        <v>0</v>
      </c>
      <c r="AG38" s="30">
        <v>0</v>
      </c>
      <c r="AH38" s="30">
        <v>0</v>
      </c>
      <c r="AI38" s="29">
        <v>0</v>
      </c>
      <c r="AJ38" s="5"/>
      <c r="AU38" s="2"/>
      <c r="AV38" s="2"/>
      <c r="AW38" s="2"/>
    </row>
    <row r="39" spans="1:49" s="4" customFormat="1" ht="15.75" x14ac:dyDescent="0.25">
      <c r="A39" s="22">
        <v>30</v>
      </c>
      <c r="B39" s="22" t="s">
        <v>32</v>
      </c>
      <c r="C39" s="22">
        <v>1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347381</v>
      </c>
      <c r="J39" s="23">
        <v>3067965</v>
      </c>
      <c r="K39" s="23">
        <v>2519233</v>
      </c>
      <c r="L39" s="23">
        <v>3019602</v>
      </c>
      <c r="M39" s="23">
        <v>19406</v>
      </c>
      <c r="N39" s="23">
        <v>197992</v>
      </c>
      <c r="O39" s="23">
        <v>34869.24</v>
      </c>
      <c r="P39" s="23">
        <v>0</v>
      </c>
      <c r="Q39" s="23">
        <v>0</v>
      </c>
      <c r="R39" s="23">
        <v>0</v>
      </c>
      <c r="S39" s="23">
        <v>0</v>
      </c>
      <c r="T39" s="24" t="s">
        <v>2</v>
      </c>
      <c r="U39" s="24">
        <f t="shared" si="0"/>
        <v>9206448.2400000002</v>
      </c>
      <c r="V39" s="25">
        <f t="shared" si="1"/>
        <v>10.229903566196546</v>
      </c>
      <c r="W39" s="24">
        <v>64124970</v>
      </c>
      <c r="X39" s="26">
        <v>89995454.799999997</v>
      </c>
      <c r="Y39" s="24">
        <f t="shared" si="2"/>
        <v>25870484.799999997</v>
      </c>
      <c r="Z39" s="24">
        <f t="shared" si="3"/>
        <v>2646525.6471475353</v>
      </c>
      <c r="AA39" s="25">
        <v>128.94257828956592</v>
      </c>
      <c r="AB39" s="25">
        <f t="shared" si="4"/>
        <v>136.21671737679168</v>
      </c>
      <c r="AC39" s="27">
        <f t="shared" si="5"/>
        <v>7.2741390872257625</v>
      </c>
      <c r="AD39" s="28">
        <v>30</v>
      </c>
      <c r="AE39" s="26">
        <v>1</v>
      </c>
      <c r="AF39" s="29">
        <f t="shared" si="6"/>
        <v>136.21671737679168</v>
      </c>
      <c r="AG39" s="30">
        <v>128.94257828956592</v>
      </c>
      <c r="AH39" s="30">
        <v>136.03656800116997</v>
      </c>
      <c r="AI39" s="29">
        <v>136.22</v>
      </c>
      <c r="AJ39" s="5"/>
      <c r="AU39" s="2"/>
      <c r="AV39" s="2"/>
      <c r="AW39" s="2"/>
    </row>
    <row r="40" spans="1:49" s="4" customFormat="1" ht="15.75" x14ac:dyDescent="0.25">
      <c r="A40" s="22">
        <v>31</v>
      </c>
      <c r="B40" s="22" t="s">
        <v>33</v>
      </c>
      <c r="C40" s="22">
        <v>1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1784501</v>
      </c>
      <c r="K40" s="23">
        <v>2058118</v>
      </c>
      <c r="L40" s="23">
        <v>3525462</v>
      </c>
      <c r="M40" s="23">
        <v>8200</v>
      </c>
      <c r="N40" s="23">
        <v>21555</v>
      </c>
      <c r="O40" s="23">
        <v>112920.15</v>
      </c>
      <c r="P40" s="23">
        <v>0</v>
      </c>
      <c r="Q40" s="23">
        <v>0</v>
      </c>
      <c r="R40" s="23">
        <v>0</v>
      </c>
      <c r="S40" s="23">
        <v>0</v>
      </c>
      <c r="T40" s="24" t="s">
        <v>2</v>
      </c>
      <c r="U40" s="24">
        <f t="shared" si="0"/>
        <v>7510756.1500000004</v>
      </c>
      <c r="V40" s="25">
        <f t="shared" si="1"/>
        <v>7.6769293348736571</v>
      </c>
      <c r="W40" s="24">
        <v>68911291.640000015</v>
      </c>
      <c r="X40" s="26">
        <v>97835421.200000003</v>
      </c>
      <c r="Y40" s="24">
        <f t="shared" si="2"/>
        <v>28924129.559999987</v>
      </c>
      <c r="Z40" s="24">
        <f t="shared" si="3"/>
        <v>2220484.9870485016</v>
      </c>
      <c r="AA40" s="25">
        <v>142.17121727324997</v>
      </c>
      <c r="AB40" s="25">
        <f t="shared" si="4"/>
        <v>138.75075323279989</v>
      </c>
      <c r="AC40" s="27">
        <f t="shared" si="5"/>
        <v>-3.4204640404500708</v>
      </c>
      <c r="AD40" s="28">
        <v>68</v>
      </c>
      <c r="AE40" s="26">
        <v>1</v>
      </c>
      <c r="AF40" s="29">
        <f t="shared" si="6"/>
        <v>138.75075323279989</v>
      </c>
      <c r="AG40" s="30">
        <v>142.17121727324997</v>
      </c>
      <c r="AH40" s="30">
        <v>138.8489981449959</v>
      </c>
      <c r="AI40" s="29">
        <v>138.75</v>
      </c>
      <c r="AJ40" s="5"/>
      <c r="AU40" s="2"/>
      <c r="AV40" s="2"/>
      <c r="AW40" s="2"/>
    </row>
    <row r="41" spans="1:49" s="4" customFormat="1" ht="15.75" x14ac:dyDescent="0.25">
      <c r="A41" s="22">
        <v>32</v>
      </c>
      <c r="B41" s="22" t="s">
        <v>34</v>
      </c>
      <c r="C41" s="22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4">
        <v>0</v>
      </c>
      <c r="U41" s="24">
        <f t="shared" si="0"/>
        <v>0</v>
      </c>
      <c r="V41" s="25">
        <f t="shared" si="1"/>
        <v>0</v>
      </c>
      <c r="W41" s="24">
        <v>240365.82</v>
      </c>
      <c r="X41" s="26">
        <v>354213</v>
      </c>
      <c r="Y41" s="24">
        <f t="shared" si="2"/>
        <v>113847.18</v>
      </c>
      <c r="Z41" s="24">
        <f t="shared" si="3"/>
        <v>0</v>
      </c>
      <c r="AA41" s="25">
        <v>0</v>
      </c>
      <c r="AB41" s="25">
        <f t="shared" si="4"/>
        <v>0</v>
      </c>
      <c r="AC41" s="27">
        <f t="shared" si="5"/>
        <v>0</v>
      </c>
      <c r="AD41" s="28">
        <v>0</v>
      </c>
      <c r="AE41" s="26" t="s">
        <v>446</v>
      </c>
      <c r="AF41" s="29">
        <f t="shared" si="6"/>
        <v>0</v>
      </c>
      <c r="AG41" s="30">
        <v>0</v>
      </c>
      <c r="AH41" s="30">
        <v>0</v>
      </c>
      <c r="AI41" s="29">
        <v>0</v>
      </c>
      <c r="AJ41" s="5"/>
      <c r="AU41" s="2"/>
      <c r="AV41" s="2"/>
      <c r="AW41" s="2"/>
    </row>
    <row r="42" spans="1:49" s="4" customFormat="1" ht="15.75" x14ac:dyDescent="0.25">
      <c r="A42" s="22">
        <v>33</v>
      </c>
      <c r="B42" s="22" t="s">
        <v>35</v>
      </c>
      <c r="C42" s="22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4">
        <v>0</v>
      </c>
      <c r="U42" s="24">
        <f t="shared" si="0"/>
        <v>0</v>
      </c>
      <c r="V42" s="25">
        <f t="shared" si="1"/>
        <v>0</v>
      </c>
      <c r="W42" s="24">
        <v>223011.53000000003</v>
      </c>
      <c r="X42" s="26">
        <v>280922</v>
      </c>
      <c r="Y42" s="24">
        <f t="shared" si="2"/>
        <v>57910.469999999972</v>
      </c>
      <c r="Z42" s="24">
        <f t="shared" si="3"/>
        <v>0</v>
      </c>
      <c r="AA42" s="25">
        <v>0</v>
      </c>
      <c r="AB42" s="25">
        <f t="shared" si="4"/>
        <v>0</v>
      </c>
      <c r="AC42" s="27">
        <f t="shared" si="5"/>
        <v>0</v>
      </c>
      <c r="AD42" s="28">
        <v>0</v>
      </c>
      <c r="AE42" s="26" t="s">
        <v>446</v>
      </c>
      <c r="AF42" s="29">
        <f t="shared" si="6"/>
        <v>0</v>
      </c>
      <c r="AG42" s="30">
        <v>0</v>
      </c>
      <c r="AH42" s="30">
        <v>0</v>
      </c>
      <c r="AI42" s="29">
        <v>0</v>
      </c>
      <c r="AJ42" s="5"/>
      <c r="AU42" s="2"/>
      <c r="AV42" s="2"/>
      <c r="AW42" s="2"/>
    </row>
    <row r="43" spans="1:49" s="4" customFormat="1" ht="15.75" x14ac:dyDescent="0.25">
      <c r="A43" s="22">
        <v>34</v>
      </c>
      <c r="B43" s="22" t="s">
        <v>36</v>
      </c>
      <c r="C43" s="22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4">
        <v>0</v>
      </c>
      <c r="U43" s="24">
        <f t="shared" si="0"/>
        <v>0</v>
      </c>
      <c r="V43" s="25">
        <f t="shared" si="1"/>
        <v>0</v>
      </c>
      <c r="W43" s="24">
        <v>17898.514400000004</v>
      </c>
      <c r="X43" s="26">
        <v>17899</v>
      </c>
      <c r="Y43" s="24">
        <f t="shared" si="2"/>
        <v>0.48559999999633874</v>
      </c>
      <c r="Z43" s="24">
        <f t="shared" si="3"/>
        <v>0</v>
      </c>
      <c r="AA43" s="25">
        <v>0</v>
      </c>
      <c r="AB43" s="25">
        <f t="shared" si="4"/>
        <v>0</v>
      </c>
      <c r="AC43" s="27">
        <f t="shared" si="5"/>
        <v>0</v>
      </c>
      <c r="AD43" s="28">
        <v>0</v>
      </c>
      <c r="AE43" s="26" t="s">
        <v>446</v>
      </c>
      <c r="AF43" s="29">
        <f t="shared" si="6"/>
        <v>0</v>
      </c>
      <c r="AG43" s="30">
        <v>0</v>
      </c>
      <c r="AH43" s="30">
        <v>0</v>
      </c>
      <c r="AI43" s="29">
        <v>0</v>
      </c>
      <c r="AJ43" s="5"/>
      <c r="AU43" s="2"/>
      <c r="AV43" s="2"/>
      <c r="AW43" s="2"/>
    </row>
    <row r="44" spans="1:49" s="4" customFormat="1" ht="15.75" x14ac:dyDescent="0.25">
      <c r="A44" s="22">
        <v>35</v>
      </c>
      <c r="B44" s="22" t="s">
        <v>37</v>
      </c>
      <c r="C44" s="22">
        <v>1</v>
      </c>
      <c r="D44" s="23">
        <v>0</v>
      </c>
      <c r="E44" s="23">
        <v>367001.27955176297</v>
      </c>
      <c r="F44" s="23">
        <v>0</v>
      </c>
      <c r="G44" s="23">
        <v>0</v>
      </c>
      <c r="H44" s="23">
        <v>7835211</v>
      </c>
      <c r="I44" s="23">
        <v>10528683.8153394</v>
      </c>
      <c r="J44" s="23">
        <v>9175525.2539132908</v>
      </c>
      <c r="K44" s="23">
        <v>1435461.65119549</v>
      </c>
      <c r="L44" s="23">
        <v>41734738.920000002</v>
      </c>
      <c r="M44" s="23">
        <v>945706</v>
      </c>
      <c r="N44" s="23">
        <v>671134</v>
      </c>
      <c r="O44" s="23">
        <v>20745696.370000001</v>
      </c>
      <c r="P44" s="23">
        <v>0</v>
      </c>
      <c r="Q44" s="23">
        <v>0</v>
      </c>
      <c r="R44" s="23">
        <v>0</v>
      </c>
      <c r="S44" s="23">
        <v>0</v>
      </c>
      <c r="T44" s="24" t="s">
        <v>11</v>
      </c>
      <c r="U44" s="24">
        <f t="shared" si="0"/>
        <v>89265684.397999942</v>
      </c>
      <c r="V44" s="25">
        <f t="shared" si="1"/>
        <v>5.348280430107061</v>
      </c>
      <c r="W44" s="24">
        <v>1220875806.5343199</v>
      </c>
      <c r="X44" s="26">
        <v>1669053924.2388425</v>
      </c>
      <c r="Y44" s="24">
        <f t="shared" si="2"/>
        <v>448178117.70452261</v>
      </c>
      <c r="Z44" s="24">
        <f t="shared" si="3"/>
        <v>23969822.561213169</v>
      </c>
      <c r="AA44" s="25">
        <v>137.8262820773254</v>
      </c>
      <c r="AB44" s="25">
        <f t="shared" si="4"/>
        <v>134.74622831191178</v>
      </c>
      <c r="AC44" s="27">
        <f t="shared" si="5"/>
        <v>-3.0800537654136235</v>
      </c>
      <c r="AD44" s="28">
        <v>10138</v>
      </c>
      <c r="AE44" s="26">
        <v>1</v>
      </c>
      <c r="AF44" s="29">
        <f t="shared" si="6"/>
        <v>134.74622831191178</v>
      </c>
      <c r="AG44" s="30">
        <v>138.46677323216826</v>
      </c>
      <c r="AH44" s="30">
        <v>135.56595250855173</v>
      </c>
      <c r="AI44" s="29">
        <v>134.75</v>
      </c>
      <c r="AJ44" s="5"/>
      <c r="AU44" s="2"/>
      <c r="AV44" s="2"/>
      <c r="AW44" s="2"/>
    </row>
    <row r="45" spans="1:49" s="4" customFormat="1" ht="15.75" x14ac:dyDescent="0.25">
      <c r="A45" s="22">
        <v>36</v>
      </c>
      <c r="B45" s="22" t="s">
        <v>38</v>
      </c>
      <c r="C45" s="22">
        <v>1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452670</v>
      </c>
      <c r="K45" s="23">
        <v>440008</v>
      </c>
      <c r="L45" s="23">
        <v>1711248</v>
      </c>
      <c r="M45" s="23">
        <v>1263</v>
      </c>
      <c r="N45" s="23">
        <v>387669</v>
      </c>
      <c r="O45" s="23">
        <v>161267.04999999999</v>
      </c>
      <c r="P45" s="23">
        <v>0</v>
      </c>
      <c r="Q45" s="23">
        <v>0</v>
      </c>
      <c r="R45" s="23">
        <v>0</v>
      </c>
      <c r="S45" s="23">
        <v>0</v>
      </c>
      <c r="T45" s="24" t="s">
        <v>11</v>
      </c>
      <c r="U45" s="24">
        <f t="shared" si="0"/>
        <v>2983000.25</v>
      </c>
      <c r="V45" s="25">
        <f t="shared" si="1"/>
        <v>7.9414104615476431</v>
      </c>
      <c r="W45" s="24">
        <v>24040569.220000006</v>
      </c>
      <c r="X45" s="26">
        <v>37562600.049999997</v>
      </c>
      <c r="Y45" s="24">
        <f t="shared" si="2"/>
        <v>13522030.829999991</v>
      </c>
      <c r="Z45" s="24">
        <f t="shared" si="3"/>
        <v>1073839.9709473168</v>
      </c>
      <c r="AA45" s="25">
        <v>145.21356646597204</v>
      </c>
      <c r="AB45" s="25">
        <f t="shared" si="4"/>
        <v>151.77993393224932</v>
      </c>
      <c r="AC45" s="27">
        <f t="shared" si="5"/>
        <v>6.5663674662772848</v>
      </c>
      <c r="AD45" s="28">
        <v>103</v>
      </c>
      <c r="AE45" s="26">
        <v>1</v>
      </c>
      <c r="AF45" s="29">
        <f t="shared" si="6"/>
        <v>151.77993393224932</v>
      </c>
      <c r="AG45" s="30">
        <v>146.74294500160522</v>
      </c>
      <c r="AH45" s="30">
        <v>151.79057481348462</v>
      </c>
      <c r="AI45" s="29">
        <v>151.78</v>
      </c>
      <c r="AJ45" s="5"/>
      <c r="AU45" s="2"/>
      <c r="AV45" s="2"/>
      <c r="AW45" s="2"/>
    </row>
    <row r="46" spans="1:49" s="4" customFormat="1" ht="15.75" x14ac:dyDescent="0.25">
      <c r="A46" s="22">
        <v>37</v>
      </c>
      <c r="B46" s="22" t="s">
        <v>39</v>
      </c>
      <c r="C46" s="22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4">
        <v>0</v>
      </c>
      <c r="U46" s="24">
        <f t="shared" si="0"/>
        <v>0</v>
      </c>
      <c r="V46" s="25">
        <f t="shared" si="1"/>
        <v>0</v>
      </c>
      <c r="W46" s="24">
        <v>74532.869360000012</v>
      </c>
      <c r="X46" s="26">
        <v>92022</v>
      </c>
      <c r="Y46" s="24">
        <f t="shared" si="2"/>
        <v>17489.130639999988</v>
      </c>
      <c r="Z46" s="24">
        <f t="shared" si="3"/>
        <v>0</v>
      </c>
      <c r="AA46" s="25">
        <v>0</v>
      </c>
      <c r="AB46" s="25">
        <f t="shared" si="4"/>
        <v>0</v>
      </c>
      <c r="AC46" s="27">
        <f t="shared" si="5"/>
        <v>0</v>
      </c>
      <c r="AD46" s="28">
        <v>0</v>
      </c>
      <c r="AE46" s="26" t="s">
        <v>446</v>
      </c>
      <c r="AF46" s="29">
        <f t="shared" si="6"/>
        <v>0</v>
      </c>
      <c r="AG46" s="30">
        <v>0</v>
      </c>
      <c r="AH46" s="30">
        <v>0</v>
      </c>
      <c r="AI46" s="29">
        <v>0</v>
      </c>
      <c r="AJ46" s="5"/>
      <c r="AU46" s="2"/>
      <c r="AV46" s="2"/>
      <c r="AW46" s="2"/>
    </row>
    <row r="47" spans="1:49" s="4" customFormat="1" ht="15.75" x14ac:dyDescent="0.25">
      <c r="A47" s="22">
        <v>38</v>
      </c>
      <c r="B47" s="22" t="s">
        <v>40</v>
      </c>
      <c r="C47" s="22">
        <v>1</v>
      </c>
      <c r="D47" s="23">
        <v>530257</v>
      </c>
      <c r="E47" s="23">
        <v>5000</v>
      </c>
      <c r="F47" s="23">
        <v>0</v>
      </c>
      <c r="G47" s="23">
        <v>0</v>
      </c>
      <c r="H47" s="23">
        <v>0</v>
      </c>
      <c r="I47" s="23">
        <v>0</v>
      </c>
      <c r="J47" s="23">
        <v>620185</v>
      </c>
      <c r="K47" s="23">
        <v>72200</v>
      </c>
      <c r="L47" s="23">
        <v>153931</v>
      </c>
      <c r="M47" s="23">
        <v>0</v>
      </c>
      <c r="N47" s="23">
        <v>0</v>
      </c>
      <c r="O47" s="23">
        <v>1474.2</v>
      </c>
      <c r="P47" s="23">
        <v>0</v>
      </c>
      <c r="Q47" s="23">
        <v>0</v>
      </c>
      <c r="R47" s="23">
        <v>0</v>
      </c>
      <c r="S47" s="23">
        <v>0</v>
      </c>
      <c r="T47" s="24" t="s">
        <v>2</v>
      </c>
      <c r="U47" s="24">
        <f t="shared" si="0"/>
        <v>1383047.2</v>
      </c>
      <c r="V47" s="25">
        <f t="shared" si="1"/>
        <v>8.010019793166455</v>
      </c>
      <c r="W47" s="24">
        <v>9386167.0081999991</v>
      </c>
      <c r="X47" s="26">
        <v>17266464.199999999</v>
      </c>
      <c r="Y47" s="24">
        <f t="shared" si="2"/>
        <v>7880297.1918000001</v>
      </c>
      <c r="Z47" s="24">
        <f t="shared" si="3"/>
        <v>631213.3648235203</v>
      </c>
      <c r="AA47" s="25">
        <v>173.37693791462496</v>
      </c>
      <c r="AB47" s="25">
        <f t="shared" si="4"/>
        <v>177.23156663037736</v>
      </c>
      <c r="AC47" s="27">
        <f t="shared" si="5"/>
        <v>3.8546287157523977</v>
      </c>
      <c r="AD47" s="28">
        <v>3</v>
      </c>
      <c r="AE47" s="26">
        <v>1</v>
      </c>
      <c r="AF47" s="29">
        <f t="shared" si="6"/>
        <v>177.23156663037736</v>
      </c>
      <c r="AG47" s="30">
        <v>173.37693791462496</v>
      </c>
      <c r="AH47" s="30">
        <v>177.23778369883613</v>
      </c>
      <c r="AI47" s="29">
        <v>177.23</v>
      </c>
      <c r="AJ47" s="5"/>
      <c r="AU47" s="2"/>
      <c r="AV47" s="2"/>
      <c r="AW47" s="2"/>
    </row>
    <row r="48" spans="1:49" s="4" customFormat="1" ht="15.75" x14ac:dyDescent="0.25">
      <c r="A48" s="22">
        <v>39</v>
      </c>
      <c r="B48" s="22" t="s">
        <v>41</v>
      </c>
      <c r="C48" s="22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4" t="s">
        <v>11</v>
      </c>
      <c r="U48" s="24">
        <f t="shared" si="0"/>
        <v>0</v>
      </c>
      <c r="V48" s="25">
        <f t="shared" si="1"/>
        <v>0</v>
      </c>
      <c r="W48" s="24">
        <v>156188.61000000002</v>
      </c>
      <c r="X48" s="26">
        <v>242328</v>
      </c>
      <c r="Y48" s="24">
        <f t="shared" si="2"/>
        <v>86139.389999999985</v>
      </c>
      <c r="Z48" s="24">
        <f t="shared" si="3"/>
        <v>0</v>
      </c>
      <c r="AA48" s="25">
        <v>0</v>
      </c>
      <c r="AB48" s="25">
        <f t="shared" si="4"/>
        <v>0</v>
      </c>
      <c r="AC48" s="27">
        <f t="shared" si="5"/>
        <v>0</v>
      </c>
      <c r="AD48" s="28">
        <v>0</v>
      </c>
      <c r="AE48" s="26" t="s">
        <v>446</v>
      </c>
      <c r="AF48" s="29">
        <f t="shared" si="6"/>
        <v>0</v>
      </c>
      <c r="AG48" s="30">
        <v>0</v>
      </c>
      <c r="AH48" s="30">
        <v>0</v>
      </c>
      <c r="AI48" s="29">
        <v>0</v>
      </c>
      <c r="AJ48" s="5"/>
      <c r="AU48" s="2"/>
      <c r="AV48" s="2"/>
      <c r="AW48" s="2"/>
    </row>
    <row r="49" spans="1:36" s="4" customFormat="1" ht="15.75" x14ac:dyDescent="0.25">
      <c r="A49" s="22">
        <v>40</v>
      </c>
      <c r="B49" s="22" t="s">
        <v>42</v>
      </c>
      <c r="C49" s="22">
        <v>1</v>
      </c>
      <c r="D49" s="23">
        <v>0</v>
      </c>
      <c r="E49" s="23">
        <v>95000</v>
      </c>
      <c r="F49" s="23">
        <v>0</v>
      </c>
      <c r="G49" s="23">
        <v>0</v>
      </c>
      <c r="H49" s="23">
        <v>0</v>
      </c>
      <c r="I49" s="23">
        <v>0</v>
      </c>
      <c r="J49" s="23">
        <v>2804790</v>
      </c>
      <c r="K49" s="23">
        <v>1520000</v>
      </c>
      <c r="L49" s="23">
        <v>3760167.22</v>
      </c>
      <c r="M49" s="23">
        <v>296</v>
      </c>
      <c r="N49" s="23">
        <v>43634</v>
      </c>
      <c r="O49" s="23">
        <v>60532.42</v>
      </c>
      <c r="P49" s="23">
        <v>0</v>
      </c>
      <c r="Q49" s="23">
        <v>0</v>
      </c>
      <c r="R49" s="23">
        <v>0</v>
      </c>
      <c r="S49" s="23">
        <v>0</v>
      </c>
      <c r="T49" s="24" t="s">
        <v>11</v>
      </c>
      <c r="U49" s="24">
        <f t="shared" si="0"/>
        <v>7908402.9179999996</v>
      </c>
      <c r="V49" s="25">
        <f t="shared" si="1"/>
        <v>7.6653378900842135</v>
      </c>
      <c r="W49" s="24">
        <v>75740827.680080011</v>
      </c>
      <c r="X49" s="26">
        <v>103170962.99473259</v>
      </c>
      <c r="Y49" s="24">
        <f t="shared" si="2"/>
        <v>27430135.314652577</v>
      </c>
      <c r="Z49" s="24">
        <f t="shared" si="3"/>
        <v>2102612.5555754346</v>
      </c>
      <c r="AA49" s="25">
        <v>131.72621173238994</v>
      </c>
      <c r="AB49" s="25">
        <f t="shared" si="4"/>
        <v>133.43972271607262</v>
      </c>
      <c r="AC49" s="27">
        <f t="shared" si="5"/>
        <v>1.7135109836826814</v>
      </c>
      <c r="AD49" s="28">
        <v>41</v>
      </c>
      <c r="AE49" s="26">
        <v>1</v>
      </c>
      <c r="AF49" s="29">
        <f t="shared" si="6"/>
        <v>133.43972271607262</v>
      </c>
      <c r="AG49" s="30">
        <v>132.51662806116886</v>
      </c>
      <c r="AH49" s="30">
        <v>133.39892149724179</v>
      </c>
      <c r="AI49" s="29">
        <v>133.44</v>
      </c>
      <c r="AJ49" s="5"/>
    </row>
    <row r="50" spans="1:36" s="4" customFormat="1" ht="15.75" x14ac:dyDescent="0.25">
      <c r="A50" s="22">
        <v>41</v>
      </c>
      <c r="B50" s="22" t="s">
        <v>43</v>
      </c>
      <c r="C50" s="22">
        <v>1</v>
      </c>
      <c r="D50" s="23">
        <v>0</v>
      </c>
      <c r="E50" s="23">
        <v>695803</v>
      </c>
      <c r="F50" s="23">
        <v>0</v>
      </c>
      <c r="G50" s="23">
        <v>0</v>
      </c>
      <c r="H50" s="23">
        <v>0</v>
      </c>
      <c r="I50" s="23">
        <v>0</v>
      </c>
      <c r="J50" s="23">
        <v>50000</v>
      </c>
      <c r="K50" s="23">
        <v>439</v>
      </c>
      <c r="L50" s="23">
        <v>402362.66</v>
      </c>
      <c r="M50" s="23">
        <v>0</v>
      </c>
      <c r="N50" s="23">
        <v>2254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4" t="s">
        <v>11</v>
      </c>
      <c r="U50" s="24">
        <f t="shared" si="0"/>
        <v>1110622.3939999999</v>
      </c>
      <c r="V50" s="25">
        <f t="shared" si="1"/>
        <v>8.3108251676587752</v>
      </c>
      <c r="W50" s="24">
        <v>6081078.0800000001</v>
      </c>
      <c r="X50" s="26">
        <v>13363563.444</v>
      </c>
      <c r="Y50" s="24">
        <f t="shared" si="2"/>
        <v>7282485.3640000001</v>
      </c>
      <c r="Z50" s="24">
        <f t="shared" si="3"/>
        <v>605234.62646237877</v>
      </c>
      <c r="AA50" s="25">
        <v>191.21928636391175</v>
      </c>
      <c r="AB50" s="25">
        <f t="shared" si="4"/>
        <v>209.80373298442538</v>
      </c>
      <c r="AC50" s="27">
        <f t="shared" si="5"/>
        <v>18.584446620513631</v>
      </c>
      <c r="AD50" s="28">
        <v>0</v>
      </c>
      <c r="AE50" s="26">
        <v>1</v>
      </c>
      <c r="AF50" s="29">
        <f t="shared" si="6"/>
        <v>209.80373298442538</v>
      </c>
      <c r="AG50" s="30">
        <v>193.19067462920677</v>
      </c>
      <c r="AH50" s="30">
        <v>191.21928636391175</v>
      </c>
      <c r="AI50" s="29">
        <v>191.22</v>
      </c>
      <c r="AJ50" s="5"/>
    </row>
    <row r="51" spans="1:36" s="4" customFormat="1" ht="15.75" x14ac:dyDescent="0.25">
      <c r="A51" s="22">
        <v>42</v>
      </c>
      <c r="B51" s="22" t="s">
        <v>44</v>
      </c>
      <c r="C51" s="22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4">
        <v>0</v>
      </c>
      <c r="U51" s="24">
        <f t="shared" si="0"/>
        <v>0</v>
      </c>
      <c r="V51" s="25">
        <f t="shared" si="1"/>
        <v>0</v>
      </c>
      <c r="W51" s="24">
        <v>448617.29999999993</v>
      </c>
      <c r="X51" s="26">
        <v>2880957.69</v>
      </c>
      <c r="Y51" s="24">
        <f t="shared" si="2"/>
        <v>2432340.39</v>
      </c>
      <c r="Z51" s="24">
        <f t="shared" si="3"/>
        <v>0</v>
      </c>
      <c r="AA51" s="25">
        <v>0</v>
      </c>
      <c r="AB51" s="25">
        <f t="shared" si="4"/>
        <v>0</v>
      </c>
      <c r="AC51" s="27">
        <f t="shared" si="5"/>
        <v>0</v>
      </c>
      <c r="AD51" s="28">
        <v>0</v>
      </c>
      <c r="AE51" s="26" t="s">
        <v>446</v>
      </c>
      <c r="AF51" s="29">
        <f t="shared" si="6"/>
        <v>0</v>
      </c>
      <c r="AG51" s="30">
        <v>0</v>
      </c>
      <c r="AH51" s="30">
        <v>0</v>
      </c>
      <c r="AI51" s="29">
        <v>0</v>
      </c>
      <c r="AJ51" s="5"/>
    </row>
    <row r="52" spans="1:36" s="4" customFormat="1" ht="15.75" x14ac:dyDescent="0.25">
      <c r="A52" s="22">
        <v>43</v>
      </c>
      <c r="B52" s="22" t="s">
        <v>45</v>
      </c>
      <c r="C52" s="22">
        <v>1</v>
      </c>
      <c r="D52" s="23">
        <v>0</v>
      </c>
      <c r="E52" s="23">
        <v>228650</v>
      </c>
      <c r="F52" s="23">
        <v>0</v>
      </c>
      <c r="G52" s="23">
        <v>0</v>
      </c>
      <c r="H52" s="23">
        <v>0</v>
      </c>
      <c r="I52" s="23">
        <v>0</v>
      </c>
      <c r="J52" s="23">
        <v>202100</v>
      </c>
      <c r="K52" s="23">
        <v>61000</v>
      </c>
      <c r="L52" s="23">
        <v>0</v>
      </c>
      <c r="M52" s="23">
        <v>0</v>
      </c>
      <c r="N52" s="23">
        <v>10353</v>
      </c>
      <c r="O52" s="23">
        <v>9775.92</v>
      </c>
      <c r="P52" s="23">
        <v>0</v>
      </c>
      <c r="Q52" s="23">
        <v>0</v>
      </c>
      <c r="R52" s="23">
        <v>0</v>
      </c>
      <c r="S52" s="23">
        <v>0</v>
      </c>
      <c r="T52" s="24" t="s">
        <v>11</v>
      </c>
      <c r="U52" s="24">
        <f t="shared" si="0"/>
        <v>511878.92</v>
      </c>
      <c r="V52" s="25">
        <f t="shared" si="1"/>
        <v>10.029150193678918</v>
      </c>
      <c r="W52" s="24">
        <v>3424747.8600000008</v>
      </c>
      <c r="X52" s="26">
        <v>5103911.2</v>
      </c>
      <c r="Y52" s="24">
        <f t="shared" si="2"/>
        <v>1679163.3399999994</v>
      </c>
      <c r="Z52" s="24">
        <f t="shared" si="3"/>
        <v>168405.81336579533</v>
      </c>
      <c r="AA52" s="25">
        <v>132.67978728192068</v>
      </c>
      <c r="AB52" s="25">
        <f t="shared" si="4"/>
        <v>144.11295629320296</v>
      </c>
      <c r="AC52" s="27">
        <f t="shared" si="5"/>
        <v>11.433169011282274</v>
      </c>
      <c r="AD52" s="28">
        <v>7</v>
      </c>
      <c r="AE52" s="26">
        <v>1</v>
      </c>
      <c r="AF52" s="29">
        <f t="shared" si="6"/>
        <v>144.11295629320296</v>
      </c>
      <c r="AG52" s="30">
        <v>132.87053087472833</v>
      </c>
      <c r="AH52" s="30">
        <v>145.02856806095434</v>
      </c>
      <c r="AI52" s="29">
        <v>144.11000000000001</v>
      </c>
      <c r="AJ52" s="5"/>
    </row>
    <row r="53" spans="1:36" s="4" customFormat="1" ht="15.75" x14ac:dyDescent="0.25">
      <c r="A53" s="22">
        <v>44</v>
      </c>
      <c r="B53" s="22" t="s">
        <v>46</v>
      </c>
      <c r="C53" s="22">
        <v>1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1</v>
      </c>
      <c r="J53" s="23">
        <v>10060000</v>
      </c>
      <c r="K53" s="23">
        <v>0</v>
      </c>
      <c r="L53" s="23">
        <v>7070140</v>
      </c>
      <c r="M53" s="23">
        <v>26142</v>
      </c>
      <c r="N53" s="23">
        <v>253322</v>
      </c>
      <c r="O53" s="23">
        <v>2395090.6</v>
      </c>
      <c r="P53" s="23">
        <v>0</v>
      </c>
      <c r="Q53" s="23">
        <v>0</v>
      </c>
      <c r="R53" s="23">
        <v>0</v>
      </c>
      <c r="S53" s="23">
        <v>0</v>
      </c>
      <c r="T53" s="24" t="s">
        <v>47</v>
      </c>
      <c r="U53" s="24">
        <f t="shared" si="0"/>
        <v>19804695.600000001</v>
      </c>
      <c r="V53" s="25">
        <f t="shared" si="1"/>
        <v>5.6415479236435226</v>
      </c>
      <c r="W53" s="24">
        <v>344720845.48999995</v>
      </c>
      <c r="X53" s="26">
        <v>351050737.63530827</v>
      </c>
      <c r="Y53" s="24">
        <f t="shared" si="2"/>
        <v>6329892.1453083158</v>
      </c>
      <c r="Z53" s="24">
        <f t="shared" si="3"/>
        <v>357103.89889251575</v>
      </c>
      <c r="AA53" s="25">
        <v>99.787162583471996</v>
      </c>
      <c r="AB53" s="25">
        <f t="shared" si="4"/>
        <v>101.73264492836975</v>
      </c>
      <c r="AC53" s="27">
        <f t="shared" si="5"/>
        <v>1.945482344897755</v>
      </c>
      <c r="AD53" s="28">
        <v>1764</v>
      </c>
      <c r="AE53" s="26">
        <v>1</v>
      </c>
      <c r="AF53" s="29">
        <f t="shared" si="6"/>
        <v>101.73264492836975</v>
      </c>
      <c r="AG53" s="30">
        <v>99.787162583471996</v>
      </c>
      <c r="AH53" s="30">
        <v>99.787162583471996</v>
      </c>
      <c r="AI53" s="29">
        <v>100</v>
      </c>
      <c r="AJ53" s="5"/>
    </row>
    <row r="54" spans="1:36" s="4" customFormat="1" ht="15.75" x14ac:dyDescent="0.25">
      <c r="A54" s="22">
        <v>45</v>
      </c>
      <c r="B54" s="22" t="s">
        <v>48</v>
      </c>
      <c r="C54" s="22">
        <v>1</v>
      </c>
      <c r="D54" s="23">
        <v>0</v>
      </c>
      <c r="E54" s="23">
        <v>166350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92480</v>
      </c>
      <c r="L54" s="23">
        <v>54529</v>
      </c>
      <c r="M54" s="23">
        <v>0</v>
      </c>
      <c r="N54" s="23">
        <v>24798</v>
      </c>
      <c r="O54" s="23">
        <v>2270.1</v>
      </c>
      <c r="P54" s="23">
        <v>0</v>
      </c>
      <c r="Q54" s="23">
        <v>0</v>
      </c>
      <c r="R54" s="23">
        <v>0</v>
      </c>
      <c r="S54" s="23">
        <v>0</v>
      </c>
      <c r="T54" s="24" t="s">
        <v>11</v>
      </c>
      <c r="U54" s="24">
        <f t="shared" si="0"/>
        <v>334974.19999999995</v>
      </c>
      <c r="V54" s="25">
        <f t="shared" si="1"/>
        <v>7.52949761208541</v>
      </c>
      <c r="W54" s="24">
        <v>3273863.3800000004</v>
      </c>
      <c r="X54" s="26">
        <v>4448825.37</v>
      </c>
      <c r="Y54" s="24">
        <f t="shared" si="2"/>
        <v>1174961.9899999998</v>
      </c>
      <c r="Z54" s="24">
        <f t="shared" si="3"/>
        <v>88468.734979961198</v>
      </c>
      <c r="AA54" s="25">
        <v>133.61084150188623</v>
      </c>
      <c r="AB54" s="25">
        <f t="shared" si="4"/>
        <v>133.1868843903938</v>
      </c>
      <c r="AC54" s="27">
        <f t="shared" si="5"/>
        <v>-0.42395711149242743</v>
      </c>
      <c r="AD54" s="28">
        <v>2</v>
      </c>
      <c r="AE54" s="26">
        <v>1</v>
      </c>
      <c r="AF54" s="29">
        <f t="shared" si="6"/>
        <v>133.1868843903938</v>
      </c>
      <c r="AG54" s="30">
        <v>134.37572556265917</v>
      </c>
      <c r="AH54" s="30">
        <v>134.32545477863752</v>
      </c>
      <c r="AI54" s="29">
        <v>133.19</v>
      </c>
      <c r="AJ54" s="5"/>
    </row>
    <row r="55" spans="1:36" s="4" customFormat="1" ht="15.75" x14ac:dyDescent="0.25">
      <c r="A55" s="22">
        <v>46</v>
      </c>
      <c r="B55" s="22" t="s">
        <v>49</v>
      </c>
      <c r="C55" s="22">
        <v>1</v>
      </c>
      <c r="D55" s="23">
        <v>0</v>
      </c>
      <c r="E55" s="23">
        <v>28035</v>
      </c>
      <c r="F55" s="23">
        <v>0</v>
      </c>
      <c r="G55" s="23">
        <v>0</v>
      </c>
      <c r="H55" s="23">
        <v>0</v>
      </c>
      <c r="I55" s="23">
        <v>0</v>
      </c>
      <c r="J55" s="23">
        <v>2682317</v>
      </c>
      <c r="K55" s="23">
        <v>258276</v>
      </c>
      <c r="L55" s="23">
        <v>2761909</v>
      </c>
      <c r="M55" s="23">
        <v>0</v>
      </c>
      <c r="N55" s="23">
        <v>11076</v>
      </c>
      <c r="O55" s="23">
        <v>8888.67</v>
      </c>
      <c r="P55" s="23">
        <v>0</v>
      </c>
      <c r="Q55" s="23">
        <v>0</v>
      </c>
      <c r="R55" s="23">
        <v>0</v>
      </c>
      <c r="S55" s="23">
        <v>0</v>
      </c>
      <c r="T55" s="24" t="s">
        <v>11</v>
      </c>
      <c r="U55" s="24">
        <f t="shared" si="0"/>
        <v>5474310.7699999996</v>
      </c>
      <c r="V55" s="25">
        <f t="shared" si="1"/>
        <v>2.8372372802057804</v>
      </c>
      <c r="W55" s="24">
        <v>95312162.890479997</v>
      </c>
      <c r="X55" s="26">
        <v>192945116.30000001</v>
      </c>
      <c r="Y55" s="24">
        <f t="shared" si="2"/>
        <v>97632953.409520015</v>
      </c>
      <c r="Z55" s="24">
        <f t="shared" si="3"/>
        <v>2770078.5519008427</v>
      </c>
      <c r="AA55" s="25">
        <v>195.56445573940502</v>
      </c>
      <c r="AB55" s="25">
        <f t="shared" si="4"/>
        <v>199.52861416713722</v>
      </c>
      <c r="AC55" s="27">
        <f t="shared" si="5"/>
        <v>3.9641584277322011</v>
      </c>
      <c r="AD55" s="28">
        <v>5</v>
      </c>
      <c r="AE55" s="26">
        <v>1</v>
      </c>
      <c r="AF55" s="29">
        <f t="shared" si="6"/>
        <v>199.52861416713722</v>
      </c>
      <c r="AG55" s="30">
        <v>196.86805006097293</v>
      </c>
      <c r="AH55" s="30">
        <v>199.51031219516815</v>
      </c>
      <c r="AI55" s="29">
        <v>199.53</v>
      </c>
      <c r="AJ55" s="5"/>
    </row>
    <row r="56" spans="1:36" s="4" customFormat="1" ht="15.75" x14ac:dyDescent="0.25">
      <c r="A56" s="22">
        <v>47</v>
      </c>
      <c r="B56" s="22" t="s">
        <v>50</v>
      </c>
      <c r="C56" s="22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4">
        <v>0</v>
      </c>
      <c r="U56" s="24">
        <f t="shared" si="0"/>
        <v>0</v>
      </c>
      <c r="V56" s="25">
        <f t="shared" si="1"/>
        <v>0</v>
      </c>
      <c r="W56" s="24">
        <v>0</v>
      </c>
      <c r="X56" s="26">
        <v>21000</v>
      </c>
      <c r="Y56" s="24">
        <f t="shared" si="2"/>
        <v>21000</v>
      </c>
      <c r="Z56" s="24">
        <f t="shared" si="3"/>
        <v>0</v>
      </c>
      <c r="AA56" s="25">
        <v>0</v>
      </c>
      <c r="AB56" s="25">
        <f t="shared" si="4"/>
        <v>0</v>
      </c>
      <c r="AC56" s="27">
        <f t="shared" si="5"/>
        <v>0</v>
      </c>
      <c r="AD56" s="28">
        <v>0</v>
      </c>
      <c r="AE56" s="26" t="s">
        <v>446</v>
      </c>
      <c r="AF56" s="29">
        <f t="shared" si="6"/>
        <v>0</v>
      </c>
      <c r="AG56" s="30">
        <v>0</v>
      </c>
      <c r="AH56" s="30">
        <v>0</v>
      </c>
      <c r="AI56" s="29">
        <v>0</v>
      </c>
      <c r="AJ56" s="5"/>
    </row>
    <row r="57" spans="1:36" s="4" customFormat="1" ht="15.75" x14ac:dyDescent="0.25">
      <c r="A57" s="22">
        <v>48</v>
      </c>
      <c r="B57" s="22" t="s">
        <v>51</v>
      </c>
      <c r="C57" s="22">
        <v>1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2932918</v>
      </c>
      <c r="K57" s="23">
        <v>3786601</v>
      </c>
      <c r="L57" s="23">
        <v>3338827</v>
      </c>
      <c r="M57" s="23">
        <v>0</v>
      </c>
      <c r="N57" s="23">
        <v>64122</v>
      </c>
      <c r="O57" s="23">
        <v>10682.56</v>
      </c>
      <c r="P57" s="23">
        <v>0</v>
      </c>
      <c r="Q57" s="23">
        <v>0</v>
      </c>
      <c r="R57" s="23">
        <v>0</v>
      </c>
      <c r="S57" s="23">
        <v>0</v>
      </c>
      <c r="T57" s="24" t="s">
        <v>2</v>
      </c>
      <c r="U57" s="24">
        <f t="shared" si="0"/>
        <v>10133150.560000001</v>
      </c>
      <c r="V57" s="25">
        <f t="shared" si="1"/>
        <v>10.403122042544814</v>
      </c>
      <c r="W57" s="24">
        <v>50997674.377630003</v>
      </c>
      <c r="X57" s="26">
        <v>97404899.400000006</v>
      </c>
      <c r="Y57" s="24">
        <f t="shared" si="2"/>
        <v>46407225.022370003</v>
      </c>
      <c r="Z57" s="24">
        <f t="shared" si="3"/>
        <v>4827800.2556355465</v>
      </c>
      <c r="AA57" s="25">
        <v>178.63872073308423</v>
      </c>
      <c r="AB57" s="25">
        <f t="shared" si="4"/>
        <v>181.53200175138412</v>
      </c>
      <c r="AC57" s="27">
        <f t="shared" si="5"/>
        <v>2.8932810182998878</v>
      </c>
      <c r="AD57" s="28">
        <v>5</v>
      </c>
      <c r="AE57" s="26">
        <v>1</v>
      </c>
      <c r="AF57" s="29">
        <f t="shared" si="6"/>
        <v>181.53200175138412</v>
      </c>
      <c r="AG57" s="30">
        <v>178.63872073308423</v>
      </c>
      <c r="AH57" s="30">
        <v>181.56822494820398</v>
      </c>
      <c r="AI57" s="29">
        <v>181.53</v>
      </c>
      <c r="AJ57" s="5"/>
    </row>
    <row r="58" spans="1:36" s="4" customFormat="1" ht="15.75" x14ac:dyDescent="0.25">
      <c r="A58" s="22">
        <v>49</v>
      </c>
      <c r="B58" s="22" t="s">
        <v>52</v>
      </c>
      <c r="C58" s="22">
        <v>1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7163887</v>
      </c>
      <c r="K58" s="23">
        <v>0</v>
      </c>
      <c r="L58" s="23">
        <v>6206035.46</v>
      </c>
      <c r="M58" s="23">
        <v>161221</v>
      </c>
      <c r="N58" s="23">
        <v>25570</v>
      </c>
      <c r="O58" s="23">
        <v>1599207.33</v>
      </c>
      <c r="P58" s="23">
        <v>0</v>
      </c>
      <c r="Q58" s="23">
        <v>0</v>
      </c>
      <c r="R58" s="23">
        <v>0</v>
      </c>
      <c r="S58" s="23">
        <v>0</v>
      </c>
      <c r="T58" s="24" t="s">
        <v>2</v>
      </c>
      <c r="U58" s="24">
        <f t="shared" si="0"/>
        <v>15155920.790000001</v>
      </c>
      <c r="V58" s="25">
        <f t="shared" si="1"/>
        <v>5.0799400412328684</v>
      </c>
      <c r="W58" s="24">
        <v>129510666.66434997</v>
      </c>
      <c r="X58" s="26">
        <v>298348418.81956065</v>
      </c>
      <c r="Y58" s="24">
        <f t="shared" si="2"/>
        <v>168837752.15521067</v>
      </c>
      <c r="Z58" s="24">
        <f t="shared" si="3"/>
        <v>8576856.5764500573</v>
      </c>
      <c r="AA58" s="25">
        <v>235.31802755334871</v>
      </c>
      <c r="AB58" s="25">
        <f t="shared" si="4"/>
        <v>223.74339481558331</v>
      </c>
      <c r="AC58" s="27">
        <f t="shared" si="5"/>
        <v>-11.574632737765398</v>
      </c>
      <c r="AD58" s="28">
        <v>462</v>
      </c>
      <c r="AE58" s="26">
        <v>1</v>
      </c>
      <c r="AF58" s="29">
        <f t="shared" si="6"/>
        <v>223.74339481558331</v>
      </c>
      <c r="AG58" s="30">
        <v>235.31802755334871</v>
      </c>
      <c r="AH58" s="30">
        <v>224.30682825570392</v>
      </c>
      <c r="AI58" s="29">
        <v>223.78</v>
      </c>
      <c r="AJ58" s="5"/>
    </row>
    <row r="59" spans="1:36" s="4" customFormat="1" ht="15.75" x14ac:dyDescent="0.25">
      <c r="A59" s="22">
        <v>50</v>
      </c>
      <c r="B59" s="22" t="s">
        <v>53</v>
      </c>
      <c r="C59" s="22">
        <v>1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2041250</v>
      </c>
      <c r="K59" s="23">
        <v>1583750</v>
      </c>
      <c r="L59" s="23">
        <v>2356788</v>
      </c>
      <c r="M59" s="23">
        <v>0</v>
      </c>
      <c r="N59" s="23">
        <v>27169</v>
      </c>
      <c r="O59" s="23">
        <v>35984.199999999997</v>
      </c>
      <c r="P59" s="23">
        <v>0</v>
      </c>
      <c r="Q59" s="23">
        <v>0</v>
      </c>
      <c r="R59" s="23">
        <v>0</v>
      </c>
      <c r="S59" s="23">
        <v>0</v>
      </c>
      <c r="T59" s="24" t="s">
        <v>2</v>
      </c>
      <c r="U59" s="24">
        <f t="shared" si="0"/>
        <v>6044941.2000000002</v>
      </c>
      <c r="V59" s="25">
        <f t="shared" si="1"/>
        <v>8.524428987790996</v>
      </c>
      <c r="W59" s="24">
        <v>47358582.59928</v>
      </c>
      <c r="X59" s="26">
        <v>70913151</v>
      </c>
      <c r="Y59" s="24">
        <f t="shared" si="2"/>
        <v>23554568.40072</v>
      </c>
      <c r="Z59" s="24">
        <f t="shared" si="3"/>
        <v>2007892.456700034</v>
      </c>
      <c r="AA59" s="25">
        <v>143.68108828905861</v>
      </c>
      <c r="AB59" s="25">
        <f t="shared" si="4"/>
        <v>145.49687672524968</v>
      </c>
      <c r="AC59" s="27">
        <f t="shared" si="5"/>
        <v>1.8157884361910703</v>
      </c>
      <c r="AD59" s="28">
        <v>15</v>
      </c>
      <c r="AE59" s="26">
        <v>1</v>
      </c>
      <c r="AF59" s="29">
        <f t="shared" si="6"/>
        <v>145.49687672524968</v>
      </c>
      <c r="AG59" s="30">
        <v>143.68108828905861</v>
      </c>
      <c r="AH59" s="30">
        <v>143.68108828905861</v>
      </c>
      <c r="AI59" s="29">
        <v>143.68</v>
      </c>
      <c r="AJ59" s="5"/>
    </row>
    <row r="60" spans="1:36" s="4" customFormat="1" ht="15.75" x14ac:dyDescent="0.25">
      <c r="A60" s="22">
        <v>51</v>
      </c>
      <c r="B60" s="22" t="s">
        <v>54</v>
      </c>
      <c r="C60" s="22">
        <v>1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366610</v>
      </c>
      <c r="K60" s="23">
        <v>0</v>
      </c>
      <c r="L60" s="23">
        <v>285552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4" t="s">
        <v>2</v>
      </c>
      <c r="U60" s="24">
        <f t="shared" si="0"/>
        <v>652162</v>
      </c>
      <c r="V60" s="25">
        <f t="shared" si="1"/>
        <v>4.6214855760076352</v>
      </c>
      <c r="W60" s="24">
        <v>7237676.1200499991</v>
      </c>
      <c r="X60" s="26">
        <v>14111523</v>
      </c>
      <c r="Y60" s="24">
        <f t="shared" si="2"/>
        <v>6873846.8799500009</v>
      </c>
      <c r="Z60" s="24">
        <f t="shared" si="3"/>
        <v>317673.8420737402</v>
      </c>
      <c r="AA60" s="25">
        <v>201.40840223459659</v>
      </c>
      <c r="AB60" s="25">
        <f t="shared" si="4"/>
        <v>190.58395165976242</v>
      </c>
      <c r="AC60" s="27">
        <f t="shared" si="5"/>
        <v>-10.824450574834174</v>
      </c>
      <c r="AD60" s="28">
        <v>0</v>
      </c>
      <c r="AE60" s="26">
        <v>1</v>
      </c>
      <c r="AF60" s="29">
        <f t="shared" si="6"/>
        <v>190.58395165976242</v>
      </c>
      <c r="AG60" s="30">
        <v>201.40840223459659</v>
      </c>
      <c r="AH60" s="30">
        <v>201.40840223459659</v>
      </c>
      <c r="AI60" s="29">
        <v>201.41</v>
      </c>
      <c r="AJ60" s="5"/>
    </row>
    <row r="61" spans="1:36" s="4" customFormat="1" ht="15.75" x14ac:dyDescent="0.25">
      <c r="A61" s="22">
        <v>52</v>
      </c>
      <c r="B61" s="22" t="s">
        <v>55</v>
      </c>
      <c r="C61" s="22">
        <v>1</v>
      </c>
      <c r="D61" s="23">
        <v>25000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2154099.15</v>
      </c>
      <c r="K61" s="23">
        <v>597262.25</v>
      </c>
      <c r="L61" s="23">
        <v>1039112.151</v>
      </c>
      <c r="M61" s="23">
        <v>0</v>
      </c>
      <c r="N61" s="23">
        <v>17326</v>
      </c>
      <c r="O61" s="23">
        <v>122014.76</v>
      </c>
      <c r="P61" s="23">
        <v>0</v>
      </c>
      <c r="Q61" s="23">
        <v>0</v>
      </c>
      <c r="R61" s="23">
        <v>0</v>
      </c>
      <c r="S61" s="23">
        <v>0</v>
      </c>
      <c r="T61" s="24" t="s">
        <v>2</v>
      </c>
      <c r="U61" s="24">
        <f t="shared" si="0"/>
        <v>3954814.3109999998</v>
      </c>
      <c r="V61" s="25">
        <f t="shared" si="1"/>
        <v>11.578497417016838</v>
      </c>
      <c r="W61" s="24">
        <v>21388080.561930001</v>
      </c>
      <c r="X61" s="26">
        <v>34156541.808159292</v>
      </c>
      <c r="Y61" s="24">
        <f t="shared" si="2"/>
        <v>12768461.246229291</v>
      </c>
      <c r="Z61" s="24">
        <f t="shared" si="3"/>
        <v>1478395.9555874544</v>
      </c>
      <c r="AA61" s="25">
        <v>148.69240056490659</v>
      </c>
      <c r="AB61" s="25">
        <f t="shared" si="4"/>
        <v>152.78671575016293</v>
      </c>
      <c r="AC61" s="27">
        <f t="shared" si="5"/>
        <v>4.0943151852563346</v>
      </c>
      <c r="AD61" s="28">
        <v>77</v>
      </c>
      <c r="AE61" s="26">
        <v>1</v>
      </c>
      <c r="AF61" s="29">
        <f t="shared" si="6"/>
        <v>152.78671575016293</v>
      </c>
      <c r="AG61" s="30">
        <v>148.69240056490659</v>
      </c>
      <c r="AH61" s="30">
        <v>153.1361730140064</v>
      </c>
      <c r="AI61" s="29">
        <v>152.79</v>
      </c>
      <c r="AJ61" s="5"/>
    </row>
    <row r="62" spans="1:36" s="4" customFormat="1" ht="15.75" x14ac:dyDescent="0.25">
      <c r="A62" s="22">
        <v>53</v>
      </c>
      <c r="B62" s="22" t="s">
        <v>56</v>
      </c>
      <c r="C62" s="22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4">
        <v>0</v>
      </c>
      <c r="U62" s="24">
        <f t="shared" si="0"/>
        <v>0</v>
      </c>
      <c r="V62" s="25">
        <f t="shared" si="1"/>
        <v>0</v>
      </c>
      <c r="W62" s="24">
        <v>240365.82</v>
      </c>
      <c r="X62" s="26">
        <v>327735</v>
      </c>
      <c r="Y62" s="24">
        <f t="shared" si="2"/>
        <v>87369.18</v>
      </c>
      <c r="Z62" s="24">
        <f t="shared" si="3"/>
        <v>0</v>
      </c>
      <c r="AA62" s="25">
        <v>0</v>
      </c>
      <c r="AB62" s="25">
        <f t="shared" si="4"/>
        <v>0</v>
      </c>
      <c r="AC62" s="27">
        <f t="shared" si="5"/>
        <v>0</v>
      </c>
      <c r="AD62" s="28">
        <v>0</v>
      </c>
      <c r="AE62" s="26" t="s">
        <v>446</v>
      </c>
      <c r="AF62" s="29">
        <f t="shared" si="6"/>
        <v>0</v>
      </c>
      <c r="AG62" s="30">
        <v>0</v>
      </c>
      <c r="AH62" s="30">
        <v>0</v>
      </c>
      <c r="AI62" s="29">
        <v>0</v>
      </c>
      <c r="AJ62" s="5"/>
    </row>
    <row r="63" spans="1:36" s="4" customFormat="1" ht="15.75" x14ac:dyDescent="0.25">
      <c r="A63" s="22">
        <v>54</v>
      </c>
      <c r="B63" s="22" t="s">
        <v>57</v>
      </c>
      <c r="C63" s="22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4">
        <v>0</v>
      </c>
      <c r="U63" s="24">
        <f t="shared" si="0"/>
        <v>0</v>
      </c>
      <c r="V63" s="25">
        <f t="shared" si="1"/>
        <v>0</v>
      </c>
      <c r="W63" s="24">
        <v>0</v>
      </c>
      <c r="X63" s="26">
        <v>0</v>
      </c>
      <c r="Y63" s="24">
        <f t="shared" si="2"/>
        <v>0</v>
      </c>
      <c r="Z63" s="24">
        <f t="shared" si="3"/>
        <v>0</v>
      </c>
      <c r="AA63" s="25">
        <v>0</v>
      </c>
      <c r="AB63" s="25">
        <f t="shared" si="4"/>
        <v>0</v>
      </c>
      <c r="AC63" s="27">
        <f t="shared" si="5"/>
        <v>0</v>
      </c>
      <c r="AD63" s="28">
        <v>0</v>
      </c>
      <c r="AE63" s="26" t="s">
        <v>446</v>
      </c>
      <c r="AF63" s="29">
        <f t="shared" si="6"/>
        <v>0</v>
      </c>
      <c r="AG63" s="30">
        <v>0</v>
      </c>
      <c r="AH63" s="30">
        <v>0</v>
      </c>
      <c r="AI63" s="29">
        <v>0</v>
      </c>
      <c r="AJ63" s="5"/>
    </row>
    <row r="64" spans="1:36" s="4" customFormat="1" ht="15.75" x14ac:dyDescent="0.25">
      <c r="A64" s="22">
        <v>55</v>
      </c>
      <c r="B64" s="22" t="s">
        <v>58</v>
      </c>
      <c r="C64" s="22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192326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4">
        <v>0</v>
      </c>
      <c r="U64" s="24">
        <f t="shared" si="0"/>
        <v>0</v>
      </c>
      <c r="V64" s="25">
        <f t="shared" si="1"/>
        <v>0</v>
      </c>
      <c r="W64" s="24">
        <v>0</v>
      </c>
      <c r="X64" s="26">
        <v>0</v>
      </c>
      <c r="Y64" s="24">
        <f t="shared" si="2"/>
        <v>0</v>
      </c>
      <c r="Z64" s="24">
        <f t="shared" si="3"/>
        <v>0</v>
      </c>
      <c r="AA64" s="25">
        <v>0</v>
      </c>
      <c r="AB64" s="25">
        <f t="shared" si="4"/>
        <v>0</v>
      </c>
      <c r="AC64" s="27">
        <f t="shared" si="5"/>
        <v>0</v>
      </c>
      <c r="AD64" s="28">
        <v>0</v>
      </c>
      <c r="AE64" s="26" t="s">
        <v>446</v>
      </c>
      <c r="AF64" s="29">
        <f t="shared" si="6"/>
        <v>0</v>
      </c>
      <c r="AG64" s="30">
        <v>0</v>
      </c>
      <c r="AH64" s="30">
        <v>0</v>
      </c>
      <c r="AI64" s="29">
        <v>0</v>
      </c>
      <c r="AJ64" s="5"/>
    </row>
    <row r="65" spans="1:49" s="4" customFormat="1" ht="15.75" x14ac:dyDescent="0.25">
      <c r="A65" s="22">
        <v>56</v>
      </c>
      <c r="B65" s="22" t="s">
        <v>59</v>
      </c>
      <c r="C65" s="22">
        <v>1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1186126</v>
      </c>
      <c r="K65" s="23">
        <v>2326143</v>
      </c>
      <c r="L65" s="23">
        <v>3000648</v>
      </c>
      <c r="M65" s="23">
        <v>0</v>
      </c>
      <c r="N65" s="23">
        <v>144321</v>
      </c>
      <c r="O65" s="23">
        <v>97124.79</v>
      </c>
      <c r="P65" s="23">
        <v>0</v>
      </c>
      <c r="Q65" s="23">
        <v>0</v>
      </c>
      <c r="R65" s="23">
        <v>0</v>
      </c>
      <c r="S65" s="23">
        <v>0</v>
      </c>
      <c r="T65" s="24" t="s">
        <v>2</v>
      </c>
      <c r="U65" s="24">
        <f t="shared" si="0"/>
        <v>6754362.79</v>
      </c>
      <c r="V65" s="25">
        <f t="shared" si="1"/>
        <v>7.334681308165818</v>
      </c>
      <c r="W65" s="24">
        <v>68619087.450000003</v>
      </c>
      <c r="X65" s="26">
        <v>92088020</v>
      </c>
      <c r="Y65" s="24">
        <f t="shared" si="2"/>
        <v>23468932.549999997</v>
      </c>
      <c r="Z65" s="24">
        <f t="shared" si="3"/>
        <v>1721371.4089708931</v>
      </c>
      <c r="AA65" s="25">
        <v>129.65461497815497</v>
      </c>
      <c r="AB65" s="25">
        <f t="shared" si="4"/>
        <v>131.69316577821832</v>
      </c>
      <c r="AC65" s="27">
        <f t="shared" si="5"/>
        <v>2.0385508000633479</v>
      </c>
      <c r="AD65" s="28">
        <v>76</v>
      </c>
      <c r="AE65" s="26">
        <v>1</v>
      </c>
      <c r="AF65" s="29">
        <f t="shared" si="6"/>
        <v>131.69316577821832</v>
      </c>
      <c r="AG65" s="30">
        <v>129.65461497815497</v>
      </c>
      <c r="AH65" s="30">
        <v>131.80375185873373</v>
      </c>
      <c r="AI65" s="29">
        <v>131.69</v>
      </c>
      <c r="AJ65" s="5"/>
      <c r="AU65" s="2"/>
      <c r="AV65" s="2"/>
      <c r="AW65" s="2"/>
    </row>
    <row r="66" spans="1:49" s="4" customFormat="1" ht="15.75" x14ac:dyDescent="0.25">
      <c r="A66" s="22">
        <v>57</v>
      </c>
      <c r="B66" s="22" t="s">
        <v>60</v>
      </c>
      <c r="C66" s="22">
        <v>1</v>
      </c>
      <c r="D66" s="23">
        <v>1966000</v>
      </c>
      <c r="E66" s="23">
        <v>5160563</v>
      </c>
      <c r="F66" s="23">
        <v>0</v>
      </c>
      <c r="G66" s="23">
        <v>0</v>
      </c>
      <c r="H66" s="23">
        <v>0</v>
      </c>
      <c r="I66" s="23">
        <v>0</v>
      </c>
      <c r="J66" s="23">
        <v>581546</v>
      </c>
      <c r="K66" s="23">
        <v>9164159</v>
      </c>
      <c r="L66" s="23">
        <v>0</v>
      </c>
      <c r="M66" s="23">
        <v>21040</v>
      </c>
      <c r="N66" s="23">
        <v>39958</v>
      </c>
      <c r="O66" s="23">
        <v>1461574.38</v>
      </c>
      <c r="P66" s="23">
        <v>0</v>
      </c>
      <c r="Q66" s="23">
        <v>0</v>
      </c>
      <c r="R66" s="23">
        <v>0</v>
      </c>
      <c r="S66" s="23">
        <v>0</v>
      </c>
      <c r="T66" s="24" t="s">
        <v>2</v>
      </c>
      <c r="U66" s="24">
        <f t="shared" si="0"/>
        <v>18394840.379999999</v>
      </c>
      <c r="V66" s="25">
        <f t="shared" si="1"/>
        <v>11.236799163184671</v>
      </c>
      <c r="W66" s="24">
        <v>155824471.33182999</v>
      </c>
      <c r="X66" s="26">
        <v>163701781.19999999</v>
      </c>
      <c r="Y66" s="24">
        <f t="shared" si="2"/>
        <v>7877309.8681699932</v>
      </c>
      <c r="Z66" s="24">
        <f t="shared" si="3"/>
        <v>885157.48934798932</v>
      </c>
      <c r="AA66" s="25">
        <v>102.2918732408081</v>
      </c>
      <c r="AB66" s="25">
        <f t="shared" si="4"/>
        <v>104.48719788301553</v>
      </c>
      <c r="AC66" s="27">
        <f t="shared" si="5"/>
        <v>2.1953246422074244</v>
      </c>
      <c r="AD66" s="28">
        <v>939</v>
      </c>
      <c r="AE66" s="26">
        <v>1</v>
      </c>
      <c r="AF66" s="29">
        <f t="shared" si="6"/>
        <v>104.48719788301553</v>
      </c>
      <c r="AG66" s="30">
        <v>102.2918732408081</v>
      </c>
      <c r="AH66" s="30">
        <v>105.01314606207856</v>
      </c>
      <c r="AI66" s="29">
        <v>104.49</v>
      </c>
      <c r="AJ66" s="5"/>
      <c r="AU66" s="2"/>
      <c r="AV66" s="2"/>
      <c r="AW66" s="2"/>
    </row>
    <row r="67" spans="1:49" s="4" customFormat="1" ht="15.75" x14ac:dyDescent="0.25">
      <c r="A67" s="22">
        <v>58</v>
      </c>
      <c r="B67" s="22" t="s">
        <v>61</v>
      </c>
      <c r="C67" s="22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4">
        <v>0</v>
      </c>
      <c r="U67" s="24">
        <f t="shared" si="0"/>
        <v>0</v>
      </c>
      <c r="V67" s="25">
        <f t="shared" si="1"/>
        <v>0</v>
      </c>
      <c r="W67" s="24">
        <v>17354.29</v>
      </c>
      <c r="X67" s="26">
        <v>563362</v>
      </c>
      <c r="Y67" s="24">
        <f t="shared" si="2"/>
        <v>546007.71</v>
      </c>
      <c r="Z67" s="24">
        <f t="shared" si="3"/>
        <v>0</v>
      </c>
      <c r="AA67" s="25">
        <v>0</v>
      </c>
      <c r="AB67" s="25">
        <f t="shared" si="4"/>
        <v>0</v>
      </c>
      <c r="AC67" s="27">
        <f t="shared" si="5"/>
        <v>0</v>
      </c>
      <c r="AD67" s="28">
        <v>0</v>
      </c>
      <c r="AE67" s="26" t="s">
        <v>446</v>
      </c>
      <c r="AF67" s="29">
        <f t="shared" si="6"/>
        <v>0</v>
      </c>
      <c r="AG67" s="30">
        <v>0</v>
      </c>
      <c r="AH67" s="30">
        <v>0</v>
      </c>
      <c r="AI67" s="29">
        <v>0</v>
      </c>
      <c r="AJ67" s="5"/>
      <c r="AU67" s="2"/>
      <c r="AV67" s="2"/>
      <c r="AW67" s="2"/>
    </row>
    <row r="68" spans="1:49" s="4" customFormat="1" ht="15.75" x14ac:dyDescent="0.25">
      <c r="A68" s="22">
        <v>59</v>
      </c>
      <c r="B68" s="22" t="s">
        <v>62</v>
      </c>
      <c r="C68" s="22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4">
        <v>0</v>
      </c>
      <c r="U68" s="24">
        <f t="shared" si="0"/>
        <v>0</v>
      </c>
      <c r="V68" s="25">
        <f t="shared" si="1"/>
        <v>0</v>
      </c>
      <c r="W68" s="24">
        <v>156188.61000000002</v>
      </c>
      <c r="X68" s="26">
        <v>178148</v>
      </c>
      <c r="Y68" s="24">
        <f t="shared" si="2"/>
        <v>21959.389999999985</v>
      </c>
      <c r="Z68" s="24">
        <f t="shared" si="3"/>
        <v>0</v>
      </c>
      <c r="AA68" s="25">
        <v>0</v>
      </c>
      <c r="AB68" s="25">
        <f t="shared" si="4"/>
        <v>0</v>
      </c>
      <c r="AC68" s="27">
        <f t="shared" si="5"/>
        <v>0</v>
      </c>
      <c r="AD68" s="28">
        <v>0</v>
      </c>
      <c r="AE68" s="26" t="s">
        <v>446</v>
      </c>
      <c r="AF68" s="29">
        <f t="shared" si="6"/>
        <v>0</v>
      </c>
      <c r="AG68" s="30">
        <v>0</v>
      </c>
      <c r="AH68" s="30">
        <v>0</v>
      </c>
      <c r="AI68" s="29">
        <v>0</v>
      </c>
      <c r="AJ68" s="5"/>
      <c r="AU68" s="2"/>
      <c r="AV68" s="2"/>
      <c r="AW68" s="2"/>
    </row>
    <row r="69" spans="1:49" s="4" customFormat="1" ht="15.75" x14ac:dyDescent="0.25">
      <c r="A69" s="22">
        <v>60</v>
      </c>
      <c r="B69" s="22" t="s">
        <v>63</v>
      </c>
      <c r="C69" s="22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4">
        <v>0</v>
      </c>
      <c r="U69" s="24">
        <f t="shared" si="0"/>
        <v>0</v>
      </c>
      <c r="V69" s="25">
        <f t="shared" si="1"/>
        <v>0</v>
      </c>
      <c r="W69" s="24">
        <v>292428.69</v>
      </c>
      <c r="X69" s="26">
        <v>407992</v>
      </c>
      <c r="Y69" s="24">
        <f t="shared" si="2"/>
        <v>115563.31</v>
      </c>
      <c r="Z69" s="24">
        <f t="shared" si="3"/>
        <v>0</v>
      </c>
      <c r="AA69" s="25">
        <v>0</v>
      </c>
      <c r="AB69" s="25">
        <f t="shared" si="4"/>
        <v>0</v>
      </c>
      <c r="AC69" s="27">
        <f t="shared" si="5"/>
        <v>0</v>
      </c>
      <c r="AD69" s="28">
        <v>0</v>
      </c>
      <c r="AE69" s="26" t="s">
        <v>446</v>
      </c>
      <c r="AF69" s="29">
        <f t="shared" si="6"/>
        <v>0</v>
      </c>
      <c r="AG69" s="30">
        <v>0</v>
      </c>
      <c r="AH69" s="30">
        <v>0</v>
      </c>
      <c r="AI69" s="29">
        <v>0</v>
      </c>
      <c r="AJ69" s="5"/>
      <c r="AU69" s="2"/>
      <c r="AV69" s="2"/>
      <c r="AW69" s="2"/>
    </row>
    <row r="70" spans="1:49" s="4" customFormat="1" ht="15.75" x14ac:dyDescent="0.25">
      <c r="A70" s="22">
        <v>61</v>
      </c>
      <c r="B70" s="22" t="s">
        <v>64</v>
      </c>
      <c r="C70" s="22">
        <v>1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5950000</v>
      </c>
      <c r="K70" s="23">
        <v>0</v>
      </c>
      <c r="L70" s="23">
        <v>3608380.64</v>
      </c>
      <c r="M70" s="23">
        <v>55380</v>
      </c>
      <c r="N70" s="23">
        <v>568380</v>
      </c>
      <c r="O70" s="23">
        <v>537755.05000000005</v>
      </c>
      <c r="P70" s="23">
        <v>0</v>
      </c>
      <c r="Q70" s="23">
        <v>0</v>
      </c>
      <c r="R70" s="23">
        <v>0</v>
      </c>
      <c r="S70" s="23">
        <v>0</v>
      </c>
      <c r="T70" s="24" t="s">
        <v>2</v>
      </c>
      <c r="U70" s="24">
        <f t="shared" si="0"/>
        <v>10719895.690000001</v>
      </c>
      <c r="V70" s="25">
        <f t="shared" si="1"/>
        <v>7.064610063845647</v>
      </c>
      <c r="W70" s="24">
        <v>136705068.66</v>
      </c>
      <c r="X70" s="26">
        <v>151740798.05000001</v>
      </c>
      <c r="Y70" s="24">
        <f t="shared" si="2"/>
        <v>15035729.390000015</v>
      </c>
      <c r="Z70" s="24">
        <f t="shared" si="3"/>
        <v>1062215.6516585387</v>
      </c>
      <c r="AA70" s="25">
        <v>108.37062742162105</v>
      </c>
      <c r="AB70" s="25">
        <f t="shared" si="4"/>
        <v>110.22165006412095</v>
      </c>
      <c r="AC70" s="27">
        <f t="shared" si="5"/>
        <v>1.851022642499899</v>
      </c>
      <c r="AD70" s="28">
        <v>372</v>
      </c>
      <c r="AE70" s="26">
        <v>1</v>
      </c>
      <c r="AF70" s="29">
        <f t="shared" si="6"/>
        <v>110.22165006412095</v>
      </c>
      <c r="AG70" s="30">
        <v>108.37062742162105</v>
      </c>
      <c r="AH70" s="30">
        <v>110.40502928837481</v>
      </c>
      <c r="AI70" s="29">
        <v>110.22</v>
      </c>
      <c r="AJ70" s="5"/>
      <c r="AU70" s="2"/>
      <c r="AV70" s="2"/>
      <c r="AW70" s="2"/>
    </row>
    <row r="71" spans="1:49" s="4" customFormat="1" ht="15.75" x14ac:dyDescent="0.25">
      <c r="A71" s="22">
        <v>62</v>
      </c>
      <c r="B71" s="22" t="s">
        <v>65</v>
      </c>
      <c r="C71" s="22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4">
        <v>0</v>
      </c>
      <c r="U71" s="24">
        <f t="shared" si="0"/>
        <v>0</v>
      </c>
      <c r="V71" s="25">
        <f t="shared" si="1"/>
        <v>0</v>
      </c>
      <c r="W71" s="24">
        <v>0</v>
      </c>
      <c r="X71" s="26">
        <v>0</v>
      </c>
      <c r="Y71" s="24">
        <f t="shared" si="2"/>
        <v>0</v>
      </c>
      <c r="Z71" s="24">
        <f t="shared" si="3"/>
        <v>0</v>
      </c>
      <c r="AA71" s="25">
        <v>0</v>
      </c>
      <c r="AB71" s="25">
        <f t="shared" si="4"/>
        <v>0</v>
      </c>
      <c r="AC71" s="27">
        <f t="shared" si="5"/>
        <v>0</v>
      </c>
      <c r="AD71" s="28">
        <v>0</v>
      </c>
      <c r="AE71" s="26" t="s">
        <v>446</v>
      </c>
      <c r="AF71" s="29">
        <f t="shared" si="6"/>
        <v>0</v>
      </c>
      <c r="AG71" s="30">
        <v>0</v>
      </c>
      <c r="AH71" s="30">
        <v>0</v>
      </c>
      <c r="AI71" s="29">
        <v>0</v>
      </c>
      <c r="AJ71" s="5"/>
      <c r="AU71" s="2"/>
      <c r="AV71" s="2"/>
      <c r="AW71" s="2"/>
    </row>
    <row r="72" spans="1:49" s="4" customFormat="1" ht="15.75" x14ac:dyDescent="0.25">
      <c r="A72" s="22">
        <v>63</v>
      </c>
      <c r="B72" s="22" t="s">
        <v>66</v>
      </c>
      <c r="C72" s="22">
        <v>1</v>
      </c>
      <c r="D72" s="23">
        <v>162676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137660</v>
      </c>
      <c r="K72" s="23">
        <v>0</v>
      </c>
      <c r="L72" s="23">
        <v>0</v>
      </c>
      <c r="M72" s="23">
        <v>0</v>
      </c>
      <c r="N72" s="23">
        <v>33237</v>
      </c>
      <c r="O72" s="23">
        <v>4179.21</v>
      </c>
      <c r="P72" s="23">
        <v>0</v>
      </c>
      <c r="Q72" s="23">
        <v>0</v>
      </c>
      <c r="R72" s="23">
        <v>0</v>
      </c>
      <c r="S72" s="23">
        <v>0</v>
      </c>
      <c r="T72" s="24" t="s">
        <v>11</v>
      </c>
      <c r="U72" s="24">
        <f t="shared" si="0"/>
        <v>321484.61</v>
      </c>
      <c r="V72" s="25">
        <f t="shared" si="1"/>
        <v>10.225204644606334</v>
      </c>
      <c r="W72" s="24">
        <v>2998078.92</v>
      </c>
      <c r="X72" s="26">
        <v>3144040.84</v>
      </c>
      <c r="Y72" s="24">
        <f t="shared" si="2"/>
        <v>145961.91999999993</v>
      </c>
      <c r="Z72" s="24">
        <f t="shared" si="3"/>
        <v>14924.905023196574</v>
      </c>
      <c r="AA72" s="25">
        <v>114.40461826106902</v>
      </c>
      <c r="AB72" s="25">
        <f t="shared" si="4"/>
        <v>104.37069932024347</v>
      </c>
      <c r="AC72" s="27">
        <f t="shared" si="5"/>
        <v>-10.033918940825544</v>
      </c>
      <c r="AD72" s="28">
        <v>1</v>
      </c>
      <c r="AE72" s="26">
        <v>1</v>
      </c>
      <c r="AF72" s="29">
        <f t="shared" si="6"/>
        <v>104.37069932024347</v>
      </c>
      <c r="AG72" s="30">
        <v>114.79133378192195</v>
      </c>
      <c r="AH72" s="30">
        <v>106.26370412926963</v>
      </c>
      <c r="AI72" s="29">
        <v>104.38</v>
      </c>
      <c r="AJ72" s="5"/>
      <c r="AU72" s="2"/>
      <c r="AV72" s="2"/>
      <c r="AW72" s="2"/>
    </row>
    <row r="73" spans="1:49" s="4" customFormat="1" ht="15.75" x14ac:dyDescent="0.25">
      <c r="A73" s="22">
        <v>64</v>
      </c>
      <c r="B73" s="22" t="s">
        <v>67</v>
      </c>
      <c r="C73" s="22">
        <v>1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1914839</v>
      </c>
      <c r="K73" s="23">
        <v>582837</v>
      </c>
      <c r="L73" s="23">
        <v>889981</v>
      </c>
      <c r="M73" s="23">
        <v>0</v>
      </c>
      <c r="N73" s="23">
        <v>108605</v>
      </c>
      <c r="O73" s="23">
        <v>104100.01</v>
      </c>
      <c r="P73" s="23">
        <v>0</v>
      </c>
      <c r="Q73" s="23">
        <v>0</v>
      </c>
      <c r="R73" s="23">
        <v>0</v>
      </c>
      <c r="S73" s="23">
        <v>0</v>
      </c>
      <c r="T73" s="24" t="s">
        <v>2</v>
      </c>
      <c r="U73" s="24">
        <f t="shared" si="0"/>
        <v>3600362.01</v>
      </c>
      <c r="V73" s="25">
        <f t="shared" si="1"/>
        <v>8.8201504190076214</v>
      </c>
      <c r="W73" s="24">
        <v>36558782.019999996</v>
      </c>
      <c r="X73" s="26">
        <v>40819734.799999997</v>
      </c>
      <c r="Y73" s="24">
        <f t="shared" si="2"/>
        <v>4260952.7800000012</v>
      </c>
      <c r="Z73" s="24">
        <f t="shared" si="3"/>
        <v>375822.44447888702</v>
      </c>
      <c r="AA73" s="25">
        <v>109.63633245632398</v>
      </c>
      <c r="AB73" s="25">
        <f t="shared" si="4"/>
        <v>110.62707814881716</v>
      </c>
      <c r="AC73" s="27">
        <f t="shared" si="5"/>
        <v>0.9907456924931779</v>
      </c>
      <c r="AD73" s="28">
        <v>82</v>
      </c>
      <c r="AE73" s="26">
        <v>1</v>
      </c>
      <c r="AF73" s="29">
        <f t="shared" si="6"/>
        <v>110.62707814881716</v>
      </c>
      <c r="AG73" s="30">
        <v>109.63633245632398</v>
      </c>
      <c r="AH73" s="30">
        <v>110.93426706479931</v>
      </c>
      <c r="AI73" s="29">
        <v>110.64</v>
      </c>
      <c r="AJ73" s="5"/>
      <c r="AU73" s="2"/>
      <c r="AV73" s="2"/>
      <c r="AW73" s="2"/>
    </row>
    <row r="74" spans="1:49" s="4" customFormat="1" ht="15.75" x14ac:dyDescent="0.25">
      <c r="A74" s="22">
        <v>65</v>
      </c>
      <c r="B74" s="22" t="s">
        <v>68</v>
      </c>
      <c r="C74" s="22">
        <v>1</v>
      </c>
      <c r="D74" s="23">
        <v>0</v>
      </c>
      <c r="E74" s="23">
        <v>87580</v>
      </c>
      <c r="F74" s="23">
        <v>0</v>
      </c>
      <c r="G74" s="23">
        <v>0</v>
      </c>
      <c r="H74" s="23">
        <v>0</v>
      </c>
      <c r="I74" s="23">
        <v>109.229999999996</v>
      </c>
      <c r="J74" s="23">
        <v>596232</v>
      </c>
      <c r="K74" s="23">
        <v>625631</v>
      </c>
      <c r="L74" s="23">
        <v>1034795.2174</v>
      </c>
      <c r="M74" s="23">
        <v>0</v>
      </c>
      <c r="N74" s="23">
        <v>4280</v>
      </c>
      <c r="O74" s="23">
        <v>11164.02</v>
      </c>
      <c r="P74" s="23">
        <v>0</v>
      </c>
      <c r="Q74" s="23">
        <v>0</v>
      </c>
      <c r="R74" s="23">
        <v>0</v>
      </c>
      <c r="S74" s="23">
        <v>0</v>
      </c>
      <c r="T74" s="24" t="s">
        <v>11</v>
      </c>
      <c r="U74" s="24">
        <f t="shared" ref="U74:U137" si="7">IF(OR(T74="X",T74="X16",T74="X17"),SUM(D74:S74),
IF(T74="x18",SUM(E74:K74,M74:S74)+D74*0.9+L74*0.9,SUM(D74:S74)-D74-L74))</f>
        <v>2256311.9456599997</v>
      </c>
      <c r="V74" s="25">
        <f t="shared" ref="V74:V137" si="8">IF(AND(C74=1,U74&gt;0),U74/X74*100,0)</f>
        <v>7.0226389839051775</v>
      </c>
      <c r="W74" s="24">
        <v>18191220.125599999</v>
      </c>
      <c r="X74" s="26">
        <v>32129117.712460004</v>
      </c>
      <c r="Y74" s="24">
        <f t="shared" ref="Y74:Y137" si="9">IF(X74-W74&gt;0,X74-W74,0)</f>
        <v>13937897.586860005</v>
      </c>
      <c r="Z74" s="24">
        <f t="shared" ref="Z74:Z137" si="10">V74*0.01*Y74</f>
        <v>978808.22947160969</v>
      </c>
      <c r="AA74" s="25">
        <v>169.31126290637278</v>
      </c>
      <c r="AB74" s="25">
        <f t="shared" ref="AB74:AB137" si="11">IFERROR(IF(C74=1,(X74-Z74)/W74*100,0),"")</f>
        <v>171.23815372423221</v>
      </c>
      <c r="AC74" s="27">
        <f t="shared" ref="AC74:AC137" si="12">AB74-AA74</f>
        <v>1.9268908178594302</v>
      </c>
      <c r="AD74" s="28">
        <v>4</v>
      </c>
      <c r="AE74" s="26">
        <v>1</v>
      </c>
      <c r="AF74" s="29">
        <f t="shared" ref="AF74:AF137" si="13">IF(AE74=1,AB74,AA74)</f>
        <v>171.23815372423221</v>
      </c>
      <c r="AG74" s="30">
        <v>170.88226000840129</v>
      </c>
      <c r="AH74" s="30">
        <v>171.19778020281706</v>
      </c>
      <c r="AI74" s="29">
        <v>171.24</v>
      </c>
      <c r="AJ74" s="5"/>
      <c r="AU74" s="2"/>
      <c r="AV74" s="2"/>
      <c r="AW74" s="2"/>
    </row>
    <row r="75" spans="1:49" s="4" customFormat="1" ht="15.75" x14ac:dyDescent="0.25">
      <c r="A75" s="22">
        <v>66</v>
      </c>
      <c r="B75" s="22" t="s">
        <v>69</v>
      </c>
      <c r="C75" s="22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4">
        <v>0</v>
      </c>
      <c r="U75" s="24">
        <f t="shared" si="7"/>
        <v>0</v>
      </c>
      <c r="V75" s="25">
        <f t="shared" si="8"/>
        <v>0</v>
      </c>
      <c r="W75" s="24">
        <v>0</v>
      </c>
      <c r="X75" s="26">
        <v>326766</v>
      </c>
      <c r="Y75" s="24">
        <f t="shared" si="9"/>
        <v>326766</v>
      </c>
      <c r="Z75" s="24">
        <f t="shared" si="10"/>
        <v>0</v>
      </c>
      <c r="AA75" s="25">
        <v>0</v>
      </c>
      <c r="AB75" s="25">
        <f t="shared" si="11"/>
        <v>0</v>
      </c>
      <c r="AC75" s="27">
        <f t="shared" si="12"/>
        <v>0</v>
      </c>
      <c r="AD75" s="28">
        <v>0</v>
      </c>
      <c r="AE75" s="26" t="s">
        <v>446</v>
      </c>
      <c r="AF75" s="29">
        <f t="shared" si="13"/>
        <v>0</v>
      </c>
      <c r="AG75" s="30">
        <v>0</v>
      </c>
      <c r="AH75" s="30">
        <v>0</v>
      </c>
      <c r="AI75" s="29">
        <v>0</v>
      </c>
      <c r="AJ75" s="5"/>
      <c r="AU75" s="2"/>
      <c r="AV75" s="2"/>
      <c r="AW75" s="2"/>
    </row>
    <row r="76" spans="1:49" s="4" customFormat="1" ht="15.75" x14ac:dyDescent="0.25">
      <c r="A76" s="22">
        <v>67</v>
      </c>
      <c r="B76" s="22" t="s">
        <v>70</v>
      </c>
      <c r="C76" s="22">
        <v>1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42060</v>
      </c>
      <c r="K76" s="23">
        <v>59712</v>
      </c>
      <c r="L76" s="23">
        <v>869646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4" t="s">
        <v>11</v>
      </c>
      <c r="U76" s="24">
        <f t="shared" si="7"/>
        <v>884453.4</v>
      </c>
      <c r="V76" s="25">
        <f t="shared" si="8"/>
        <v>1.7054105913170385</v>
      </c>
      <c r="W76" s="24">
        <v>24461959.490359999</v>
      </c>
      <c r="X76" s="26">
        <v>51861610.600000001</v>
      </c>
      <c r="Y76" s="24">
        <f t="shared" si="9"/>
        <v>27399651.109640002</v>
      </c>
      <c r="Z76" s="24">
        <f t="shared" si="10"/>
        <v>467276.55200771708</v>
      </c>
      <c r="AA76" s="25">
        <v>206.54612540388459</v>
      </c>
      <c r="AB76" s="25">
        <f t="shared" si="11"/>
        <v>210.09900726982167</v>
      </c>
      <c r="AC76" s="27">
        <f t="shared" si="12"/>
        <v>3.5528818659370813</v>
      </c>
      <c r="AD76" s="28">
        <v>0</v>
      </c>
      <c r="AE76" s="26">
        <v>1</v>
      </c>
      <c r="AF76" s="29">
        <f t="shared" si="13"/>
        <v>210.09900726982167</v>
      </c>
      <c r="AG76" s="30">
        <v>206.54612540388459</v>
      </c>
      <c r="AH76" s="30">
        <v>212.85569704074706</v>
      </c>
      <c r="AI76" s="29">
        <v>212.84</v>
      </c>
      <c r="AJ76" s="5"/>
      <c r="AU76" s="2"/>
      <c r="AV76" s="2"/>
      <c r="AW76" s="2"/>
    </row>
    <row r="77" spans="1:49" s="4" customFormat="1" ht="15.75" x14ac:dyDescent="0.25">
      <c r="A77" s="22">
        <v>68</v>
      </c>
      <c r="B77" s="22" t="s">
        <v>71</v>
      </c>
      <c r="C77" s="22">
        <v>1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76116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4" t="s">
        <v>11</v>
      </c>
      <c r="U77" s="24">
        <f t="shared" si="7"/>
        <v>68504.400000000009</v>
      </c>
      <c r="V77" s="25">
        <f t="shared" si="8"/>
        <v>2.2788951288718087</v>
      </c>
      <c r="W77" s="24">
        <v>1196505.07</v>
      </c>
      <c r="X77" s="26">
        <v>3006035.65</v>
      </c>
      <c r="Y77" s="24">
        <f t="shared" si="9"/>
        <v>1809530.5799999998</v>
      </c>
      <c r="Z77" s="24">
        <f t="shared" si="10"/>
        <v>41237.304243065781</v>
      </c>
      <c r="AA77" s="25">
        <v>279.6460205690467</v>
      </c>
      <c r="AB77" s="25">
        <f t="shared" si="11"/>
        <v>247.78819748393826</v>
      </c>
      <c r="AC77" s="27">
        <f t="shared" si="12"/>
        <v>-31.857823085108436</v>
      </c>
      <c r="AD77" s="28">
        <v>0</v>
      </c>
      <c r="AE77" s="26">
        <v>1</v>
      </c>
      <c r="AF77" s="29">
        <f t="shared" si="13"/>
        <v>247.78819748393826</v>
      </c>
      <c r="AG77" s="30">
        <v>281.9866611745814</v>
      </c>
      <c r="AH77" s="30">
        <v>247.62256121490475</v>
      </c>
      <c r="AI77" s="29">
        <v>247.79</v>
      </c>
      <c r="AJ77" s="5"/>
      <c r="AU77" s="2"/>
      <c r="AV77" s="2"/>
      <c r="AW77" s="2"/>
    </row>
    <row r="78" spans="1:49" s="4" customFormat="1" ht="15.75" x14ac:dyDescent="0.25">
      <c r="A78" s="22">
        <v>69</v>
      </c>
      <c r="B78" s="22" t="s">
        <v>72</v>
      </c>
      <c r="C78" s="22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4">
        <v>0</v>
      </c>
      <c r="U78" s="24">
        <f t="shared" si="7"/>
        <v>0</v>
      </c>
      <c r="V78" s="25">
        <f t="shared" si="8"/>
        <v>0</v>
      </c>
      <c r="W78" s="24">
        <v>86771.45</v>
      </c>
      <c r="X78" s="26">
        <v>131397.12</v>
      </c>
      <c r="Y78" s="24">
        <f t="shared" si="9"/>
        <v>44625.67</v>
      </c>
      <c r="Z78" s="24">
        <f t="shared" si="10"/>
        <v>0</v>
      </c>
      <c r="AA78" s="25">
        <v>0</v>
      </c>
      <c r="AB78" s="25">
        <f t="shared" si="11"/>
        <v>0</v>
      </c>
      <c r="AC78" s="27">
        <f t="shared" si="12"/>
        <v>0</v>
      </c>
      <c r="AD78" s="28">
        <v>0</v>
      </c>
      <c r="AE78" s="26" t="s">
        <v>446</v>
      </c>
      <c r="AF78" s="29">
        <f t="shared" si="13"/>
        <v>0</v>
      </c>
      <c r="AG78" s="30">
        <v>0</v>
      </c>
      <c r="AH78" s="30">
        <v>0</v>
      </c>
      <c r="AI78" s="29">
        <v>0</v>
      </c>
      <c r="AJ78" s="5"/>
      <c r="AU78" s="2"/>
      <c r="AV78" s="2"/>
      <c r="AW78" s="2"/>
    </row>
    <row r="79" spans="1:49" s="4" customFormat="1" ht="15.75" x14ac:dyDescent="0.25">
      <c r="A79" s="22">
        <v>70</v>
      </c>
      <c r="B79" s="22" t="s">
        <v>73</v>
      </c>
      <c r="C79" s="22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4">
        <v>0</v>
      </c>
      <c r="U79" s="24">
        <f t="shared" si="7"/>
        <v>0</v>
      </c>
      <c r="V79" s="25">
        <f t="shared" si="8"/>
        <v>0</v>
      </c>
      <c r="W79" s="24">
        <v>483325.88</v>
      </c>
      <c r="X79" s="26">
        <v>536087.52</v>
      </c>
      <c r="Y79" s="24">
        <f t="shared" si="9"/>
        <v>52761.640000000014</v>
      </c>
      <c r="Z79" s="24">
        <f t="shared" si="10"/>
        <v>0</v>
      </c>
      <c r="AA79" s="25">
        <v>0</v>
      </c>
      <c r="AB79" s="25">
        <f t="shared" si="11"/>
        <v>0</v>
      </c>
      <c r="AC79" s="27">
        <f t="shared" si="12"/>
        <v>0</v>
      </c>
      <c r="AD79" s="28">
        <v>0</v>
      </c>
      <c r="AE79" s="26" t="s">
        <v>446</v>
      </c>
      <c r="AF79" s="29">
        <f t="shared" si="13"/>
        <v>0</v>
      </c>
      <c r="AG79" s="30">
        <v>0</v>
      </c>
      <c r="AH79" s="30">
        <v>0</v>
      </c>
      <c r="AI79" s="29">
        <v>0</v>
      </c>
      <c r="AJ79" s="5"/>
      <c r="AU79" s="2"/>
      <c r="AV79" s="2"/>
      <c r="AW79" s="2"/>
    </row>
    <row r="80" spans="1:49" s="4" customFormat="1" ht="15.75" x14ac:dyDescent="0.25">
      <c r="A80" s="22">
        <v>71</v>
      </c>
      <c r="B80" s="22" t="s">
        <v>74</v>
      </c>
      <c r="C80" s="22">
        <v>1</v>
      </c>
      <c r="D80" s="23">
        <v>0</v>
      </c>
      <c r="E80" s="23">
        <v>305588</v>
      </c>
      <c r="F80" s="23">
        <v>0</v>
      </c>
      <c r="G80" s="23">
        <v>0</v>
      </c>
      <c r="H80" s="23">
        <v>0</v>
      </c>
      <c r="I80" s="23">
        <v>0</v>
      </c>
      <c r="J80" s="23">
        <v>820971</v>
      </c>
      <c r="K80" s="23">
        <v>631084</v>
      </c>
      <c r="L80" s="23">
        <v>2111580</v>
      </c>
      <c r="M80" s="23">
        <v>13157</v>
      </c>
      <c r="N80" s="23">
        <v>70152</v>
      </c>
      <c r="O80" s="23">
        <v>25455.43</v>
      </c>
      <c r="P80" s="23">
        <v>0</v>
      </c>
      <c r="Q80" s="23">
        <v>0</v>
      </c>
      <c r="R80" s="23">
        <v>0</v>
      </c>
      <c r="S80" s="23">
        <v>0</v>
      </c>
      <c r="T80" s="24" t="s">
        <v>2</v>
      </c>
      <c r="U80" s="24">
        <f t="shared" si="7"/>
        <v>3977987.43</v>
      </c>
      <c r="V80" s="25">
        <f t="shared" si="8"/>
        <v>5.9065344978636931</v>
      </c>
      <c r="W80" s="24">
        <v>46476053.399999999</v>
      </c>
      <c r="X80" s="26">
        <v>67348924</v>
      </c>
      <c r="Y80" s="24">
        <f t="shared" si="9"/>
        <v>20872870.600000001</v>
      </c>
      <c r="Z80" s="24">
        <f t="shared" si="10"/>
        <v>1232863.3026834487</v>
      </c>
      <c r="AA80" s="25">
        <v>142.17872562905555</v>
      </c>
      <c r="AB80" s="25">
        <f t="shared" si="11"/>
        <v>142.25833705862073</v>
      </c>
      <c r="AC80" s="27">
        <f t="shared" si="12"/>
        <v>7.9611429565176195E-2</v>
      </c>
      <c r="AD80" s="28">
        <v>15</v>
      </c>
      <c r="AE80" s="26">
        <v>1</v>
      </c>
      <c r="AF80" s="29">
        <f t="shared" si="13"/>
        <v>142.25833705862073</v>
      </c>
      <c r="AG80" s="30">
        <v>142.17872562905555</v>
      </c>
      <c r="AH80" s="30">
        <v>142.37946411092057</v>
      </c>
      <c r="AI80" s="29">
        <v>142.26</v>
      </c>
      <c r="AJ80" s="5"/>
      <c r="AU80" s="2"/>
      <c r="AV80" s="2"/>
      <c r="AW80" s="2"/>
    </row>
    <row r="81" spans="1:49" s="4" customFormat="1" ht="15.75" x14ac:dyDescent="0.25">
      <c r="A81" s="22">
        <v>72</v>
      </c>
      <c r="B81" s="22" t="s">
        <v>75</v>
      </c>
      <c r="C81" s="22">
        <v>1</v>
      </c>
      <c r="D81" s="23">
        <v>0</v>
      </c>
      <c r="E81" s="23">
        <v>207775</v>
      </c>
      <c r="F81" s="23">
        <v>0</v>
      </c>
      <c r="G81" s="23">
        <v>0</v>
      </c>
      <c r="H81" s="23">
        <v>0</v>
      </c>
      <c r="I81" s="23">
        <v>460879.87</v>
      </c>
      <c r="J81" s="23">
        <v>1067200</v>
      </c>
      <c r="K81" s="23">
        <v>477750</v>
      </c>
      <c r="L81" s="23">
        <v>1552052.92</v>
      </c>
      <c r="M81" s="23">
        <v>0</v>
      </c>
      <c r="N81" s="23">
        <v>71522</v>
      </c>
      <c r="O81" s="23">
        <v>10281.32</v>
      </c>
      <c r="P81" s="23">
        <v>0</v>
      </c>
      <c r="Q81" s="23">
        <v>0</v>
      </c>
      <c r="R81" s="23">
        <v>0</v>
      </c>
      <c r="S81" s="23">
        <v>0</v>
      </c>
      <c r="T81" s="24" t="s">
        <v>2</v>
      </c>
      <c r="U81" s="24">
        <f t="shared" si="7"/>
        <v>3847461.11</v>
      </c>
      <c r="V81" s="25">
        <f t="shared" si="8"/>
        <v>6.3311198105077917</v>
      </c>
      <c r="W81" s="24">
        <v>45395663.050000004</v>
      </c>
      <c r="X81" s="26">
        <v>60770625.5</v>
      </c>
      <c r="Y81" s="24">
        <f t="shared" si="9"/>
        <v>15374962.449999996</v>
      </c>
      <c r="Z81" s="24">
        <f t="shared" si="10"/>
        <v>973407.29353008384</v>
      </c>
      <c r="AA81" s="25">
        <v>127.59376887433076</v>
      </c>
      <c r="AB81" s="25">
        <f t="shared" si="11"/>
        <v>131.72451769370051</v>
      </c>
      <c r="AC81" s="27">
        <f t="shared" si="12"/>
        <v>4.1307488193697424</v>
      </c>
      <c r="AD81" s="28">
        <v>7</v>
      </c>
      <c r="AE81" s="26">
        <v>1</v>
      </c>
      <c r="AF81" s="29">
        <f t="shared" si="13"/>
        <v>131.72451769370051</v>
      </c>
      <c r="AG81" s="30">
        <v>127.59376887433076</v>
      </c>
      <c r="AH81" s="30">
        <v>131.97323230915757</v>
      </c>
      <c r="AI81" s="29">
        <v>131.72</v>
      </c>
      <c r="AJ81" s="5"/>
      <c r="AU81" s="2"/>
      <c r="AV81" s="2"/>
      <c r="AW81" s="2"/>
    </row>
    <row r="82" spans="1:49" s="4" customFormat="1" ht="15.75" x14ac:dyDescent="0.25">
      <c r="A82" s="22">
        <v>73</v>
      </c>
      <c r="B82" s="22" t="s">
        <v>76</v>
      </c>
      <c r="C82" s="22">
        <v>1</v>
      </c>
      <c r="D82" s="23">
        <v>0</v>
      </c>
      <c r="E82" s="23">
        <v>119439</v>
      </c>
      <c r="F82" s="23">
        <v>0</v>
      </c>
      <c r="G82" s="23">
        <v>0</v>
      </c>
      <c r="H82" s="23">
        <v>0</v>
      </c>
      <c r="I82" s="23">
        <v>0</v>
      </c>
      <c r="J82" s="23">
        <v>2480000</v>
      </c>
      <c r="K82" s="23">
        <v>1090500</v>
      </c>
      <c r="L82" s="23">
        <v>1771257</v>
      </c>
      <c r="M82" s="23">
        <v>11254</v>
      </c>
      <c r="N82" s="23">
        <v>14035</v>
      </c>
      <c r="O82" s="23">
        <v>67323.27</v>
      </c>
      <c r="P82" s="23">
        <v>0</v>
      </c>
      <c r="Q82" s="23">
        <v>0</v>
      </c>
      <c r="R82" s="23">
        <v>0</v>
      </c>
      <c r="S82" s="23">
        <v>0</v>
      </c>
      <c r="T82" s="24" t="s">
        <v>11</v>
      </c>
      <c r="U82" s="24">
        <f t="shared" si="7"/>
        <v>5376682.5700000003</v>
      </c>
      <c r="V82" s="25">
        <f t="shared" si="8"/>
        <v>7.5438139489625549</v>
      </c>
      <c r="W82" s="24">
        <v>40094755.539070003</v>
      </c>
      <c r="X82" s="26">
        <v>71272735.599999994</v>
      </c>
      <c r="Y82" s="24">
        <f t="shared" si="9"/>
        <v>31177980.060929991</v>
      </c>
      <c r="Z82" s="24">
        <f t="shared" si="10"/>
        <v>2352008.808841201</v>
      </c>
      <c r="AA82" s="25">
        <v>167.63463769606909</v>
      </c>
      <c r="AB82" s="25">
        <f t="shared" si="11"/>
        <v>171.89461779857857</v>
      </c>
      <c r="AC82" s="27">
        <f t="shared" si="12"/>
        <v>4.2599801025094735</v>
      </c>
      <c r="AD82" s="28">
        <v>27</v>
      </c>
      <c r="AE82" s="26">
        <v>1</v>
      </c>
      <c r="AF82" s="29">
        <f t="shared" si="13"/>
        <v>171.89461779857857</v>
      </c>
      <c r="AG82" s="30">
        <v>168.97907284962895</v>
      </c>
      <c r="AH82" s="30">
        <v>172.27033734957016</v>
      </c>
      <c r="AI82" s="29">
        <v>171.89</v>
      </c>
      <c r="AJ82" s="5"/>
      <c r="AU82" s="2"/>
      <c r="AV82" s="2"/>
      <c r="AW82" s="2"/>
    </row>
    <row r="83" spans="1:49" s="4" customFormat="1" ht="15.75" x14ac:dyDescent="0.25">
      <c r="A83" s="22">
        <v>74</v>
      </c>
      <c r="B83" s="22" t="s">
        <v>77</v>
      </c>
      <c r="C83" s="22">
        <v>1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130482</v>
      </c>
      <c r="M83" s="23">
        <v>0</v>
      </c>
      <c r="N83" s="23">
        <v>24800</v>
      </c>
      <c r="O83" s="23">
        <v>6364.61</v>
      </c>
      <c r="P83" s="23">
        <v>0</v>
      </c>
      <c r="Q83" s="23">
        <v>0</v>
      </c>
      <c r="R83" s="23">
        <v>0</v>
      </c>
      <c r="S83" s="23">
        <v>0</v>
      </c>
      <c r="T83" s="24" t="s">
        <v>11</v>
      </c>
      <c r="U83" s="24">
        <f t="shared" si="7"/>
        <v>148598.41</v>
      </c>
      <c r="V83" s="25">
        <f t="shared" si="8"/>
        <v>2.1101204104958002</v>
      </c>
      <c r="W83" s="24">
        <v>3493016.6899999995</v>
      </c>
      <c r="X83" s="26">
        <v>7042176.7999999998</v>
      </c>
      <c r="Y83" s="24">
        <f t="shared" si="9"/>
        <v>3549160.1100000003</v>
      </c>
      <c r="Z83" s="24">
        <f t="shared" si="10"/>
        <v>74891.551882285203</v>
      </c>
      <c r="AA83" s="25">
        <v>188.18237044766073</v>
      </c>
      <c r="AB83" s="25">
        <f t="shared" si="11"/>
        <v>199.46326818489135</v>
      </c>
      <c r="AC83" s="27">
        <f t="shared" si="12"/>
        <v>11.280897737230617</v>
      </c>
      <c r="AD83" s="28">
        <v>4</v>
      </c>
      <c r="AE83" s="26">
        <v>1</v>
      </c>
      <c r="AF83" s="29">
        <f t="shared" si="13"/>
        <v>199.46326818489135</v>
      </c>
      <c r="AG83" s="30">
        <v>189.13315596631642</v>
      </c>
      <c r="AH83" s="30">
        <v>199.90422664421627</v>
      </c>
      <c r="AI83" s="29">
        <v>199.46</v>
      </c>
      <c r="AJ83" s="5"/>
      <c r="AU83" s="2"/>
      <c r="AV83" s="2"/>
      <c r="AW83" s="2"/>
    </row>
    <row r="84" spans="1:49" s="4" customFormat="1" ht="15.75" x14ac:dyDescent="0.25">
      <c r="A84" s="22">
        <v>75</v>
      </c>
      <c r="B84" s="22" t="s">
        <v>78</v>
      </c>
      <c r="C84" s="22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4">
        <v>0</v>
      </c>
      <c r="U84" s="24">
        <f t="shared" si="7"/>
        <v>0</v>
      </c>
      <c r="V84" s="25">
        <f t="shared" si="8"/>
        <v>0</v>
      </c>
      <c r="W84" s="24">
        <v>0</v>
      </c>
      <c r="X84" s="26">
        <v>0</v>
      </c>
      <c r="Y84" s="24">
        <f t="shared" si="9"/>
        <v>0</v>
      </c>
      <c r="Z84" s="24">
        <f t="shared" si="10"/>
        <v>0</v>
      </c>
      <c r="AA84" s="25">
        <v>0</v>
      </c>
      <c r="AB84" s="25">
        <f t="shared" si="11"/>
        <v>0</v>
      </c>
      <c r="AC84" s="27">
        <f t="shared" si="12"/>
        <v>0</v>
      </c>
      <c r="AD84" s="28">
        <v>0</v>
      </c>
      <c r="AE84" s="26" t="s">
        <v>446</v>
      </c>
      <c r="AF84" s="29">
        <f t="shared" si="13"/>
        <v>0</v>
      </c>
      <c r="AG84" s="30">
        <v>0</v>
      </c>
      <c r="AH84" s="30">
        <v>0</v>
      </c>
      <c r="AI84" s="29">
        <v>0</v>
      </c>
      <c r="AJ84" s="5"/>
      <c r="AU84" s="2"/>
      <c r="AV84" s="2"/>
      <c r="AW84" s="2"/>
    </row>
    <row r="85" spans="1:49" s="4" customFormat="1" ht="15.75" x14ac:dyDescent="0.25">
      <c r="A85" s="22">
        <v>76</v>
      </c>
      <c r="B85" s="22" t="s">
        <v>79</v>
      </c>
      <c r="C85" s="22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4">
        <v>0</v>
      </c>
      <c r="U85" s="24">
        <f t="shared" si="7"/>
        <v>0</v>
      </c>
      <c r="V85" s="25">
        <f t="shared" si="8"/>
        <v>0</v>
      </c>
      <c r="W85" s="24">
        <v>17354.29</v>
      </c>
      <c r="X85" s="26">
        <v>42720</v>
      </c>
      <c r="Y85" s="24">
        <f t="shared" si="9"/>
        <v>25365.71</v>
      </c>
      <c r="Z85" s="24">
        <f t="shared" si="10"/>
        <v>0</v>
      </c>
      <c r="AA85" s="25">
        <v>0</v>
      </c>
      <c r="AB85" s="25">
        <f t="shared" si="11"/>
        <v>0</v>
      </c>
      <c r="AC85" s="27">
        <f t="shared" si="12"/>
        <v>0</v>
      </c>
      <c r="AD85" s="28">
        <v>0</v>
      </c>
      <c r="AE85" s="26" t="s">
        <v>446</v>
      </c>
      <c r="AF85" s="29">
        <f t="shared" si="13"/>
        <v>0</v>
      </c>
      <c r="AG85" s="30">
        <v>0</v>
      </c>
      <c r="AH85" s="30">
        <v>0</v>
      </c>
      <c r="AI85" s="29">
        <v>0</v>
      </c>
      <c r="AJ85" s="5"/>
      <c r="AU85" s="2"/>
      <c r="AV85" s="2"/>
      <c r="AW85" s="2"/>
    </row>
    <row r="86" spans="1:49" s="4" customFormat="1" ht="15.75" x14ac:dyDescent="0.25">
      <c r="A86" s="22">
        <v>77</v>
      </c>
      <c r="B86" s="22" t="s">
        <v>80</v>
      </c>
      <c r="C86" s="22">
        <v>1</v>
      </c>
      <c r="D86" s="23">
        <v>0</v>
      </c>
      <c r="E86" s="23">
        <v>175282</v>
      </c>
      <c r="F86" s="23">
        <v>0</v>
      </c>
      <c r="G86" s="23">
        <v>0</v>
      </c>
      <c r="H86" s="23">
        <v>0</v>
      </c>
      <c r="I86" s="23">
        <v>0</v>
      </c>
      <c r="J86" s="23">
        <v>140711</v>
      </c>
      <c r="K86" s="23">
        <v>261700</v>
      </c>
      <c r="L86" s="23">
        <v>178223</v>
      </c>
      <c r="M86" s="23">
        <v>0</v>
      </c>
      <c r="N86" s="23">
        <v>79607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4" t="s">
        <v>2</v>
      </c>
      <c r="U86" s="24">
        <f t="shared" si="7"/>
        <v>835523</v>
      </c>
      <c r="V86" s="25">
        <f t="shared" si="8"/>
        <v>4.2019462859297505</v>
      </c>
      <c r="W86" s="24">
        <v>14294446.849999998</v>
      </c>
      <c r="X86" s="26">
        <v>19884190.399999999</v>
      </c>
      <c r="Y86" s="24">
        <f t="shared" si="9"/>
        <v>5589743.5500000007</v>
      </c>
      <c r="Z86" s="24">
        <f t="shared" si="10"/>
        <v>234878.02149222285</v>
      </c>
      <c r="AA86" s="25">
        <v>133.92722979419892</v>
      </c>
      <c r="AB86" s="25">
        <f t="shared" si="11"/>
        <v>137.46115946072987</v>
      </c>
      <c r="AC86" s="27">
        <f t="shared" si="12"/>
        <v>3.5339296665309519</v>
      </c>
      <c r="AD86" s="28">
        <v>0</v>
      </c>
      <c r="AE86" s="26">
        <v>1</v>
      </c>
      <c r="AF86" s="29">
        <f t="shared" si="13"/>
        <v>137.46115946072987</v>
      </c>
      <c r="AG86" s="30">
        <v>133.92722979419892</v>
      </c>
      <c r="AH86" s="30">
        <v>137.06645592829656</v>
      </c>
      <c r="AI86" s="29">
        <v>137.46</v>
      </c>
      <c r="AJ86" s="5"/>
      <c r="AU86" s="2"/>
      <c r="AV86" s="2"/>
      <c r="AW86" s="2"/>
    </row>
    <row r="87" spans="1:49" s="4" customFormat="1" ht="15.75" x14ac:dyDescent="0.25">
      <c r="A87" s="22">
        <v>78</v>
      </c>
      <c r="B87" s="22" t="s">
        <v>81</v>
      </c>
      <c r="C87" s="22">
        <v>1</v>
      </c>
      <c r="D87" s="23">
        <v>0</v>
      </c>
      <c r="E87" s="23">
        <v>75000</v>
      </c>
      <c r="F87" s="23">
        <v>0</v>
      </c>
      <c r="G87" s="23">
        <v>0</v>
      </c>
      <c r="H87" s="23">
        <v>0</v>
      </c>
      <c r="I87" s="23">
        <v>0</v>
      </c>
      <c r="J87" s="23">
        <v>1937000</v>
      </c>
      <c r="K87" s="23">
        <v>220000</v>
      </c>
      <c r="L87" s="23">
        <v>152179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4" t="s">
        <v>11</v>
      </c>
      <c r="U87" s="24">
        <f t="shared" si="7"/>
        <v>2368961.1</v>
      </c>
      <c r="V87" s="25">
        <f t="shared" si="8"/>
        <v>16.823684978576722</v>
      </c>
      <c r="W87" s="24">
        <v>6012595.3087300006</v>
      </c>
      <c r="X87" s="26">
        <v>14081107.1</v>
      </c>
      <c r="Y87" s="24">
        <f t="shared" si="9"/>
        <v>8068511.791269999</v>
      </c>
      <c r="Z87" s="24">
        <f t="shared" si="10"/>
        <v>1357421.0062225824</v>
      </c>
      <c r="AA87" s="25">
        <v>203.73308798879197</v>
      </c>
      <c r="AB87" s="25">
        <f t="shared" si="11"/>
        <v>211.61720422632192</v>
      </c>
      <c r="AC87" s="27">
        <f t="shared" si="12"/>
        <v>7.8841162375299518</v>
      </c>
      <c r="AD87" s="28">
        <v>2</v>
      </c>
      <c r="AE87" s="26">
        <v>1</v>
      </c>
      <c r="AF87" s="29">
        <f t="shared" si="13"/>
        <v>211.61720422632192</v>
      </c>
      <c r="AG87" s="30">
        <v>204.85077004799024</v>
      </c>
      <c r="AH87" s="30">
        <v>203.73308798879197</v>
      </c>
      <c r="AI87" s="29">
        <v>203.73</v>
      </c>
      <c r="AJ87" s="5"/>
      <c r="AU87" s="2"/>
      <c r="AV87" s="2"/>
      <c r="AW87" s="2"/>
    </row>
    <row r="88" spans="1:49" s="4" customFormat="1" ht="15.75" x14ac:dyDescent="0.25">
      <c r="A88" s="22">
        <v>79</v>
      </c>
      <c r="B88" s="22" t="s">
        <v>82</v>
      </c>
      <c r="C88" s="22">
        <v>1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73468</v>
      </c>
      <c r="L88" s="23">
        <v>2886236</v>
      </c>
      <c r="M88" s="23">
        <v>0</v>
      </c>
      <c r="N88" s="23">
        <v>159151</v>
      </c>
      <c r="O88" s="23">
        <v>238067.34</v>
      </c>
      <c r="P88" s="23">
        <v>0</v>
      </c>
      <c r="Q88" s="23">
        <v>0</v>
      </c>
      <c r="R88" s="23">
        <v>0</v>
      </c>
      <c r="S88" s="23">
        <v>0</v>
      </c>
      <c r="T88" s="24" t="s">
        <v>2</v>
      </c>
      <c r="U88" s="24">
        <f t="shared" si="7"/>
        <v>3356922.34</v>
      </c>
      <c r="V88" s="25">
        <f t="shared" si="8"/>
        <v>5.6612224526544654</v>
      </c>
      <c r="W88" s="24">
        <v>55951048.689999998</v>
      </c>
      <c r="X88" s="26">
        <v>59296775</v>
      </c>
      <c r="Y88" s="24">
        <f t="shared" si="9"/>
        <v>3345726.3100000024</v>
      </c>
      <c r="Z88" s="24">
        <f t="shared" si="10"/>
        <v>189409.00906608789</v>
      </c>
      <c r="AA88" s="25">
        <v>101.69575102725699</v>
      </c>
      <c r="AB88" s="25">
        <f t="shared" si="11"/>
        <v>105.6412120502364</v>
      </c>
      <c r="AC88" s="27">
        <f t="shared" si="12"/>
        <v>3.9454610229794156</v>
      </c>
      <c r="AD88" s="28">
        <v>233</v>
      </c>
      <c r="AE88" s="26">
        <v>1</v>
      </c>
      <c r="AF88" s="29">
        <f t="shared" si="13"/>
        <v>105.6412120502364</v>
      </c>
      <c r="AG88" s="30">
        <v>101.69575102725699</v>
      </c>
      <c r="AH88" s="30">
        <v>104.99071628969131</v>
      </c>
      <c r="AI88" s="29">
        <v>105.64</v>
      </c>
      <c r="AJ88" s="5"/>
      <c r="AU88" s="2"/>
      <c r="AV88" s="2"/>
      <c r="AW88" s="2"/>
    </row>
    <row r="89" spans="1:49" s="4" customFormat="1" ht="15.75" x14ac:dyDescent="0.25">
      <c r="A89" s="22">
        <v>80</v>
      </c>
      <c r="B89" s="22" t="s">
        <v>83</v>
      </c>
      <c r="C89" s="22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4">
        <v>0</v>
      </c>
      <c r="U89" s="24">
        <f t="shared" si="7"/>
        <v>0</v>
      </c>
      <c r="V89" s="25">
        <f t="shared" si="8"/>
        <v>0</v>
      </c>
      <c r="W89" s="24">
        <v>17354.29</v>
      </c>
      <c r="X89" s="26">
        <v>17354</v>
      </c>
      <c r="Y89" s="24">
        <f t="shared" si="9"/>
        <v>0</v>
      </c>
      <c r="Z89" s="24">
        <f t="shared" si="10"/>
        <v>0</v>
      </c>
      <c r="AA89" s="25">
        <v>0</v>
      </c>
      <c r="AB89" s="25">
        <f t="shared" si="11"/>
        <v>0</v>
      </c>
      <c r="AC89" s="27">
        <f t="shared" si="12"/>
        <v>0</v>
      </c>
      <c r="AD89" s="28">
        <v>0</v>
      </c>
      <c r="AE89" s="26" t="s">
        <v>446</v>
      </c>
      <c r="AF89" s="29">
        <f t="shared" si="13"/>
        <v>0</v>
      </c>
      <c r="AG89" s="30">
        <v>0</v>
      </c>
      <c r="AH89" s="30">
        <v>0</v>
      </c>
      <c r="AI89" s="29">
        <v>0</v>
      </c>
      <c r="AJ89" s="5"/>
      <c r="AU89" s="2"/>
      <c r="AV89" s="2"/>
      <c r="AW89" s="2"/>
    </row>
    <row r="90" spans="1:49" s="4" customFormat="1" ht="15.75" x14ac:dyDescent="0.25">
      <c r="A90" s="22">
        <v>81</v>
      </c>
      <c r="B90" s="22" t="s">
        <v>84</v>
      </c>
      <c r="C90" s="22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4">
        <v>0</v>
      </c>
      <c r="U90" s="24">
        <f t="shared" si="7"/>
        <v>0</v>
      </c>
      <c r="V90" s="25">
        <f t="shared" si="8"/>
        <v>0</v>
      </c>
      <c r="W90" s="24">
        <v>0</v>
      </c>
      <c r="X90" s="26">
        <v>0</v>
      </c>
      <c r="Y90" s="24">
        <f t="shared" si="9"/>
        <v>0</v>
      </c>
      <c r="Z90" s="24">
        <f t="shared" si="10"/>
        <v>0</v>
      </c>
      <c r="AA90" s="25">
        <v>0</v>
      </c>
      <c r="AB90" s="25">
        <f t="shared" si="11"/>
        <v>0</v>
      </c>
      <c r="AC90" s="27">
        <f t="shared" si="12"/>
        <v>0</v>
      </c>
      <c r="AD90" s="28">
        <v>0</v>
      </c>
      <c r="AE90" s="26" t="s">
        <v>446</v>
      </c>
      <c r="AF90" s="29">
        <f t="shared" si="13"/>
        <v>0</v>
      </c>
      <c r="AG90" s="30">
        <v>0</v>
      </c>
      <c r="AH90" s="30">
        <v>0</v>
      </c>
      <c r="AI90" s="29">
        <v>0</v>
      </c>
      <c r="AJ90" s="5"/>
      <c r="AU90" s="2"/>
      <c r="AV90" s="2"/>
      <c r="AW90" s="2"/>
    </row>
    <row r="91" spans="1:49" s="4" customFormat="1" ht="15.75" x14ac:dyDescent="0.25">
      <c r="A91" s="22">
        <v>82</v>
      </c>
      <c r="B91" s="22" t="s">
        <v>85</v>
      </c>
      <c r="C91" s="22">
        <v>1</v>
      </c>
      <c r="D91" s="23">
        <v>0</v>
      </c>
      <c r="E91" s="23">
        <v>77288</v>
      </c>
      <c r="F91" s="23">
        <v>0</v>
      </c>
      <c r="G91" s="23">
        <v>0</v>
      </c>
      <c r="H91" s="23">
        <v>0</v>
      </c>
      <c r="I91" s="23">
        <v>0</v>
      </c>
      <c r="J91" s="23">
        <v>580110</v>
      </c>
      <c r="K91" s="23">
        <v>0</v>
      </c>
      <c r="L91" s="23">
        <v>1141929</v>
      </c>
      <c r="M91" s="23">
        <v>0</v>
      </c>
      <c r="N91" s="23">
        <v>0</v>
      </c>
      <c r="O91" s="23">
        <v>18350.78</v>
      </c>
      <c r="P91" s="23">
        <v>0</v>
      </c>
      <c r="Q91" s="23">
        <v>0</v>
      </c>
      <c r="R91" s="23">
        <v>0</v>
      </c>
      <c r="S91" s="23">
        <v>0</v>
      </c>
      <c r="T91" s="24" t="s">
        <v>11</v>
      </c>
      <c r="U91" s="24">
        <f t="shared" si="7"/>
        <v>1703484.88</v>
      </c>
      <c r="V91" s="25">
        <f t="shared" si="8"/>
        <v>3.2732816636256703</v>
      </c>
      <c r="W91" s="24">
        <v>35054190.457200006</v>
      </c>
      <c r="X91" s="26">
        <v>52042111.100000001</v>
      </c>
      <c r="Y91" s="24">
        <f t="shared" si="9"/>
        <v>16987920.642799996</v>
      </c>
      <c r="Z91" s="24">
        <f t="shared" si="10"/>
        <v>556062.49143205245</v>
      </c>
      <c r="AA91" s="25">
        <v>148.98901315145432</v>
      </c>
      <c r="AB91" s="25">
        <f t="shared" si="11"/>
        <v>146.87558873005693</v>
      </c>
      <c r="AC91" s="27">
        <f t="shared" si="12"/>
        <v>-2.113424421397383</v>
      </c>
      <c r="AD91" s="28">
        <v>13</v>
      </c>
      <c r="AE91" s="26">
        <v>1</v>
      </c>
      <c r="AF91" s="29">
        <f t="shared" si="13"/>
        <v>146.87558873005693</v>
      </c>
      <c r="AG91" s="30">
        <v>149.43485709448149</v>
      </c>
      <c r="AH91" s="30">
        <v>146.91495818380517</v>
      </c>
      <c r="AI91" s="29">
        <v>146.88</v>
      </c>
      <c r="AJ91" s="5"/>
      <c r="AU91" s="2"/>
      <c r="AV91" s="2"/>
      <c r="AW91" s="2"/>
    </row>
    <row r="92" spans="1:49" s="4" customFormat="1" ht="15.75" x14ac:dyDescent="0.25">
      <c r="A92" s="22">
        <v>83</v>
      </c>
      <c r="B92" s="22" t="s">
        <v>86</v>
      </c>
      <c r="C92" s="22">
        <v>1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839791</v>
      </c>
      <c r="K92" s="23">
        <v>1242829</v>
      </c>
      <c r="L92" s="23">
        <v>1048479</v>
      </c>
      <c r="M92" s="23">
        <v>0</v>
      </c>
      <c r="N92" s="23">
        <v>80816</v>
      </c>
      <c r="O92" s="23">
        <v>13502.37</v>
      </c>
      <c r="P92" s="23">
        <v>0</v>
      </c>
      <c r="Q92" s="23">
        <v>0</v>
      </c>
      <c r="R92" s="23">
        <v>0</v>
      </c>
      <c r="S92" s="23">
        <v>0</v>
      </c>
      <c r="T92" s="24" t="s">
        <v>2</v>
      </c>
      <c r="U92" s="24">
        <f t="shared" si="7"/>
        <v>3225417.37</v>
      </c>
      <c r="V92" s="25">
        <f t="shared" si="8"/>
        <v>9.5831861477088633</v>
      </c>
      <c r="W92" s="24">
        <v>27680260.599999998</v>
      </c>
      <c r="X92" s="26">
        <v>33657046</v>
      </c>
      <c r="Y92" s="24">
        <f t="shared" si="9"/>
        <v>5976785.4000000022</v>
      </c>
      <c r="Z92" s="24">
        <f t="shared" si="10"/>
        <v>572766.47053108597</v>
      </c>
      <c r="AA92" s="25">
        <v>114.67218631091694</v>
      </c>
      <c r="AB92" s="25">
        <f t="shared" si="11"/>
        <v>119.52300597006993</v>
      </c>
      <c r="AC92" s="27">
        <f t="shared" si="12"/>
        <v>4.8508196591529895</v>
      </c>
      <c r="AD92" s="28">
        <v>11</v>
      </c>
      <c r="AE92" s="26">
        <v>1</v>
      </c>
      <c r="AF92" s="29">
        <f t="shared" si="13"/>
        <v>119.52300597006993</v>
      </c>
      <c r="AG92" s="30">
        <v>114.67218631091694</v>
      </c>
      <c r="AH92" s="30">
        <v>119.80168105052418</v>
      </c>
      <c r="AI92" s="29">
        <v>119.52</v>
      </c>
      <c r="AJ92" s="5"/>
      <c r="AU92" s="2"/>
      <c r="AV92" s="2"/>
      <c r="AW92" s="2"/>
    </row>
    <row r="93" spans="1:49" s="4" customFormat="1" ht="15.75" x14ac:dyDescent="0.25">
      <c r="A93" s="22">
        <v>84</v>
      </c>
      <c r="B93" s="22" t="s">
        <v>87</v>
      </c>
      <c r="C93" s="22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1455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4">
        <v>0</v>
      </c>
      <c r="U93" s="24">
        <f t="shared" si="7"/>
        <v>1455</v>
      </c>
      <c r="V93" s="25">
        <f t="shared" si="8"/>
        <v>0</v>
      </c>
      <c r="W93" s="24">
        <v>448617.29999999993</v>
      </c>
      <c r="X93" s="26">
        <v>448617</v>
      </c>
      <c r="Y93" s="24">
        <f t="shared" si="9"/>
        <v>0</v>
      </c>
      <c r="Z93" s="24">
        <f t="shared" si="10"/>
        <v>0</v>
      </c>
      <c r="AA93" s="25">
        <v>0</v>
      </c>
      <c r="AB93" s="25">
        <f t="shared" si="11"/>
        <v>0</v>
      </c>
      <c r="AC93" s="27">
        <f t="shared" si="12"/>
        <v>0</v>
      </c>
      <c r="AD93" s="28">
        <v>0</v>
      </c>
      <c r="AE93" s="26" t="s">
        <v>446</v>
      </c>
      <c r="AF93" s="29">
        <f t="shared" si="13"/>
        <v>0</v>
      </c>
      <c r="AG93" s="30">
        <v>0</v>
      </c>
      <c r="AH93" s="30">
        <v>0</v>
      </c>
      <c r="AI93" s="29">
        <v>0</v>
      </c>
      <c r="AJ93" s="5"/>
      <c r="AU93" s="2"/>
      <c r="AV93" s="2"/>
      <c r="AW93" s="2"/>
    </row>
    <row r="94" spans="1:49" s="4" customFormat="1" ht="15.75" x14ac:dyDescent="0.25">
      <c r="A94" s="22">
        <v>85</v>
      </c>
      <c r="B94" s="22" t="s">
        <v>88</v>
      </c>
      <c r="C94" s="22">
        <v>1</v>
      </c>
      <c r="D94" s="23">
        <v>0</v>
      </c>
      <c r="E94" s="23">
        <v>651407</v>
      </c>
      <c r="F94" s="23">
        <v>0</v>
      </c>
      <c r="G94" s="23">
        <v>0</v>
      </c>
      <c r="H94" s="23">
        <v>0</v>
      </c>
      <c r="I94" s="23">
        <v>0</v>
      </c>
      <c r="J94" s="23">
        <v>189029</v>
      </c>
      <c r="K94" s="23">
        <v>103221</v>
      </c>
      <c r="L94" s="23">
        <v>44785.25</v>
      </c>
      <c r="M94" s="23">
        <v>0</v>
      </c>
      <c r="N94" s="23">
        <v>23977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4" t="s">
        <v>11</v>
      </c>
      <c r="U94" s="24">
        <f t="shared" si="7"/>
        <v>1007940.725</v>
      </c>
      <c r="V94" s="25">
        <f t="shared" si="8"/>
        <v>17.400829892134844</v>
      </c>
      <c r="W94" s="24">
        <v>2811123.1</v>
      </c>
      <c r="X94" s="26">
        <v>5792486.5150000006</v>
      </c>
      <c r="Y94" s="24">
        <f t="shared" si="9"/>
        <v>2981363.4150000005</v>
      </c>
      <c r="Z94" s="24">
        <f t="shared" si="10"/>
        <v>518781.97631049232</v>
      </c>
      <c r="AA94" s="25">
        <v>181.70178182239604</v>
      </c>
      <c r="AB94" s="25">
        <f t="shared" si="11"/>
        <v>187.6013376536057</v>
      </c>
      <c r="AC94" s="27">
        <f t="shared" si="12"/>
        <v>5.8995558312096534</v>
      </c>
      <c r="AD94" s="28">
        <v>0</v>
      </c>
      <c r="AE94" s="26">
        <v>1</v>
      </c>
      <c r="AF94" s="29">
        <f t="shared" si="13"/>
        <v>187.6013376536057</v>
      </c>
      <c r="AG94" s="30">
        <v>182.09216535622963</v>
      </c>
      <c r="AH94" s="30">
        <v>181.70178182239604</v>
      </c>
      <c r="AI94" s="29">
        <v>181.7</v>
      </c>
      <c r="AJ94" s="5"/>
      <c r="AU94" s="2"/>
      <c r="AV94" s="2"/>
      <c r="AW94" s="2"/>
    </row>
    <row r="95" spans="1:49" s="4" customFormat="1" ht="15.75" x14ac:dyDescent="0.25">
      <c r="A95" s="22">
        <v>86</v>
      </c>
      <c r="B95" s="22" t="s">
        <v>89</v>
      </c>
      <c r="C95" s="22">
        <v>1</v>
      </c>
      <c r="D95" s="23">
        <v>0</v>
      </c>
      <c r="E95" s="23">
        <v>91326</v>
      </c>
      <c r="F95" s="23">
        <v>0</v>
      </c>
      <c r="G95" s="23">
        <v>0</v>
      </c>
      <c r="H95" s="23">
        <v>0</v>
      </c>
      <c r="I95" s="23">
        <v>0</v>
      </c>
      <c r="J95" s="23">
        <v>1362514</v>
      </c>
      <c r="K95" s="23">
        <v>220404</v>
      </c>
      <c r="L95" s="23">
        <v>926000</v>
      </c>
      <c r="M95" s="23">
        <v>1893</v>
      </c>
      <c r="N95" s="23">
        <v>613493</v>
      </c>
      <c r="O95" s="23">
        <v>148931.51</v>
      </c>
      <c r="P95" s="23">
        <v>0</v>
      </c>
      <c r="Q95" s="23">
        <v>0</v>
      </c>
      <c r="R95" s="23">
        <v>0</v>
      </c>
      <c r="S95" s="23">
        <v>0</v>
      </c>
      <c r="T95" s="24" t="s">
        <v>11</v>
      </c>
      <c r="U95" s="24">
        <f t="shared" si="7"/>
        <v>3271961.51</v>
      </c>
      <c r="V95" s="25">
        <f t="shared" si="8"/>
        <v>10.885620322799268</v>
      </c>
      <c r="W95" s="24">
        <v>23886649.57</v>
      </c>
      <c r="X95" s="26">
        <v>30057648.649999999</v>
      </c>
      <c r="Y95" s="24">
        <f t="shared" si="9"/>
        <v>6170999.0799999982</v>
      </c>
      <c r="Z95" s="24">
        <f t="shared" si="10"/>
        <v>671751.52997223567</v>
      </c>
      <c r="AA95" s="25">
        <v>115.45248310009183</v>
      </c>
      <c r="AB95" s="25">
        <f t="shared" si="11"/>
        <v>123.02226410578083</v>
      </c>
      <c r="AC95" s="27">
        <f t="shared" si="12"/>
        <v>7.5697810056890091</v>
      </c>
      <c r="AD95" s="28">
        <v>127</v>
      </c>
      <c r="AE95" s="26">
        <v>1</v>
      </c>
      <c r="AF95" s="29">
        <f t="shared" si="13"/>
        <v>123.02226410578083</v>
      </c>
      <c r="AG95" s="30">
        <v>115.80198655161169</v>
      </c>
      <c r="AH95" s="30">
        <v>115.45248310009183</v>
      </c>
      <c r="AI95" s="29">
        <v>115.45</v>
      </c>
      <c r="AJ95" s="5"/>
      <c r="AU95" s="2"/>
      <c r="AV95" s="2"/>
      <c r="AW95" s="2"/>
    </row>
    <row r="96" spans="1:49" s="4" customFormat="1" ht="15.75" x14ac:dyDescent="0.25">
      <c r="A96" s="22">
        <v>87</v>
      </c>
      <c r="B96" s="22" t="s">
        <v>90</v>
      </c>
      <c r="C96" s="22">
        <v>1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23">
        <v>151461</v>
      </c>
      <c r="J96" s="23">
        <v>1907298</v>
      </c>
      <c r="K96" s="23">
        <v>227115</v>
      </c>
      <c r="L96" s="23">
        <v>1147554</v>
      </c>
      <c r="M96" s="23">
        <v>0</v>
      </c>
      <c r="N96" s="23">
        <v>38265</v>
      </c>
      <c r="O96" s="23">
        <v>30703.47</v>
      </c>
      <c r="P96" s="23">
        <v>0</v>
      </c>
      <c r="Q96" s="23">
        <v>0</v>
      </c>
      <c r="R96" s="23">
        <v>0</v>
      </c>
      <c r="S96" s="23">
        <v>0</v>
      </c>
      <c r="T96" s="24" t="s">
        <v>2</v>
      </c>
      <c r="U96" s="24">
        <f t="shared" si="7"/>
        <v>3502396.47</v>
      </c>
      <c r="V96" s="25">
        <f t="shared" si="8"/>
        <v>7.3827208896022372</v>
      </c>
      <c r="W96" s="24">
        <v>34975334.979999997</v>
      </c>
      <c r="X96" s="26">
        <v>47440456.200000003</v>
      </c>
      <c r="Y96" s="24">
        <f t="shared" si="9"/>
        <v>12465121.220000006</v>
      </c>
      <c r="Z96" s="24">
        <f t="shared" si="10"/>
        <v>920265.10822318168</v>
      </c>
      <c r="AA96" s="25">
        <v>131.36954737843988</v>
      </c>
      <c r="AB96" s="25">
        <f t="shared" si="11"/>
        <v>133.00856480253452</v>
      </c>
      <c r="AC96" s="27">
        <f t="shared" si="12"/>
        <v>1.6390174240946465</v>
      </c>
      <c r="AD96" s="28">
        <v>22</v>
      </c>
      <c r="AE96" s="26">
        <v>1</v>
      </c>
      <c r="AF96" s="29">
        <f t="shared" si="13"/>
        <v>133.00856480253452</v>
      </c>
      <c r="AG96" s="30">
        <v>131.36954737843988</v>
      </c>
      <c r="AH96" s="30">
        <v>131.09126401824184</v>
      </c>
      <c r="AI96" s="29">
        <v>133.01</v>
      </c>
      <c r="AJ96" s="5"/>
      <c r="AU96" s="2"/>
      <c r="AV96" s="2"/>
      <c r="AW96" s="2"/>
    </row>
    <row r="97" spans="1:49" s="4" customFormat="1" ht="15.75" x14ac:dyDescent="0.25">
      <c r="A97" s="22">
        <v>88</v>
      </c>
      <c r="B97" s="22" t="s">
        <v>91</v>
      </c>
      <c r="C97" s="22">
        <v>1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598000</v>
      </c>
      <c r="K97" s="23">
        <v>728000</v>
      </c>
      <c r="L97" s="23">
        <v>2815416</v>
      </c>
      <c r="M97" s="23">
        <v>0</v>
      </c>
      <c r="N97" s="23">
        <v>49333</v>
      </c>
      <c r="O97" s="23">
        <v>22398.6</v>
      </c>
      <c r="P97" s="23">
        <v>0</v>
      </c>
      <c r="Q97" s="23">
        <v>0</v>
      </c>
      <c r="R97" s="23">
        <v>0</v>
      </c>
      <c r="S97" s="23">
        <v>0</v>
      </c>
      <c r="T97" s="24" t="s">
        <v>2</v>
      </c>
      <c r="U97" s="24">
        <f t="shared" si="7"/>
        <v>4213147.5999999996</v>
      </c>
      <c r="V97" s="25">
        <f t="shared" si="8"/>
        <v>7.0693922840774732</v>
      </c>
      <c r="W97" s="24">
        <v>45287684.259999998</v>
      </c>
      <c r="X97" s="26">
        <v>59597026.600000001</v>
      </c>
      <c r="Y97" s="24">
        <f t="shared" si="9"/>
        <v>14309342.340000004</v>
      </c>
      <c r="Z97" s="24">
        <f t="shared" si="10"/>
        <v>1011583.5432861912</v>
      </c>
      <c r="AA97" s="25">
        <v>128.02257647353434</v>
      </c>
      <c r="AB97" s="25">
        <f t="shared" si="11"/>
        <v>129.36285883016313</v>
      </c>
      <c r="AC97" s="27">
        <f t="shared" si="12"/>
        <v>1.3402823566287907</v>
      </c>
      <c r="AD97" s="28">
        <v>21</v>
      </c>
      <c r="AE97" s="26">
        <v>1</v>
      </c>
      <c r="AF97" s="29">
        <f t="shared" si="13"/>
        <v>129.36285883016313</v>
      </c>
      <c r="AG97" s="30">
        <v>128.02257647353434</v>
      </c>
      <c r="AH97" s="30">
        <v>129.48168183107578</v>
      </c>
      <c r="AI97" s="29">
        <v>129.36000000000001</v>
      </c>
      <c r="AJ97" s="5"/>
      <c r="AU97" s="2"/>
      <c r="AV97" s="2"/>
      <c r="AW97" s="2"/>
    </row>
    <row r="98" spans="1:49" s="4" customFormat="1" ht="15.75" x14ac:dyDescent="0.25">
      <c r="A98" s="22">
        <v>89</v>
      </c>
      <c r="B98" s="22" t="s">
        <v>92</v>
      </c>
      <c r="C98" s="22">
        <v>1</v>
      </c>
      <c r="D98" s="23">
        <v>19197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188236</v>
      </c>
      <c r="K98" s="23">
        <v>0</v>
      </c>
      <c r="L98" s="23">
        <v>470499</v>
      </c>
      <c r="M98" s="23">
        <v>0</v>
      </c>
      <c r="N98" s="23">
        <v>12198</v>
      </c>
      <c r="O98" s="23">
        <v>72792.72</v>
      </c>
      <c r="P98" s="23">
        <v>0</v>
      </c>
      <c r="Q98" s="23">
        <v>0</v>
      </c>
      <c r="R98" s="23">
        <v>0</v>
      </c>
      <c r="S98" s="23">
        <v>0</v>
      </c>
      <c r="T98" s="24" t="s">
        <v>11</v>
      </c>
      <c r="U98" s="24">
        <f t="shared" si="7"/>
        <v>713953.12</v>
      </c>
      <c r="V98" s="25">
        <f t="shared" si="8"/>
        <v>4.4736658196700922</v>
      </c>
      <c r="W98" s="24">
        <v>6271711.71</v>
      </c>
      <c r="X98" s="26">
        <v>15959017.699999999</v>
      </c>
      <c r="Y98" s="24">
        <f t="shared" si="9"/>
        <v>9687305.9899999984</v>
      </c>
      <c r="Z98" s="24">
        <f t="shared" si="10"/>
        <v>433377.69692148338</v>
      </c>
      <c r="AA98" s="25">
        <v>210.07412939437708</v>
      </c>
      <c r="AB98" s="25">
        <f t="shared" si="11"/>
        <v>247.55028166112112</v>
      </c>
      <c r="AC98" s="27">
        <f t="shared" si="12"/>
        <v>37.476152266744037</v>
      </c>
      <c r="AD98" s="28">
        <v>30</v>
      </c>
      <c r="AE98" s="26">
        <v>1</v>
      </c>
      <c r="AF98" s="29">
        <f t="shared" si="13"/>
        <v>247.55028166112112</v>
      </c>
      <c r="AG98" s="30">
        <v>212.43812041325251</v>
      </c>
      <c r="AH98" s="30">
        <v>247.73543983274459</v>
      </c>
      <c r="AI98" s="29">
        <v>247.55</v>
      </c>
      <c r="AJ98" s="5"/>
      <c r="AU98" s="2"/>
      <c r="AV98" s="2"/>
      <c r="AW98" s="2"/>
    </row>
    <row r="99" spans="1:49" s="4" customFormat="1" ht="15.75" x14ac:dyDescent="0.25">
      <c r="A99" s="22">
        <v>90</v>
      </c>
      <c r="B99" s="22" t="s">
        <v>93</v>
      </c>
      <c r="C99" s="22"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4">
        <v>0</v>
      </c>
      <c r="U99" s="24">
        <f t="shared" si="7"/>
        <v>0</v>
      </c>
      <c r="V99" s="25">
        <f t="shared" si="8"/>
        <v>0</v>
      </c>
      <c r="W99" s="24">
        <v>0</v>
      </c>
      <c r="X99" s="26">
        <v>0</v>
      </c>
      <c r="Y99" s="24">
        <f t="shared" si="9"/>
        <v>0</v>
      </c>
      <c r="Z99" s="24">
        <f t="shared" si="10"/>
        <v>0</v>
      </c>
      <c r="AA99" s="25">
        <v>0</v>
      </c>
      <c r="AB99" s="25">
        <f t="shared" si="11"/>
        <v>0</v>
      </c>
      <c r="AC99" s="27">
        <f t="shared" si="12"/>
        <v>0</v>
      </c>
      <c r="AD99" s="28">
        <v>0</v>
      </c>
      <c r="AE99" s="26" t="s">
        <v>446</v>
      </c>
      <c r="AF99" s="29">
        <f t="shared" si="13"/>
        <v>0</v>
      </c>
      <c r="AG99" s="30">
        <v>0</v>
      </c>
      <c r="AH99" s="30">
        <v>0</v>
      </c>
      <c r="AI99" s="29">
        <v>0</v>
      </c>
      <c r="AJ99" s="5"/>
      <c r="AU99" s="2"/>
      <c r="AV99" s="2"/>
      <c r="AW99" s="2"/>
    </row>
    <row r="100" spans="1:49" s="4" customFormat="1" ht="15.75" x14ac:dyDescent="0.25">
      <c r="A100" s="22">
        <v>91</v>
      </c>
      <c r="B100" s="22" t="s">
        <v>94</v>
      </c>
      <c r="C100" s="22">
        <v>1</v>
      </c>
      <c r="D100" s="23">
        <v>0</v>
      </c>
      <c r="E100" s="23">
        <v>142226</v>
      </c>
      <c r="F100" s="23">
        <v>0</v>
      </c>
      <c r="G100" s="23">
        <v>0</v>
      </c>
      <c r="H100" s="23">
        <v>0</v>
      </c>
      <c r="I100" s="23">
        <v>0</v>
      </c>
      <c r="J100" s="23">
        <v>31954</v>
      </c>
      <c r="K100" s="23">
        <v>0</v>
      </c>
      <c r="L100" s="23">
        <v>168359</v>
      </c>
      <c r="M100" s="23">
        <v>0</v>
      </c>
      <c r="N100" s="23">
        <v>44715</v>
      </c>
      <c r="O100" s="23">
        <v>5575.92</v>
      </c>
      <c r="P100" s="23">
        <v>0</v>
      </c>
      <c r="Q100" s="23">
        <v>0</v>
      </c>
      <c r="R100" s="23">
        <v>0</v>
      </c>
      <c r="S100" s="23">
        <v>0</v>
      </c>
      <c r="T100" s="24" t="s">
        <v>11</v>
      </c>
      <c r="U100" s="24">
        <f t="shared" si="7"/>
        <v>375994.02</v>
      </c>
      <c r="V100" s="25">
        <f t="shared" si="8"/>
        <v>6.5038291816822902</v>
      </c>
      <c r="W100" s="24">
        <v>2485223.59</v>
      </c>
      <c r="X100" s="26">
        <v>5781117.7000000002</v>
      </c>
      <c r="Y100" s="24">
        <f t="shared" si="9"/>
        <v>3295894.1100000003</v>
      </c>
      <c r="Z100" s="24">
        <f t="shared" si="10"/>
        <v>214359.32292352783</v>
      </c>
      <c r="AA100" s="25">
        <v>210.69631287419895</v>
      </c>
      <c r="AB100" s="25">
        <f t="shared" si="11"/>
        <v>223.99426753696926</v>
      </c>
      <c r="AC100" s="27">
        <f t="shared" si="12"/>
        <v>13.297954662770309</v>
      </c>
      <c r="AD100" s="28">
        <v>4</v>
      </c>
      <c r="AE100" s="26">
        <v>1</v>
      </c>
      <c r="AF100" s="29">
        <f t="shared" si="13"/>
        <v>223.99426753696926</v>
      </c>
      <c r="AG100" s="30">
        <v>212.87396840507563</v>
      </c>
      <c r="AH100" s="30">
        <v>223.42502024351609</v>
      </c>
      <c r="AI100" s="29">
        <v>223.98</v>
      </c>
      <c r="AJ100" s="5"/>
      <c r="AU100" s="2"/>
      <c r="AV100" s="2"/>
      <c r="AW100" s="2"/>
    </row>
    <row r="101" spans="1:49" s="4" customFormat="1" ht="15.75" x14ac:dyDescent="0.25">
      <c r="A101" s="22">
        <v>92</v>
      </c>
      <c r="B101" s="22" t="s">
        <v>95</v>
      </c>
      <c r="C101" s="22"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4">
        <v>0</v>
      </c>
      <c r="U101" s="24">
        <f t="shared" si="7"/>
        <v>0</v>
      </c>
      <c r="V101" s="25">
        <f t="shared" si="8"/>
        <v>0</v>
      </c>
      <c r="W101" s="24">
        <v>0</v>
      </c>
      <c r="X101" s="26">
        <v>0</v>
      </c>
      <c r="Y101" s="24">
        <f t="shared" si="9"/>
        <v>0</v>
      </c>
      <c r="Z101" s="24">
        <f t="shared" si="10"/>
        <v>0</v>
      </c>
      <c r="AA101" s="25">
        <v>0</v>
      </c>
      <c r="AB101" s="25">
        <f t="shared" si="11"/>
        <v>0</v>
      </c>
      <c r="AC101" s="27">
        <f t="shared" si="12"/>
        <v>0</v>
      </c>
      <c r="AD101" s="28">
        <v>0</v>
      </c>
      <c r="AE101" s="26" t="s">
        <v>446</v>
      </c>
      <c r="AF101" s="29">
        <f t="shared" si="13"/>
        <v>0</v>
      </c>
      <c r="AG101" s="30">
        <v>0</v>
      </c>
      <c r="AH101" s="30">
        <v>0</v>
      </c>
      <c r="AI101" s="29">
        <v>0</v>
      </c>
      <c r="AJ101" s="5"/>
      <c r="AU101" s="2"/>
      <c r="AV101" s="2"/>
      <c r="AW101" s="2"/>
    </row>
    <row r="102" spans="1:49" s="4" customFormat="1" ht="15.75" x14ac:dyDescent="0.25">
      <c r="A102" s="22">
        <v>93</v>
      </c>
      <c r="B102" s="22" t="s">
        <v>96</v>
      </c>
      <c r="C102" s="22">
        <v>1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1050</v>
      </c>
      <c r="J102" s="23">
        <v>5504569</v>
      </c>
      <c r="K102" s="23">
        <v>1255270</v>
      </c>
      <c r="L102" s="23">
        <v>2536702</v>
      </c>
      <c r="M102" s="23">
        <v>30332</v>
      </c>
      <c r="N102" s="23">
        <v>66006</v>
      </c>
      <c r="O102" s="23">
        <v>1153962.1100000001</v>
      </c>
      <c r="P102" s="23">
        <v>0</v>
      </c>
      <c r="Q102" s="23">
        <v>0</v>
      </c>
      <c r="R102" s="23">
        <v>0</v>
      </c>
      <c r="S102" s="23">
        <v>0</v>
      </c>
      <c r="T102" s="24" t="s">
        <v>2</v>
      </c>
      <c r="U102" s="24">
        <f t="shared" si="7"/>
        <v>10547891.109999999</v>
      </c>
      <c r="V102" s="25">
        <f t="shared" si="8"/>
        <v>6.115982347548063</v>
      </c>
      <c r="W102" s="24">
        <v>172711734.58173999</v>
      </c>
      <c r="X102" s="26">
        <v>172464381.19999999</v>
      </c>
      <c r="Y102" s="24">
        <f t="shared" si="9"/>
        <v>0</v>
      </c>
      <c r="Z102" s="24">
        <f t="shared" si="10"/>
        <v>0</v>
      </c>
      <c r="AA102" s="25">
        <v>100.983622526885</v>
      </c>
      <c r="AB102" s="25">
        <f t="shared" si="11"/>
        <v>99.856782527059309</v>
      </c>
      <c r="AC102" s="27">
        <f t="shared" si="12"/>
        <v>-1.1268399998256911</v>
      </c>
      <c r="AD102" s="28">
        <v>804</v>
      </c>
      <c r="AE102" s="26">
        <v>1</v>
      </c>
      <c r="AF102" s="29">
        <f t="shared" si="13"/>
        <v>99.856782527059309</v>
      </c>
      <c r="AG102" s="30">
        <v>100.983622526885</v>
      </c>
      <c r="AH102" s="30">
        <v>100.40533474721023</v>
      </c>
      <c r="AI102" s="29">
        <v>100</v>
      </c>
      <c r="AJ102" s="5"/>
      <c r="AU102" s="2"/>
      <c r="AV102" s="2"/>
      <c r="AW102" s="2"/>
    </row>
    <row r="103" spans="1:49" s="4" customFormat="1" ht="15.75" x14ac:dyDescent="0.25">
      <c r="A103" s="22">
        <v>94</v>
      </c>
      <c r="B103" s="22" t="s">
        <v>97</v>
      </c>
      <c r="C103" s="22">
        <v>1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624096</v>
      </c>
      <c r="K103" s="23">
        <v>839923</v>
      </c>
      <c r="L103" s="23">
        <v>629516.14</v>
      </c>
      <c r="M103" s="23">
        <v>0</v>
      </c>
      <c r="N103" s="23">
        <v>18487</v>
      </c>
      <c r="O103" s="23">
        <v>3554.11</v>
      </c>
      <c r="P103" s="23">
        <v>0</v>
      </c>
      <c r="Q103" s="23">
        <v>0</v>
      </c>
      <c r="R103" s="23">
        <v>0</v>
      </c>
      <c r="S103" s="23">
        <v>0</v>
      </c>
      <c r="T103" s="24" t="s">
        <v>2</v>
      </c>
      <c r="U103" s="24">
        <f t="shared" si="7"/>
        <v>2115576.25</v>
      </c>
      <c r="V103" s="25">
        <f t="shared" si="8"/>
        <v>7.8754861198472987</v>
      </c>
      <c r="W103" s="24">
        <v>24525650.529999997</v>
      </c>
      <c r="X103" s="26">
        <v>26862802.09</v>
      </c>
      <c r="Y103" s="24">
        <f t="shared" si="9"/>
        <v>2337151.5600000024</v>
      </c>
      <c r="Z103" s="24">
        <f t="shared" si="10"/>
        <v>184062.0467075948</v>
      </c>
      <c r="AA103" s="25">
        <v>111.00711978828375</v>
      </c>
      <c r="AB103" s="25">
        <f t="shared" si="11"/>
        <v>108.77892927104513</v>
      </c>
      <c r="AC103" s="27">
        <f t="shared" si="12"/>
        <v>-2.2281905172386161</v>
      </c>
      <c r="AD103" s="28">
        <v>2</v>
      </c>
      <c r="AE103" s="26">
        <v>1</v>
      </c>
      <c r="AF103" s="29">
        <f t="shared" si="13"/>
        <v>108.77892927104513</v>
      </c>
      <c r="AG103" s="30">
        <v>111.00711978828375</v>
      </c>
      <c r="AH103" s="30">
        <v>107.83351845137126</v>
      </c>
      <c r="AI103" s="29">
        <v>107.65</v>
      </c>
      <c r="AJ103" s="5"/>
      <c r="AU103" s="2"/>
      <c r="AV103" s="2"/>
      <c r="AW103" s="2"/>
    </row>
    <row r="104" spans="1:49" s="4" customFormat="1" ht="15.75" x14ac:dyDescent="0.25">
      <c r="A104" s="22">
        <v>95</v>
      </c>
      <c r="B104" s="22" t="s">
        <v>98</v>
      </c>
      <c r="C104" s="22">
        <v>1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2000000</v>
      </c>
      <c r="J104" s="23">
        <v>3959900</v>
      </c>
      <c r="K104" s="23">
        <v>3704916</v>
      </c>
      <c r="L104" s="23">
        <v>7606034</v>
      </c>
      <c r="M104" s="23">
        <v>32926</v>
      </c>
      <c r="N104" s="23">
        <v>376920</v>
      </c>
      <c r="O104" s="23">
        <v>2649134.25</v>
      </c>
      <c r="P104" s="23">
        <v>0</v>
      </c>
      <c r="Q104" s="23">
        <v>0</v>
      </c>
      <c r="R104" s="23">
        <v>0</v>
      </c>
      <c r="S104" s="23">
        <v>0</v>
      </c>
      <c r="T104" s="24" t="s">
        <v>2</v>
      </c>
      <c r="U104" s="24">
        <f t="shared" si="7"/>
        <v>20329830.25</v>
      </c>
      <c r="V104" s="25">
        <f t="shared" si="8"/>
        <v>7.4152909734138479</v>
      </c>
      <c r="W104" s="24">
        <v>273966514.06</v>
      </c>
      <c r="X104" s="26">
        <v>274160924</v>
      </c>
      <c r="Y104" s="24">
        <f t="shared" si="9"/>
        <v>194409.93999999762</v>
      </c>
      <c r="Z104" s="24">
        <f t="shared" si="10"/>
        <v>14416.062732239101</v>
      </c>
      <c r="AA104" s="25">
        <v>101.43878084128094</v>
      </c>
      <c r="AB104" s="25">
        <f t="shared" si="11"/>
        <v>100.06569922528136</v>
      </c>
      <c r="AC104" s="27">
        <f t="shared" si="12"/>
        <v>-1.3730816159995811</v>
      </c>
      <c r="AD104" s="28">
        <v>1779</v>
      </c>
      <c r="AE104" s="26">
        <v>1</v>
      </c>
      <c r="AF104" s="29">
        <f t="shared" si="13"/>
        <v>100.06569922528136</v>
      </c>
      <c r="AG104" s="30">
        <v>101.43878084128094</v>
      </c>
      <c r="AH104" s="30">
        <v>100.58789250230713</v>
      </c>
      <c r="AI104" s="29">
        <v>100.07</v>
      </c>
      <c r="AJ104" s="5"/>
      <c r="AU104" s="2"/>
      <c r="AV104" s="2"/>
      <c r="AW104" s="2"/>
    </row>
    <row r="105" spans="1:49" s="4" customFormat="1" ht="15.75" x14ac:dyDescent="0.25">
      <c r="A105" s="22">
        <v>96</v>
      </c>
      <c r="B105" s="22" t="s">
        <v>99</v>
      </c>
      <c r="C105" s="22">
        <v>1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687500</v>
      </c>
      <c r="K105" s="23">
        <v>687500</v>
      </c>
      <c r="L105" s="23">
        <v>2194353</v>
      </c>
      <c r="M105" s="23">
        <v>20830</v>
      </c>
      <c r="N105" s="23">
        <v>65137</v>
      </c>
      <c r="O105" s="23">
        <v>225008</v>
      </c>
      <c r="P105" s="23">
        <v>0</v>
      </c>
      <c r="Q105" s="23">
        <v>0</v>
      </c>
      <c r="R105" s="23">
        <v>0</v>
      </c>
      <c r="S105" s="23">
        <v>0</v>
      </c>
      <c r="T105" s="24" t="s">
        <v>11</v>
      </c>
      <c r="U105" s="24">
        <f t="shared" si="7"/>
        <v>3660892.7</v>
      </c>
      <c r="V105" s="25">
        <f t="shared" si="8"/>
        <v>4.7713700284078184</v>
      </c>
      <c r="W105" s="24">
        <v>43846641.970000006</v>
      </c>
      <c r="X105" s="26">
        <v>76726237.5</v>
      </c>
      <c r="Y105" s="24">
        <f t="shared" si="9"/>
        <v>32879595.529999994</v>
      </c>
      <c r="Z105" s="24">
        <f t="shared" si="10"/>
        <v>1568807.1665801364</v>
      </c>
      <c r="AA105" s="25">
        <v>160.33641173290943</v>
      </c>
      <c r="AB105" s="25">
        <f t="shared" si="11"/>
        <v>171.40977497169061</v>
      </c>
      <c r="AC105" s="27">
        <f t="shared" si="12"/>
        <v>11.073363238781184</v>
      </c>
      <c r="AD105" s="28">
        <v>113</v>
      </c>
      <c r="AE105" s="26">
        <v>1</v>
      </c>
      <c r="AF105" s="29">
        <f t="shared" si="13"/>
        <v>171.40977497169061</v>
      </c>
      <c r="AG105" s="30">
        <v>161.59076819912946</v>
      </c>
      <c r="AH105" s="30">
        <v>171.49085191866001</v>
      </c>
      <c r="AI105" s="29">
        <v>171.41</v>
      </c>
      <c r="AJ105" s="5"/>
      <c r="AU105" s="2"/>
      <c r="AV105" s="2"/>
      <c r="AW105" s="2"/>
    </row>
    <row r="106" spans="1:49" s="4" customFormat="1" ht="15.75" x14ac:dyDescent="0.25">
      <c r="A106" s="22">
        <v>97</v>
      </c>
      <c r="B106" s="22" t="s">
        <v>100</v>
      </c>
      <c r="C106" s="22">
        <v>1</v>
      </c>
      <c r="D106" s="23">
        <v>0</v>
      </c>
      <c r="E106" s="23">
        <v>367500</v>
      </c>
      <c r="F106" s="23">
        <v>0</v>
      </c>
      <c r="G106" s="23">
        <v>0</v>
      </c>
      <c r="H106" s="23">
        <v>0</v>
      </c>
      <c r="I106" s="23">
        <v>0</v>
      </c>
      <c r="J106" s="23">
        <v>2399215</v>
      </c>
      <c r="K106" s="23">
        <v>4190570</v>
      </c>
      <c r="L106" s="23">
        <v>3773459</v>
      </c>
      <c r="M106" s="23">
        <v>40772</v>
      </c>
      <c r="N106" s="23">
        <v>520927</v>
      </c>
      <c r="O106" s="23">
        <v>337246.14</v>
      </c>
      <c r="P106" s="23">
        <v>0</v>
      </c>
      <c r="Q106" s="23">
        <v>0</v>
      </c>
      <c r="R106" s="23">
        <v>0</v>
      </c>
      <c r="S106" s="23">
        <v>0</v>
      </c>
      <c r="T106" s="24" t="s">
        <v>2</v>
      </c>
      <c r="U106" s="24">
        <f t="shared" si="7"/>
        <v>11629689.140000001</v>
      </c>
      <c r="V106" s="25">
        <f t="shared" si="8"/>
        <v>10.448878871904787</v>
      </c>
      <c r="W106" s="24">
        <v>110532274.87</v>
      </c>
      <c r="X106" s="26">
        <v>111300832.2</v>
      </c>
      <c r="Y106" s="24">
        <f t="shared" si="9"/>
        <v>768557.32999999821</v>
      </c>
      <c r="Z106" s="24">
        <f t="shared" si="10"/>
        <v>80305.624472845375</v>
      </c>
      <c r="AA106" s="25">
        <v>100.67339161521933</v>
      </c>
      <c r="AB106" s="25">
        <f t="shared" si="11"/>
        <v>100.62267035247092</v>
      </c>
      <c r="AC106" s="27">
        <f t="shared" si="12"/>
        <v>-5.0721262748410822E-2</v>
      </c>
      <c r="AD106" s="28">
        <v>206</v>
      </c>
      <c r="AE106" s="26">
        <v>1</v>
      </c>
      <c r="AF106" s="29">
        <f t="shared" si="13"/>
        <v>100.62267035247092</v>
      </c>
      <c r="AG106" s="30">
        <v>100.67339161521933</v>
      </c>
      <c r="AH106" s="30">
        <v>100.72245271080756</v>
      </c>
      <c r="AI106" s="29">
        <v>100.62</v>
      </c>
      <c r="AJ106" s="5"/>
      <c r="AU106" s="2"/>
      <c r="AV106" s="2"/>
      <c r="AW106" s="2"/>
    </row>
    <row r="107" spans="1:49" s="4" customFormat="1" ht="15.75" x14ac:dyDescent="0.25">
      <c r="A107" s="22">
        <v>98</v>
      </c>
      <c r="B107" s="22" t="s">
        <v>101</v>
      </c>
      <c r="C107" s="22">
        <v>1</v>
      </c>
      <c r="D107" s="23">
        <v>0</v>
      </c>
      <c r="E107" s="23">
        <v>26477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51784</v>
      </c>
      <c r="M107" s="23">
        <v>0</v>
      </c>
      <c r="N107" s="23">
        <v>0</v>
      </c>
      <c r="O107" s="23">
        <v>3859.52</v>
      </c>
      <c r="P107" s="23">
        <v>0</v>
      </c>
      <c r="Q107" s="23">
        <v>0</v>
      </c>
      <c r="R107" s="23">
        <v>0</v>
      </c>
      <c r="S107" s="23">
        <v>0</v>
      </c>
      <c r="T107" s="24" t="s">
        <v>11</v>
      </c>
      <c r="U107" s="24">
        <f t="shared" si="7"/>
        <v>76942.12</v>
      </c>
      <c r="V107" s="25">
        <f t="shared" si="8"/>
        <v>4.7276658689416271</v>
      </c>
      <c r="W107" s="24">
        <v>767290.65999999992</v>
      </c>
      <c r="X107" s="26">
        <v>1627486.4200000002</v>
      </c>
      <c r="Y107" s="24">
        <f t="shared" si="9"/>
        <v>860195.76000000024</v>
      </c>
      <c r="Z107" s="24">
        <f t="shared" si="10"/>
        <v>40667.181351603045</v>
      </c>
      <c r="AA107" s="25">
        <v>182.44448742772377</v>
      </c>
      <c r="AB107" s="25">
        <f t="shared" si="11"/>
        <v>206.80810042030191</v>
      </c>
      <c r="AC107" s="27">
        <f t="shared" si="12"/>
        <v>24.36361299257814</v>
      </c>
      <c r="AD107" s="28">
        <v>4</v>
      </c>
      <c r="AE107" s="26">
        <v>1</v>
      </c>
      <c r="AF107" s="29">
        <f t="shared" si="13"/>
        <v>206.80810042030191</v>
      </c>
      <c r="AG107" s="30">
        <v>184.3885711504218</v>
      </c>
      <c r="AH107" s="30">
        <v>206.21028588378149</v>
      </c>
      <c r="AI107" s="29">
        <v>206.81</v>
      </c>
      <c r="AJ107" s="5"/>
      <c r="AU107" s="2"/>
      <c r="AV107" s="2"/>
      <c r="AW107" s="2"/>
    </row>
    <row r="108" spans="1:49" s="4" customFormat="1" ht="15.75" x14ac:dyDescent="0.25">
      <c r="A108" s="22">
        <v>99</v>
      </c>
      <c r="B108" s="22" t="s">
        <v>102</v>
      </c>
      <c r="C108" s="22">
        <v>1</v>
      </c>
      <c r="D108" s="23">
        <v>0</v>
      </c>
      <c r="E108" s="23">
        <v>33488</v>
      </c>
      <c r="F108" s="23">
        <v>0</v>
      </c>
      <c r="G108" s="23">
        <v>0</v>
      </c>
      <c r="H108" s="23">
        <v>0</v>
      </c>
      <c r="I108" s="23">
        <v>122616</v>
      </c>
      <c r="J108" s="23">
        <v>1214733</v>
      </c>
      <c r="K108" s="23">
        <v>418745</v>
      </c>
      <c r="L108" s="23">
        <v>920658</v>
      </c>
      <c r="M108" s="23">
        <v>13266</v>
      </c>
      <c r="N108" s="23">
        <v>158517</v>
      </c>
      <c r="O108" s="23">
        <v>136980.9</v>
      </c>
      <c r="P108" s="23">
        <v>0</v>
      </c>
      <c r="Q108" s="23">
        <v>0</v>
      </c>
      <c r="R108" s="23">
        <v>0</v>
      </c>
      <c r="S108" s="23">
        <v>0</v>
      </c>
      <c r="T108" s="24" t="s">
        <v>2</v>
      </c>
      <c r="U108" s="24">
        <f t="shared" si="7"/>
        <v>3019003.9</v>
      </c>
      <c r="V108" s="25">
        <f t="shared" si="8"/>
        <v>5.539659173315167</v>
      </c>
      <c r="W108" s="24">
        <v>37172001.841999993</v>
      </c>
      <c r="X108" s="26">
        <v>54498008.010000005</v>
      </c>
      <c r="Y108" s="24">
        <f t="shared" si="9"/>
        <v>17326006.168000013</v>
      </c>
      <c r="Z108" s="24">
        <f t="shared" si="10"/>
        <v>959801.69005476439</v>
      </c>
      <c r="AA108" s="25">
        <v>144.26917866562937</v>
      </c>
      <c r="AB108" s="25">
        <f t="shared" si="11"/>
        <v>144.02831073642463</v>
      </c>
      <c r="AC108" s="27">
        <f t="shared" si="12"/>
        <v>-0.24086792920473954</v>
      </c>
      <c r="AD108" s="28">
        <v>64</v>
      </c>
      <c r="AE108" s="26">
        <v>1</v>
      </c>
      <c r="AF108" s="29">
        <f t="shared" si="13"/>
        <v>144.02831073642463</v>
      </c>
      <c r="AG108" s="30">
        <v>144.26917866562937</v>
      </c>
      <c r="AH108" s="30">
        <v>144.63668839161195</v>
      </c>
      <c r="AI108" s="29">
        <v>144.04</v>
      </c>
      <c r="AJ108" s="5"/>
      <c r="AU108" s="2"/>
      <c r="AV108" s="2"/>
      <c r="AW108" s="2"/>
    </row>
    <row r="109" spans="1:49" s="4" customFormat="1" ht="15.75" x14ac:dyDescent="0.25">
      <c r="A109" s="22">
        <v>100</v>
      </c>
      <c r="B109" s="22" t="s">
        <v>103</v>
      </c>
      <c r="C109" s="22">
        <v>1</v>
      </c>
      <c r="D109" s="23">
        <v>0</v>
      </c>
      <c r="E109" s="23">
        <v>502161</v>
      </c>
      <c r="F109" s="23">
        <v>0</v>
      </c>
      <c r="G109" s="23">
        <v>0</v>
      </c>
      <c r="H109" s="23">
        <v>0</v>
      </c>
      <c r="I109" s="23">
        <v>200000</v>
      </c>
      <c r="J109" s="23">
        <v>7501688</v>
      </c>
      <c r="K109" s="23">
        <v>5723328</v>
      </c>
      <c r="L109" s="23">
        <v>7834017</v>
      </c>
      <c r="M109" s="23">
        <v>67170</v>
      </c>
      <c r="N109" s="23">
        <v>78800</v>
      </c>
      <c r="O109" s="23">
        <v>477057.56</v>
      </c>
      <c r="P109" s="23">
        <v>0</v>
      </c>
      <c r="Q109" s="23">
        <v>0</v>
      </c>
      <c r="R109" s="23">
        <v>0</v>
      </c>
      <c r="S109" s="23">
        <v>0</v>
      </c>
      <c r="T109" s="24" t="s">
        <v>2</v>
      </c>
      <c r="U109" s="24">
        <f t="shared" si="7"/>
        <v>22384221.559999999</v>
      </c>
      <c r="V109" s="25">
        <f t="shared" si="8"/>
        <v>9.8940521329767055</v>
      </c>
      <c r="W109" s="24">
        <v>173968070.02614003</v>
      </c>
      <c r="X109" s="26">
        <v>226239171.3643167</v>
      </c>
      <c r="Y109" s="24">
        <f t="shared" si="9"/>
        <v>52271101.338176668</v>
      </c>
      <c r="Z109" s="24">
        <f t="shared" si="10"/>
        <v>5171730.0168802841</v>
      </c>
      <c r="AA109" s="25">
        <v>126.9627954301309</v>
      </c>
      <c r="AB109" s="25">
        <f t="shared" si="11"/>
        <v>127.07357235969758</v>
      </c>
      <c r="AC109" s="27">
        <f t="shared" si="12"/>
        <v>0.11077692956668272</v>
      </c>
      <c r="AD109" s="28">
        <v>295</v>
      </c>
      <c r="AE109" s="26">
        <v>1</v>
      </c>
      <c r="AF109" s="29">
        <f t="shared" si="13"/>
        <v>127.07357235969758</v>
      </c>
      <c r="AG109" s="30">
        <v>126.9627954301309</v>
      </c>
      <c r="AH109" s="30">
        <v>127.0063919760279</v>
      </c>
      <c r="AI109" s="29">
        <v>127.07</v>
      </c>
      <c r="AJ109" s="5"/>
      <c r="AU109" s="2"/>
      <c r="AV109" s="2"/>
      <c r="AW109" s="2"/>
    </row>
    <row r="110" spans="1:49" s="4" customFormat="1" ht="15.75" x14ac:dyDescent="0.25">
      <c r="A110" s="22">
        <v>101</v>
      </c>
      <c r="B110" s="22" t="s">
        <v>104</v>
      </c>
      <c r="C110" s="22">
        <v>1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426613</v>
      </c>
      <c r="J110" s="23">
        <v>2902239</v>
      </c>
      <c r="K110" s="23">
        <v>1635158</v>
      </c>
      <c r="L110" s="23">
        <v>2239000</v>
      </c>
      <c r="M110" s="23">
        <v>40380</v>
      </c>
      <c r="N110" s="23">
        <v>118343</v>
      </c>
      <c r="O110" s="23">
        <v>428643.39</v>
      </c>
      <c r="P110" s="23">
        <v>0</v>
      </c>
      <c r="Q110" s="23">
        <v>0</v>
      </c>
      <c r="R110" s="23">
        <v>0</v>
      </c>
      <c r="S110" s="23">
        <v>0</v>
      </c>
      <c r="T110" s="24" t="s">
        <v>11</v>
      </c>
      <c r="U110" s="24">
        <f t="shared" si="7"/>
        <v>7566476.3899999997</v>
      </c>
      <c r="V110" s="25">
        <f t="shared" si="8"/>
        <v>8.0634072849050753</v>
      </c>
      <c r="W110" s="24">
        <v>68009481.34450002</v>
      </c>
      <c r="X110" s="26">
        <v>93837209.539999992</v>
      </c>
      <c r="Y110" s="24">
        <f t="shared" si="9"/>
        <v>25827728.195499972</v>
      </c>
      <c r="Z110" s="24">
        <f t="shared" si="10"/>
        <v>2082594.9168414271</v>
      </c>
      <c r="AA110" s="25">
        <v>142.22645426105001</v>
      </c>
      <c r="AB110" s="25">
        <f t="shared" si="11"/>
        <v>134.91444547029886</v>
      </c>
      <c r="AC110" s="27">
        <f t="shared" si="12"/>
        <v>-7.3120087907511504</v>
      </c>
      <c r="AD110" s="28">
        <v>317</v>
      </c>
      <c r="AE110" s="26">
        <v>1</v>
      </c>
      <c r="AF110" s="29">
        <f t="shared" si="13"/>
        <v>134.91444547029886</v>
      </c>
      <c r="AG110" s="30">
        <v>142.85126071618174</v>
      </c>
      <c r="AH110" s="30">
        <v>135.5104119121672</v>
      </c>
      <c r="AI110" s="29">
        <v>134.94</v>
      </c>
      <c r="AJ110" s="5"/>
      <c r="AU110" s="2"/>
      <c r="AV110" s="2"/>
      <c r="AW110" s="2"/>
    </row>
    <row r="111" spans="1:49" s="4" customFormat="1" ht="15.75" x14ac:dyDescent="0.25">
      <c r="A111" s="22">
        <v>102</v>
      </c>
      <c r="B111" s="22" t="s">
        <v>105</v>
      </c>
      <c r="C111" s="22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88114.32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3">
        <v>0</v>
      </c>
      <c r="T111" s="24">
        <v>0</v>
      </c>
      <c r="U111" s="24">
        <f t="shared" si="7"/>
        <v>0</v>
      </c>
      <c r="V111" s="25">
        <f t="shared" si="8"/>
        <v>0</v>
      </c>
      <c r="W111" s="24">
        <v>17354.29</v>
      </c>
      <c r="X111" s="26">
        <v>1144145</v>
      </c>
      <c r="Y111" s="24">
        <f t="shared" si="9"/>
        <v>1126790.71</v>
      </c>
      <c r="Z111" s="24">
        <f t="shared" si="10"/>
        <v>0</v>
      </c>
      <c r="AA111" s="25">
        <v>0</v>
      </c>
      <c r="AB111" s="25">
        <f t="shared" si="11"/>
        <v>0</v>
      </c>
      <c r="AC111" s="27">
        <f t="shared" si="12"/>
        <v>0</v>
      </c>
      <c r="AD111" s="28">
        <v>0</v>
      </c>
      <c r="AE111" s="26" t="s">
        <v>446</v>
      </c>
      <c r="AF111" s="29">
        <f t="shared" si="13"/>
        <v>0</v>
      </c>
      <c r="AG111" s="30">
        <v>0</v>
      </c>
      <c r="AH111" s="30">
        <v>0</v>
      </c>
      <c r="AI111" s="29">
        <v>0</v>
      </c>
      <c r="AJ111" s="5"/>
      <c r="AU111" s="2"/>
      <c r="AV111" s="2"/>
      <c r="AW111" s="2"/>
    </row>
    <row r="112" spans="1:49" s="4" customFormat="1" ht="15.75" x14ac:dyDescent="0.25">
      <c r="A112" s="22">
        <v>103</v>
      </c>
      <c r="B112" s="22" t="s">
        <v>106</v>
      </c>
      <c r="C112" s="22">
        <v>1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1563014</v>
      </c>
      <c r="K112" s="23">
        <v>723145</v>
      </c>
      <c r="L112" s="23">
        <v>586096</v>
      </c>
      <c r="M112" s="23">
        <v>11654</v>
      </c>
      <c r="N112" s="23">
        <v>268265</v>
      </c>
      <c r="O112" s="23">
        <v>15262.38</v>
      </c>
      <c r="P112" s="23">
        <v>0</v>
      </c>
      <c r="Q112" s="23">
        <v>0</v>
      </c>
      <c r="R112" s="23">
        <v>0</v>
      </c>
      <c r="S112" s="23">
        <v>0</v>
      </c>
      <c r="T112" s="24" t="s">
        <v>11</v>
      </c>
      <c r="U112" s="24">
        <f t="shared" si="7"/>
        <v>3108826.78</v>
      </c>
      <c r="V112" s="25">
        <f t="shared" si="8"/>
        <v>6.8797136990910932</v>
      </c>
      <c r="W112" s="24">
        <v>45038410.019999996</v>
      </c>
      <c r="X112" s="26">
        <v>45188316.200000003</v>
      </c>
      <c r="Y112" s="24">
        <f t="shared" si="9"/>
        <v>149906.18000000715</v>
      </c>
      <c r="Z112" s="24">
        <f t="shared" si="10"/>
        <v>10313.116001244645</v>
      </c>
      <c r="AA112" s="25">
        <v>96.98309366594043</v>
      </c>
      <c r="AB112" s="25">
        <f t="shared" si="11"/>
        <v>100.30994225581402</v>
      </c>
      <c r="AC112" s="27">
        <f t="shared" si="12"/>
        <v>3.3268485898735918</v>
      </c>
      <c r="AD112" s="28">
        <v>16</v>
      </c>
      <c r="AE112" s="26">
        <v>1</v>
      </c>
      <c r="AF112" s="29">
        <f t="shared" si="13"/>
        <v>100.30994225581402</v>
      </c>
      <c r="AG112" s="30">
        <v>96.98309366594043</v>
      </c>
      <c r="AH112" s="30">
        <v>100.45511351927003</v>
      </c>
      <c r="AI112" s="29">
        <v>100.31</v>
      </c>
      <c r="AJ112" s="5"/>
      <c r="AU112" s="2"/>
      <c r="AV112" s="2"/>
      <c r="AW112" s="2"/>
    </row>
    <row r="113" spans="1:36" s="4" customFormat="1" ht="15.75" x14ac:dyDescent="0.25">
      <c r="A113" s="22">
        <v>104</v>
      </c>
      <c r="B113" s="22" t="s">
        <v>107</v>
      </c>
      <c r="C113" s="22">
        <v>0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4">
        <v>0</v>
      </c>
      <c r="U113" s="24">
        <f t="shared" si="7"/>
        <v>0</v>
      </c>
      <c r="V113" s="25">
        <f t="shared" si="8"/>
        <v>0</v>
      </c>
      <c r="W113" s="24">
        <v>0</v>
      </c>
      <c r="X113" s="26">
        <v>0</v>
      </c>
      <c r="Y113" s="24">
        <f t="shared" si="9"/>
        <v>0</v>
      </c>
      <c r="Z113" s="24">
        <f t="shared" si="10"/>
        <v>0</v>
      </c>
      <c r="AA113" s="25">
        <v>0</v>
      </c>
      <c r="AB113" s="25">
        <f t="shared" si="11"/>
        <v>0</v>
      </c>
      <c r="AC113" s="27">
        <f t="shared" si="12"/>
        <v>0</v>
      </c>
      <c r="AD113" s="28">
        <v>0</v>
      </c>
      <c r="AE113" s="26" t="s">
        <v>446</v>
      </c>
      <c r="AF113" s="29">
        <f t="shared" si="13"/>
        <v>0</v>
      </c>
      <c r="AG113" s="30">
        <v>0</v>
      </c>
      <c r="AH113" s="30">
        <v>0</v>
      </c>
      <c r="AI113" s="29">
        <v>0</v>
      </c>
      <c r="AJ113" s="5"/>
    </row>
    <row r="114" spans="1:36" s="4" customFormat="1" ht="15.75" x14ac:dyDescent="0.25">
      <c r="A114" s="22">
        <v>105</v>
      </c>
      <c r="B114" s="22" t="s">
        <v>108</v>
      </c>
      <c r="C114" s="22">
        <v>1</v>
      </c>
      <c r="D114" s="23">
        <v>0</v>
      </c>
      <c r="E114" s="23">
        <v>19606</v>
      </c>
      <c r="F114" s="23">
        <v>0</v>
      </c>
      <c r="G114" s="23">
        <v>0</v>
      </c>
      <c r="H114" s="23">
        <v>0</v>
      </c>
      <c r="I114" s="23">
        <v>0</v>
      </c>
      <c r="J114" s="23">
        <v>1785000</v>
      </c>
      <c r="K114" s="23">
        <v>238000</v>
      </c>
      <c r="L114" s="23">
        <v>764387</v>
      </c>
      <c r="M114" s="23">
        <v>23</v>
      </c>
      <c r="N114" s="23">
        <v>98162</v>
      </c>
      <c r="O114" s="23">
        <v>2413.3200000000002</v>
      </c>
      <c r="P114" s="23">
        <v>0</v>
      </c>
      <c r="Q114" s="23">
        <v>0</v>
      </c>
      <c r="R114" s="23">
        <v>0</v>
      </c>
      <c r="S114" s="23">
        <v>0</v>
      </c>
      <c r="T114" s="24" t="s">
        <v>2</v>
      </c>
      <c r="U114" s="24">
        <f t="shared" si="7"/>
        <v>2907591.32</v>
      </c>
      <c r="V114" s="25">
        <f t="shared" si="8"/>
        <v>11.587468933506914</v>
      </c>
      <c r="W114" s="24">
        <v>15021753.369999997</v>
      </c>
      <c r="X114" s="26">
        <v>25092549</v>
      </c>
      <c r="Y114" s="24">
        <f t="shared" si="9"/>
        <v>10070795.630000003</v>
      </c>
      <c r="Z114" s="24">
        <f t="shared" si="10"/>
        <v>1166950.3149832222</v>
      </c>
      <c r="AA114" s="25">
        <v>140.02632999484996</v>
      </c>
      <c r="AB114" s="25">
        <f t="shared" si="11"/>
        <v>159.27300958620904</v>
      </c>
      <c r="AC114" s="27">
        <f t="shared" si="12"/>
        <v>19.246679591359083</v>
      </c>
      <c r="AD114" s="28">
        <v>3</v>
      </c>
      <c r="AE114" s="26">
        <v>1</v>
      </c>
      <c r="AF114" s="29">
        <f t="shared" si="13"/>
        <v>159.27300958620904</v>
      </c>
      <c r="AG114" s="30">
        <v>140.02632999484996</v>
      </c>
      <c r="AH114" s="30">
        <v>158.15403238044297</v>
      </c>
      <c r="AI114" s="29">
        <v>159.27000000000001</v>
      </c>
      <c r="AJ114" s="5"/>
    </row>
    <row r="115" spans="1:36" s="4" customFormat="1" ht="15.75" x14ac:dyDescent="0.25">
      <c r="A115" s="22">
        <v>106</v>
      </c>
      <c r="B115" s="22" t="s">
        <v>109</v>
      </c>
      <c r="C115" s="22">
        <v>0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0</v>
      </c>
      <c r="T115" s="24">
        <v>0</v>
      </c>
      <c r="U115" s="24">
        <f t="shared" si="7"/>
        <v>0</v>
      </c>
      <c r="V115" s="25">
        <f t="shared" si="8"/>
        <v>0</v>
      </c>
      <c r="W115" s="24">
        <v>0</v>
      </c>
      <c r="X115" s="26">
        <v>0</v>
      </c>
      <c r="Y115" s="24">
        <f t="shared" si="9"/>
        <v>0</v>
      </c>
      <c r="Z115" s="24">
        <f t="shared" si="10"/>
        <v>0</v>
      </c>
      <c r="AA115" s="25">
        <v>0</v>
      </c>
      <c r="AB115" s="25">
        <f t="shared" si="11"/>
        <v>0</v>
      </c>
      <c r="AC115" s="27">
        <f t="shared" si="12"/>
        <v>0</v>
      </c>
      <c r="AD115" s="28">
        <v>0</v>
      </c>
      <c r="AE115" s="26" t="s">
        <v>446</v>
      </c>
      <c r="AF115" s="29">
        <f t="shared" si="13"/>
        <v>0</v>
      </c>
      <c r="AG115" s="30">
        <v>0</v>
      </c>
      <c r="AH115" s="30">
        <v>0</v>
      </c>
      <c r="AI115" s="29">
        <v>0</v>
      </c>
      <c r="AJ115" s="5"/>
    </row>
    <row r="116" spans="1:36" s="4" customFormat="1" ht="15.75" x14ac:dyDescent="0.25">
      <c r="A116" s="22">
        <v>107</v>
      </c>
      <c r="B116" s="22" t="s">
        <v>110</v>
      </c>
      <c r="C116" s="22">
        <v>1</v>
      </c>
      <c r="D116" s="23">
        <v>900000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3700000</v>
      </c>
      <c r="K116" s="23">
        <v>0</v>
      </c>
      <c r="L116" s="23">
        <v>2609185</v>
      </c>
      <c r="M116" s="23">
        <v>7561</v>
      </c>
      <c r="N116" s="23">
        <v>960152</v>
      </c>
      <c r="O116" s="23">
        <v>1283.45</v>
      </c>
      <c r="P116" s="23">
        <v>0</v>
      </c>
      <c r="Q116" s="23">
        <v>0</v>
      </c>
      <c r="R116" s="23">
        <v>0</v>
      </c>
      <c r="S116" s="23">
        <v>0</v>
      </c>
      <c r="T116" s="24" t="s">
        <v>2</v>
      </c>
      <c r="U116" s="24">
        <f t="shared" si="7"/>
        <v>8178181.4500000002</v>
      </c>
      <c r="V116" s="25">
        <f t="shared" si="8"/>
        <v>12.147346336219785</v>
      </c>
      <c r="W116" s="24">
        <v>50710044.196819998</v>
      </c>
      <c r="X116" s="26">
        <v>67324839.710999995</v>
      </c>
      <c r="Y116" s="24">
        <f t="shared" si="9"/>
        <v>16614795.514179997</v>
      </c>
      <c r="Z116" s="24">
        <f t="shared" si="10"/>
        <v>2018256.7541621532</v>
      </c>
      <c r="AA116" s="25">
        <v>132.00786109680735</v>
      </c>
      <c r="AB116" s="25">
        <f t="shared" si="11"/>
        <v>128.78431480628285</v>
      </c>
      <c r="AC116" s="27">
        <f t="shared" si="12"/>
        <v>-3.2235462905244958</v>
      </c>
      <c r="AD116" s="28">
        <v>2</v>
      </c>
      <c r="AE116" s="26">
        <v>1</v>
      </c>
      <c r="AF116" s="29">
        <f t="shared" si="13"/>
        <v>128.78431480628285</v>
      </c>
      <c r="AG116" s="30">
        <v>132.00786109680735</v>
      </c>
      <c r="AH116" s="30">
        <v>128.93708445007522</v>
      </c>
      <c r="AI116" s="29">
        <v>128.78</v>
      </c>
      <c r="AJ116" s="5"/>
    </row>
    <row r="117" spans="1:36" s="4" customFormat="1" ht="15.75" x14ac:dyDescent="0.25">
      <c r="A117" s="22">
        <v>108</v>
      </c>
      <c r="B117" s="22" t="s">
        <v>111</v>
      </c>
      <c r="C117" s="22">
        <v>0</v>
      </c>
      <c r="D117" s="23">
        <v>0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4">
        <v>0</v>
      </c>
      <c r="U117" s="24">
        <f t="shared" si="7"/>
        <v>0</v>
      </c>
      <c r="V117" s="25">
        <f t="shared" si="8"/>
        <v>0</v>
      </c>
      <c r="W117" s="24">
        <v>240365.82</v>
      </c>
      <c r="X117" s="26">
        <v>259927</v>
      </c>
      <c r="Y117" s="24">
        <f t="shared" si="9"/>
        <v>19561.179999999993</v>
      </c>
      <c r="Z117" s="24">
        <f t="shared" si="10"/>
        <v>0</v>
      </c>
      <c r="AA117" s="25">
        <v>0</v>
      </c>
      <c r="AB117" s="25">
        <f t="shared" si="11"/>
        <v>0</v>
      </c>
      <c r="AC117" s="27">
        <f t="shared" si="12"/>
        <v>0</v>
      </c>
      <c r="AD117" s="28">
        <v>0</v>
      </c>
      <c r="AE117" s="26" t="s">
        <v>446</v>
      </c>
      <c r="AF117" s="29">
        <f t="shared" si="13"/>
        <v>0</v>
      </c>
      <c r="AG117" s="30">
        <v>0</v>
      </c>
      <c r="AH117" s="30">
        <v>0</v>
      </c>
      <c r="AI117" s="29">
        <v>0</v>
      </c>
      <c r="AJ117" s="5"/>
    </row>
    <row r="118" spans="1:36" s="4" customFormat="1" ht="15.75" x14ac:dyDescent="0.25">
      <c r="A118" s="22">
        <v>109</v>
      </c>
      <c r="B118" s="22" t="s">
        <v>112</v>
      </c>
      <c r="C118" s="22">
        <v>0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3">
        <v>0</v>
      </c>
      <c r="T118" s="24">
        <v>0</v>
      </c>
      <c r="U118" s="24">
        <f t="shared" si="7"/>
        <v>0</v>
      </c>
      <c r="V118" s="25">
        <f t="shared" si="8"/>
        <v>0</v>
      </c>
      <c r="W118" s="24">
        <v>0</v>
      </c>
      <c r="X118" s="26">
        <v>0</v>
      </c>
      <c r="Y118" s="24">
        <f t="shared" si="9"/>
        <v>0</v>
      </c>
      <c r="Z118" s="24">
        <f t="shared" si="10"/>
        <v>0</v>
      </c>
      <c r="AA118" s="25">
        <v>0</v>
      </c>
      <c r="AB118" s="25">
        <f t="shared" si="11"/>
        <v>0</v>
      </c>
      <c r="AC118" s="27">
        <f t="shared" si="12"/>
        <v>0</v>
      </c>
      <c r="AD118" s="28">
        <v>0</v>
      </c>
      <c r="AE118" s="26">
        <v>0</v>
      </c>
      <c r="AF118" s="29">
        <f t="shared" si="13"/>
        <v>0</v>
      </c>
      <c r="AG118" s="30">
        <v>0</v>
      </c>
      <c r="AH118" s="30">
        <v>0</v>
      </c>
      <c r="AI118" s="29">
        <v>0</v>
      </c>
      <c r="AJ118" s="5"/>
    </row>
    <row r="119" spans="1:36" s="4" customFormat="1" ht="15.75" x14ac:dyDescent="0.25">
      <c r="A119" s="22">
        <v>110</v>
      </c>
      <c r="B119" s="22" t="s">
        <v>113</v>
      </c>
      <c r="C119" s="22">
        <v>1</v>
      </c>
      <c r="D119" s="23">
        <v>0</v>
      </c>
      <c r="E119" s="23">
        <v>159575</v>
      </c>
      <c r="F119" s="23">
        <v>0</v>
      </c>
      <c r="G119" s="23">
        <v>0</v>
      </c>
      <c r="H119" s="23">
        <v>0</v>
      </c>
      <c r="I119" s="23">
        <v>0</v>
      </c>
      <c r="J119" s="23">
        <v>1340480.1499999999</v>
      </c>
      <c r="K119" s="23">
        <v>526827.89</v>
      </c>
      <c r="L119" s="23">
        <v>1029216</v>
      </c>
      <c r="M119" s="23">
        <v>1830</v>
      </c>
      <c r="N119" s="23">
        <v>27952</v>
      </c>
      <c r="O119" s="23">
        <v>7907.62</v>
      </c>
      <c r="P119" s="23">
        <v>0</v>
      </c>
      <c r="Q119" s="23">
        <v>0</v>
      </c>
      <c r="R119" s="23">
        <v>0</v>
      </c>
      <c r="S119" s="23">
        <v>0</v>
      </c>
      <c r="T119" s="24" t="s">
        <v>11</v>
      </c>
      <c r="U119" s="24">
        <f t="shared" si="7"/>
        <v>2990867.06</v>
      </c>
      <c r="V119" s="25">
        <f t="shared" si="8"/>
        <v>5.6277555394876089</v>
      </c>
      <c r="W119" s="24">
        <v>39402336.330000006</v>
      </c>
      <c r="X119" s="26">
        <v>53144935.649999999</v>
      </c>
      <c r="Y119" s="24">
        <f t="shared" si="9"/>
        <v>13742599.319999993</v>
      </c>
      <c r="Z119" s="24">
        <f t="shared" si="10"/>
        <v>773399.89450088609</v>
      </c>
      <c r="AA119" s="25">
        <v>131.82268820958183</v>
      </c>
      <c r="AB119" s="25">
        <f t="shared" si="11"/>
        <v>132.91479803857382</v>
      </c>
      <c r="AC119" s="27">
        <f t="shared" si="12"/>
        <v>1.0921098289919939</v>
      </c>
      <c r="AD119" s="28">
        <v>11</v>
      </c>
      <c r="AE119" s="26">
        <v>1</v>
      </c>
      <c r="AF119" s="29">
        <f t="shared" si="13"/>
        <v>132.91479803857382</v>
      </c>
      <c r="AG119" s="30">
        <v>132.16344142885609</v>
      </c>
      <c r="AH119" s="30">
        <v>132.79094965944688</v>
      </c>
      <c r="AI119" s="29">
        <v>132.91</v>
      </c>
      <c r="AJ119" s="5"/>
    </row>
    <row r="120" spans="1:36" s="4" customFormat="1" ht="15.75" x14ac:dyDescent="0.25">
      <c r="A120" s="22">
        <v>111</v>
      </c>
      <c r="B120" s="22" t="s">
        <v>114</v>
      </c>
      <c r="C120" s="22">
        <v>1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1445315</v>
      </c>
      <c r="K120" s="23">
        <v>0</v>
      </c>
      <c r="L120" s="23">
        <v>565452</v>
      </c>
      <c r="M120" s="23">
        <v>0</v>
      </c>
      <c r="N120" s="23">
        <v>59388</v>
      </c>
      <c r="O120" s="23">
        <v>29668.73</v>
      </c>
      <c r="P120" s="23">
        <v>0</v>
      </c>
      <c r="Q120" s="23">
        <v>0</v>
      </c>
      <c r="R120" s="23">
        <v>0</v>
      </c>
      <c r="S120" s="23">
        <v>0</v>
      </c>
      <c r="T120" s="24" t="s">
        <v>11</v>
      </c>
      <c r="U120" s="24">
        <f t="shared" si="7"/>
        <v>2043278.53</v>
      </c>
      <c r="V120" s="25">
        <f t="shared" si="8"/>
        <v>15.828659747779087</v>
      </c>
      <c r="W120" s="24">
        <v>9473831.2400000002</v>
      </c>
      <c r="X120" s="26">
        <v>12908727.35</v>
      </c>
      <c r="Y120" s="24">
        <f t="shared" si="9"/>
        <v>3434896.1099999994</v>
      </c>
      <c r="Z120" s="24">
        <f t="shared" si="10"/>
        <v>543698.0179415996</v>
      </c>
      <c r="AA120" s="25">
        <v>132.80111209704992</v>
      </c>
      <c r="AB120" s="25">
        <f t="shared" si="11"/>
        <v>130.51772845447476</v>
      </c>
      <c r="AC120" s="27">
        <f t="shared" si="12"/>
        <v>-2.2833836425751599</v>
      </c>
      <c r="AD120" s="28">
        <v>25</v>
      </c>
      <c r="AE120" s="26">
        <v>1</v>
      </c>
      <c r="AF120" s="29">
        <f t="shared" si="13"/>
        <v>130.51772845447476</v>
      </c>
      <c r="AG120" s="30">
        <v>133.93810102272823</v>
      </c>
      <c r="AH120" s="30">
        <v>132.80111209704992</v>
      </c>
      <c r="AI120" s="29">
        <v>132.80000000000001</v>
      </c>
      <c r="AJ120" s="5"/>
    </row>
    <row r="121" spans="1:36" s="4" customFormat="1" ht="15.75" x14ac:dyDescent="0.25">
      <c r="A121" s="22">
        <v>112</v>
      </c>
      <c r="B121" s="22" t="s">
        <v>115</v>
      </c>
      <c r="C121" s="22">
        <v>0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  <c r="T121" s="24">
        <v>0</v>
      </c>
      <c r="U121" s="24">
        <f t="shared" si="7"/>
        <v>0</v>
      </c>
      <c r="V121" s="25">
        <f t="shared" si="8"/>
        <v>0</v>
      </c>
      <c r="W121" s="24">
        <v>465971.59</v>
      </c>
      <c r="X121" s="26">
        <v>465972</v>
      </c>
      <c r="Y121" s="24">
        <f t="shared" si="9"/>
        <v>0.40999999997438863</v>
      </c>
      <c r="Z121" s="24">
        <f t="shared" si="10"/>
        <v>0</v>
      </c>
      <c r="AA121" s="25">
        <v>0</v>
      </c>
      <c r="AB121" s="25">
        <f t="shared" si="11"/>
        <v>0</v>
      </c>
      <c r="AC121" s="27">
        <f t="shared" si="12"/>
        <v>0</v>
      </c>
      <c r="AD121" s="28">
        <v>0</v>
      </c>
      <c r="AE121" s="26" t="s">
        <v>446</v>
      </c>
      <c r="AF121" s="29">
        <f t="shared" si="13"/>
        <v>0</v>
      </c>
      <c r="AG121" s="30">
        <v>0</v>
      </c>
      <c r="AH121" s="30">
        <v>0</v>
      </c>
      <c r="AI121" s="29">
        <v>0</v>
      </c>
      <c r="AJ121" s="5"/>
    </row>
    <row r="122" spans="1:36" s="4" customFormat="1" ht="15.75" x14ac:dyDescent="0.25">
      <c r="A122" s="22">
        <v>113</v>
      </c>
      <c r="B122" s="22" t="s">
        <v>116</v>
      </c>
      <c r="C122" s="22"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4">
        <v>0</v>
      </c>
      <c r="U122" s="24">
        <f t="shared" si="7"/>
        <v>0</v>
      </c>
      <c r="V122" s="25">
        <f t="shared" si="8"/>
        <v>0</v>
      </c>
      <c r="W122" s="24">
        <v>0</v>
      </c>
      <c r="X122" s="26">
        <v>0</v>
      </c>
      <c r="Y122" s="24">
        <f t="shared" si="9"/>
        <v>0</v>
      </c>
      <c r="Z122" s="24">
        <f t="shared" si="10"/>
        <v>0</v>
      </c>
      <c r="AA122" s="25">
        <v>0</v>
      </c>
      <c r="AB122" s="25">
        <f t="shared" si="11"/>
        <v>0</v>
      </c>
      <c r="AC122" s="27">
        <f t="shared" si="12"/>
        <v>0</v>
      </c>
      <c r="AD122" s="28">
        <v>0</v>
      </c>
      <c r="AE122" s="26" t="s">
        <v>446</v>
      </c>
      <c r="AF122" s="29">
        <f t="shared" si="13"/>
        <v>0</v>
      </c>
      <c r="AG122" s="30">
        <v>0</v>
      </c>
      <c r="AH122" s="30">
        <v>0</v>
      </c>
      <c r="AI122" s="29">
        <v>0</v>
      </c>
      <c r="AJ122" s="5"/>
    </row>
    <row r="123" spans="1:36" s="4" customFormat="1" ht="15.75" x14ac:dyDescent="0.25">
      <c r="A123" s="22">
        <v>114</v>
      </c>
      <c r="B123" s="22" t="s">
        <v>117</v>
      </c>
      <c r="C123" s="22">
        <v>1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792747</v>
      </c>
      <c r="K123" s="23">
        <v>0</v>
      </c>
      <c r="L123" s="23">
        <v>1635761</v>
      </c>
      <c r="M123" s="23">
        <v>1924</v>
      </c>
      <c r="N123" s="23">
        <v>1213547</v>
      </c>
      <c r="O123" s="23">
        <v>160731.48000000001</v>
      </c>
      <c r="P123" s="23">
        <v>0</v>
      </c>
      <c r="Q123" s="23">
        <v>0</v>
      </c>
      <c r="R123" s="23">
        <v>0</v>
      </c>
      <c r="S123" s="23">
        <v>0</v>
      </c>
      <c r="T123" s="24" t="s">
        <v>2</v>
      </c>
      <c r="U123" s="24">
        <f t="shared" si="7"/>
        <v>3804710.48</v>
      </c>
      <c r="V123" s="25">
        <f t="shared" si="8"/>
        <v>10.231752330304957</v>
      </c>
      <c r="W123" s="24">
        <v>28110844.75</v>
      </c>
      <c r="X123" s="26">
        <v>37185326.200000003</v>
      </c>
      <c r="Y123" s="24">
        <f t="shared" si="9"/>
        <v>9074481.450000003</v>
      </c>
      <c r="Z123" s="24">
        <f t="shared" si="10"/>
        <v>928478.46722346626</v>
      </c>
      <c r="AA123" s="25">
        <v>122.16020478373875</v>
      </c>
      <c r="AB123" s="25">
        <f t="shared" si="11"/>
        <v>128.97815079988493</v>
      </c>
      <c r="AC123" s="27">
        <f t="shared" si="12"/>
        <v>6.8179460161461805</v>
      </c>
      <c r="AD123" s="28">
        <v>120</v>
      </c>
      <c r="AE123" s="26">
        <v>1</v>
      </c>
      <c r="AF123" s="29">
        <f t="shared" si="13"/>
        <v>128.97815079988493</v>
      </c>
      <c r="AG123" s="30">
        <v>122.16020478373875</v>
      </c>
      <c r="AH123" s="30">
        <v>122.16020478373875</v>
      </c>
      <c r="AI123" s="29">
        <v>122.16</v>
      </c>
      <c r="AJ123" s="5"/>
    </row>
    <row r="124" spans="1:36" s="4" customFormat="1" ht="15.75" x14ac:dyDescent="0.25">
      <c r="A124" s="22">
        <v>115</v>
      </c>
      <c r="B124" s="22" t="s">
        <v>118</v>
      </c>
      <c r="C124" s="22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3">
        <v>0</v>
      </c>
      <c r="T124" s="24">
        <v>0</v>
      </c>
      <c r="U124" s="24">
        <f t="shared" si="7"/>
        <v>0</v>
      </c>
      <c r="V124" s="25">
        <f t="shared" si="8"/>
        <v>0</v>
      </c>
      <c r="W124" s="24">
        <v>0</v>
      </c>
      <c r="X124" s="26">
        <v>0</v>
      </c>
      <c r="Y124" s="24">
        <f t="shared" si="9"/>
        <v>0</v>
      </c>
      <c r="Z124" s="24">
        <f t="shared" si="10"/>
        <v>0</v>
      </c>
      <c r="AA124" s="25">
        <v>0</v>
      </c>
      <c r="AB124" s="25">
        <f t="shared" si="11"/>
        <v>0</v>
      </c>
      <c r="AC124" s="27">
        <f t="shared" si="12"/>
        <v>0</v>
      </c>
      <c r="AD124" s="28">
        <v>0</v>
      </c>
      <c r="AE124" s="26" t="s">
        <v>446</v>
      </c>
      <c r="AF124" s="29">
        <f t="shared" si="13"/>
        <v>0</v>
      </c>
      <c r="AG124" s="30">
        <v>0</v>
      </c>
      <c r="AH124" s="30">
        <v>0</v>
      </c>
      <c r="AI124" s="29">
        <v>0</v>
      </c>
      <c r="AJ124" s="5"/>
    </row>
    <row r="125" spans="1:36" s="4" customFormat="1" ht="15.75" x14ac:dyDescent="0.25">
      <c r="A125" s="22">
        <v>116</v>
      </c>
      <c r="B125" s="22" t="s">
        <v>119</v>
      </c>
      <c r="C125" s="22">
        <v>0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23">
        <v>0</v>
      </c>
      <c r="S125" s="23">
        <v>0</v>
      </c>
      <c r="T125" s="24">
        <v>0</v>
      </c>
      <c r="U125" s="24">
        <f t="shared" si="7"/>
        <v>0</v>
      </c>
      <c r="V125" s="25">
        <f t="shared" si="8"/>
        <v>0</v>
      </c>
      <c r="W125" s="24">
        <v>138834.32</v>
      </c>
      <c r="X125" s="26">
        <v>167175</v>
      </c>
      <c r="Y125" s="24">
        <f t="shared" si="9"/>
        <v>28340.679999999993</v>
      </c>
      <c r="Z125" s="24">
        <f t="shared" si="10"/>
        <v>0</v>
      </c>
      <c r="AA125" s="25">
        <v>0</v>
      </c>
      <c r="AB125" s="25">
        <f t="shared" si="11"/>
        <v>0</v>
      </c>
      <c r="AC125" s="27">
        <f t="shared" si="12"/>
        <v>0</v>
      </c>
      <c r="AD125" s="28">
        <v>0</v>
      </c>
      <c r="AE125" s="26" t="s">
        <v>446</v>
      </c>
      <c r="AF125" s="29">
        <f t="shared" si="13"/>
        <v>0</v>
      </c>
      <c r="AG125" s="30">
        <v>0</v>
      </c>
      <c r="AH125" s="30">
        <v>0</v>
      </c>
      <c r="AI125" s="29">
        <v>0</v>
      </c>
      <c r="AJ125" s="5"/>
    </row>
    <row r="126" spans="1:36" s="4" customFormat="1" ht="15.75" x14ac:dyDescent="0.25">
      <c r="A126" s="22">
        <v>117</v>
      </c>
      <c r="B126" s="22" t="s">
        <v>120</v>
      </c>
      <c r="C126" s="22">
        <v>1</v>
      </c>
      <c r="D126" s="23">
        <v>0</v>
      </c>
      <c r="E126" s="23">
        <v>62738.502899999999</v>
      </c>
      <c r="F126" s="23">
        <v>0</v>
      </c>
      <c r="G126" s="23">
        <v>0</v>
      </c>
      <c r="H126" s="23">
        <v>0</v>
      </c>
      <c r="I126" s="23">
        <v>0</v>
      </c>
      <c r="J126" s="23">
        <v>102956.584856</v>
      </c>
      <c r="K126" s="23">
        <v>0</v>
      </c>
      <c r="L126" s="23">
        <v>0</v>
      </c>
      <c r="M126" s="23">
        <v>0</v>
      </c>
      <c r="N126" s="23">
        <v>73676</v>
      </c>
      <c r="O126" s="23">
        <v>65161.25</v>
      </c>
      <c r="P126" s="23">
        <v>0</v>
      </c>
      <c r="Q126" s="23">
        <v>0</v>
      </c>
      <c r="R126" s="23">
        <v>0</v>
      </c>
      <c r="S126" s="23">
        <v>0</v>
      </c>
      <c r="T126" s="24" t="s">
        <v>11</v>
      </c>
      <c r="U126" s="24">
        <f t="shared" si="7"/>
        <v>304532.33775599999</v>
      </c>
      <c r="V126" s="25">
        <f t="shared" si="8"/>
        <v>3.5984910098461351</v>
      </c>
      <c r="W126" s="24">
        <v>6594207.0499999998</v>
      </c>
      <c r="X126" s="26">
        <v>8462778.8960078917</v>
      </c>
      <c r="Y126" s="24">
        <f t="shared" si="9"/>
        <v>1868571.8460078919</v>
      </c>
      <c r="Z126" s="24">
        <f t="shared" si="10"/>
        <v>67240.389891109968</v>
      </c>
      <c r="AA126" s="25">
        <v>159.1635367782423</v>
      </c>
      <c r="AB126" s="25">
        <f t="shared" si="11"/>
        <v>127.31687741161815</v>
      </c>
      <c r="AC126" s="27">
        <f t="shared" si="12"/>
        <v>-31.846659366624152</v>
      </c>
      <c r="AD126" s="28">
        <v>38</v>
      </c>
      <c r="AE126" s="26">
        <v>1</v>
      </c>
      <c r="AF126" s="29">
        <f t="shared" si="13"/>
        <v>127.31687741161815</v>
      </c>
      <c r="AG126" s="30">
        <v>159.95537305541373</v>
      </c>
      <c r="AH126" s="30">
        <v>131.12493937757824</v>
      </c>
      <c r="AI126" s="29">
        <v>127.58</v>
      </c>
      <c r="AJ126" s="5"/>
    </row>
    <row r="127" spans="1:36" s="4" customFormat="1" ht="15.75" x14ac:dyDescent="0.25">
      <c r="A127" s="22">
        <v>118</v>
      </c>
      <c r="B127" s="22" t="s">
        <v>121</v>
      </c>
      <c r="C127" s="22">
        <v>1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4" t="s">
        <v>2</v>
      </c>
      <c r="U127" s="24">
        <f t="shared" si="7"/>
        <v>0</v>
      </c>
      <c r="V127" s="25">
        <f t="shared" si="8"/>
        <v>0</v>
      </c>
      <c r="W127" s="24">
        <v>7476145.6879400015</v>
      </c>
      <c r="X127" s="26">
        <v>8183041.7999999998</v>
      </c>
      <c r="Y127" s="24">
        <f t="shared" si="9"/>
        <v>706896.11205999833</v>
      </c>
      <c r="Z127" s="24">
        <f t="shared" si="10"/>
        <v>0</v>
      </c>
      <c r="AA127" s="25">
        <v>106.09184182040445</v>
      </c>
      <c r="AB127" s="25">
        <f t="shared" si="11"/>
        <v>109.45535495917788</v>
      </c>
      <c r="AC127" s="27">
        <f t="shared" si="12"/>
        <v>3.3635131387734276</v>
      </c>
      <c r="AD127" s="28">
        <v>1</v>
      </c>
      <c r="AE127" s="26">
        <v>0</v>
      </c>
      <c r="AF127" s="29">
        <f t="shared" si="13"/>
        <v>106.09184182040445</v>
      </c>
      <c r="AG127" s="30">
        <v>106.09184182040445</v>
      </c>
      <c r="AH127" s="30">
        <v>106.09184182040445</v>
      </c>
      <c r="AI127" s="29">
        <v>106.09</v>
      </c>
      <c r="AJ127" s="5"/>
    </row>
    <row r="128" spans="1:36" s="4" customFormat="1" ht="15.75" x14ac:dyDescent="0.25">
      <c r="A128" s="22">
        <v>119</v>
      </c>
      <c r="B128" s="22" t="s">
        <v>122</v>
      </c>
      <c r="C128" s="22">
        <v>0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0</v>
      </c>
      <c r="S128" s="23">
        <v>0</v>
      </c>
      <c r="T128" s="24">
        <v>0</v>
      </c>
      <c r="U128" s="24">
        <f t="shared" si="7"/>
        <v>0</v>
      </c>
      <c r="V128" s="25">
        <f t="shared" si="8"/>
        <v>0</v>
      </c>
      <c r="W128" s="24">
        <v>0</v>
      </c>
      <c r="X128" s="26">
        <v>0</v>
      </c>
      <c r="Y128" s="24">
        <f t="shared" si="9"/>
        <v>0</v>
      </c>
      <c r="Z128" s="24">
        <f t="shared" si="10"/>
        <v>0</v>
      </c>
      <c r="AA128" s="25">
        <v>0</v>
      </c>
      <c r="AB128" s="25">
        <f t="shared" si="11"/>
        <v>0</v>
      </c>
      <c r="AC128" s="27">
        <f t="shared" si="12"/>
        <v>0</v>
      </c>
      <c r="AD128" s="28">
        <v>0</v>
      </c>
      <c r="AE128" s="26" t="s">
        <v>446</v>
      </c>
      <c r="AF128" s="29">
        <f t="shared" si="13"/>
        <v>0</v>
      </c>
      <c r="AG128" s="30">
        <v>0</v>
      </c>
      <c r="AH128" s="30">
        <v>0</v>
      </c>
      <c r="AI128" s="29">
        <v>0</v>
      </c>
      <c r="AJ128" s="5"/>
    </row>
    <row r="129" spans="1:36" s="4" customFormat="1" ht="15.75" x14ac:dyDescent="0.25">
      <c r="A129" s="22">
        <v>120</v>
      </c>
      <c r="B129" s="22" t="s">
        <v>123</v>
      </c>
      <c r="C129" s="2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0</v>
      </c>
      <c r="R129" s="23">
        <v>0</v>
      </c>
      <c r="S129" s="23">
        <v>0</v>
      </c>
      <c r="T129" s="24">
        <v>0</v>
      </c>
      <c r="U129" s="24">
        <f t="shared" si="7"/>
        <v>0</v>
      </c>
      <c r="V129" s="25">
        <f t="shared" si="8"/>
        <v>0</v>
      </c>
      <c r="W129" s="24">
        <v>0</v>
      </c>
      <c r="X129" s="26">
        <v>0</v>
      </c>
      <c r="Y129" s="24">
        <f t="shared" si="9"/>
        <v>0</v>
      </c>
      <c r="Z129" s="24">
        <f t="shared" si="10"/>
        <v>0</v>
      </c>
      <c r="AA129" s="25">
        <v>0</v>
      </c>
      <c r="AB129" s="25">
        <f t="shared" si="11"/>
        <v>0</v>
      </c>
      <c r="AC129" s="27">
        <f t="shared" si="12"/>
        <v>0</v>
      </c>
      <c r="AD129" s="28">
        <v>0</v>
      </c>
      <c r="AE129" s="26" t="s">
        <v>446</v>
      </c>
      <c r="AF129" s="29">
        <f t="shared" si="13"/>
        <v>0</v>
      </c>
      <c r="AG129" s="30">
        <v>0</v>
      </c>
      <c r="AH129" s="30">
        <v>0</v>
      </c>
      <c r="AI129" s="29">
        <v>0</v>
      </c>
      <c r="AJ129" s="5"/>
    </row>
    <row r="130" spans="1:36" s="4" customFormat="1" ht="15.75" x14ac:dyDescent="0.25">
      <c r="A130" s="22">
        <v>121</v>
      </c>
      <c r="B130" s="22" t="s">
        <v>124</v>
      </c>
      <c r="C130" s="22">
        <v>1</v>
      </c>
      <c r="D130" s="23">
        <v>0</v>
      </c>
      <c r="E130" s="23">
        <v>48410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38000</v>
      </c>
      <c r="M130" s="23">
        <v>0</v>
      </c>
      <c r="N130" s="23">
        <v>15750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4" t="s">
        <v>11</v>
      </c>
      <c r="U130" s="24">
        <f t="shared" si="7"/>
        <v>98360</v>
      </c>
      <c r="V130" s="25">
        <f t="shared" si="8"/>
        <v>4.9832163490026682</v>
      </c>
      <c r="W130" s="24">
        <v>1251017.0000000002</v>
      </c>
      <c r="X130" s="26">
        <v>1973825.6</v>
      </c>
      <c r="Y130" s="24">
        <f t="shared" si="9"/>
        <v>722808.59999999986</v>
      </c>
      <c r="Z130" s="24">
        <f t="shared" si="10"/>
        <v>36019.116327197298</v>
      </c>
      <c r="AA130" s="25">
        <v>186.47833927257565</v>
      </c>
      <c r="AB130" s="25">
        <f t="shared" si="11"/>
        <v>154.89849327969182</v>
      </c>
      <c r="AC130" s="27">
        <f t="shared" si="12"/>
        <v>-31.579845992883833</v>
      </c>
      <c r="AD130" s="28">
        <v>0</v>
      </c>
      <c r="AE130" s="26">
        <v>1</v>
      </c>
      <c r="AF130" s="29">
        <f t="shared" si="13"/>
        <v>154.89849327969182</v>
      </c>
      <c r="AG130" s="30">
        <v>186.47833927257565</v>
      </c>
      <c r="AH130" s="30">
        <v>155.90259028519324</v>
      </c>
      <c r="AI130" s="29">
        <v>154.9</v>
      </c>
      <c r="AJ130" s="5"/>
    </row>
    <row r="131" spans="1:36" s="4" customFormat="1" ht="15.75" x14ac:dyDescent="0.25">
      <c r="A131" s="22">
        <v>122</v>
      </c>
      <c r="B131" s="22" t="s">
        <v>125</v>
      </c>
      <c r="C131" s="22">
        <v>1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1416460</v>
      </c>
      <c r="K131" s="23">
        <v>292097</v>
      </c>
      <c r="L131" s="23">
        <v>764959</v>
      </c>
      <c r="M131" s="23">
        <v>0</v>
      </c>
      <c r="N131" s="23">
        <v>3033</v>
      </c>
      <c r="O131" s="23">
        <v>38251.22</v>
      </c>
      <c r="P131" s="23">
        <v>0</v>
      </c>
      <c r="Q131" s="23">
        <v>0</v>
      </c>
      <c r="R131" s="23">
        <v>0</v>
      </c>
      <c r="S131" s="23">
        <v>0</v>
      </c>
      <c r="T131" s="24" t="s">
        <v>11</v>
      </c>
      <c r="U131" s="24">
        <f t="shared" si="7"/>
        <v>2438304.3199999998</v>
      </c>
      <c r="V131" s="25">
        <f t="shared" si="8"/>
        <v>5.4274753044301178</v>
      </c>
      <c r="W131" s="24">
        <v>32549060.685959999</v>
      </c>
      <c r="X131" s="26">
        <v>44925203.399999999</v>
      </c>
      <c r="Y131" s="24">
        <f t="shared" si="9"/>
        <v>12376142.71404</v>
      </c>
      <c r="Z131" s="24">
        <f t="shared" si="10"/>
        <v>671712.08944554836</v>
      </c>
      <c r="AA131" s="25">
        <v>129.20281567789925</v>
      </c>
      <c r="AB131" s="25">
        <f t="shared" si="11"/>
        <v>135.95934991034363</v>
      </c>
      <c r="AC131" s="27">
        <f t="shared" si="12"/>
        <v>6.7565342324443805</v>
      </c>
      <c r="AD131" s="28">
        <v>27</v>
      </c>
      <c r="AE131" s="26">
        <v>1</v>
      </c>
      <c r="AF131" s="29">
        <f t="shared" si="13"/>
        <v>135.95934991034363</v>
      </c>
      <c r="AG131" s="30">
        <v>129.54898045445935</v>
      </c>
      <c r="AH131" s="30">
        <v>135.90278194615237</v>
      </c>
      <c r="AI131" s="29">
        <v>135.96</v>
      </c>
      <c r="AJ131" s="5"/>
    </row>
    <row r="132" spans="1:36" s="4" customFormat="1" ht="15.75" x14ac:dyDescent="0.25">
      <c r="A132" s="22">
        <v>123</v>
      </c>
      <c r="B132" s="22" t="s">
        <v>126</v>
      </c>
      <c r="C132" s="2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0</v>
      </c>
      <c r="S132" s="23">
        <v>0</v>
      </c>
      <c r="T132" s="24">
        <v>0</v>
      </c>
      <c r="U132" s="24">
        <f t="shared" si="7"/>
        <v>0</v>
      </c>
      <c r="V132" s="25">
        <f t="shared" si="8"/>
        <v>0</v>
      </c>
      <c r="W132" s="24">
        <v>86771.45</v>
      </c>
      <c r="X132" s="26">
        <v>94932</v>
      </c>
      <c r="Y132" s="24">
        <f t="shared" si="9"/>
        <v>8160.5500000000029</v>
      </c>
      <c r="Z132" s="24">
        <f t="shared" si="10"/>
        <v>0</v>
      </c>
      <c r="AA132" s="25">
        <v>0</v>
      </c>
      <c r="AB132" s="25">
        <f t="shared" si="11"/>
        <v>0</v>
      </c>
      <c r="AC132" s="27">
        <f t="shared" si="12"/>
        <v>0</v>
      </c>
      <c r="AD132" s="28">
        <v>0</v>
      </c>
      <c r="AE132" s="26" t="s">
        <v>446</v>
      </c>
      <c r="AF132" s="29">
        <f t="shared" si="13"/>
        <v>0</v>
      </c>
      <c r="AG132" s="30">
        <v>0</v>
      </c>
      <c r="AH132" s="30">
        <v>0</v>
      </c>
      <c r="AI132" s="29">
        <v>0</v>
      </c>
      <c r="AJ132" s="5"/>
    </row>
    <row r="133" spans="1:36" s="4" customFormat="1" ht="15.75" x14ac:dyDescent="0.25">
      <c r="A133" s="22">
        <v>124</v>
      </c>
      <c r="B133" s="22" t="s">
        <v>127</v>
      </c>
      <c r="C133" s="22">
        <v>0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  <c r="T133" s="24">
        <v>0</v>
      </c>
      <c r="U133" s="24">
        <f t="shared" si="7"/>
        <v>0</v>
      </c>
      <c r="V133" s="25">
        <f t="shared" si="8"/>
        <v>0</v>
      </c>
      <c r="W133" s="24">
        <v>0</v>
      </c>
      <c r="X133" s="26">
        <v>0</v>
      </c>
      <c r="Y133" s="24">
        <f t="shared" si="9"/>
        <v>0</v>
      </c>
      <c r="Z133" s="24">
        <f t="shared" si="10"/>
        <v>0</v>
      </c>
      <c r="AA133" s="25">
        <v>0</v>
      </c>
      <c r="AB133" s="25">
        <f t="shared" si="11"/>
        <v>0</v>
      </c>
      <c r="AC133" s="27">
        <f t="shared" si="12"/>
        <v>0</v>
      </c>
      <c r="AD133" s="28">
        <v>0</v>
      </c>
      <c r="AE133" s="26" t="s">
        <v>446</v>
      </c>
      <c r="AF133" s="29">
        <f t="shared" si="13"/>
        <v>0</v>
      </c>
      <c r="AG133" s="30">
        <v>0</v>
      </c>
      <c r="AH133" s="30">
        <v>0</v>
      </c>
      <c r="AI133" s="29">
        <v>0</v>
      </c>
      <c r="AJ133" s="5"/>
    </row>
    <row r="134" spans="1:36" s="4" customFormat="1" ht="15.75" x14ac:dyDescent="0.25">
      <c r="A134" s="22">
        <v>125</v>
      </c>
      <c r="B134" s="22" t="s">
        <v>128</v>
      </c>
      <c r="C134" s="22">
        <v>1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439498</v>
      </c>
      <c r="K134" s="23">
        <v>187758</v>
      </c>
      <c r="L134" s="23">
        <v>741378</v>
      </c>
      <c r="M134" s="23">
        <v>10995</v>
      </c>
      <c r="N134" s="23">
        <v>0</v>
      </c>
      <c r="O134" s="23">
        <v>35590.94</v>
      </c>
      <c r="P134" s="23">
        <v>0</v>
      </c>
      <c r="Q134" s="23">
        <v>0</v>
      </c>
      <c r="R134" s="23">
        <v>0</v>
      </c>
      <c r="S134" s="23">
        <v>0</v>
      </c>
      <c r="T134" s="24" t="s">
        <v>2</v>
      </c>
      <c r="U134" s="24">
        <f t="shared" si="7"/>
        <v>1415219.94</v>
      </c>
      <c r="V134" s="25">
        <f t="shared" si="8"/>
        <v>7.8129937707158454</v>
      </c>
      <c r="W134" s="24">
        <v>11305864.01</v>
      </c>
      <c r="X134" s="26">
        <v>18113670.399999999</v>
      </c>
      <c r="Y134" s="24">
        <f t="shared" si="9"/>
        <v>6807806.3899999987</v>
      </c>
      <c r="Z134" s="24">
        <f t="shared" si="10"/>
        <v>531893.48917309521</v>
      </c>
      <c r="AA134" s="25">
        <v>168.40657004589565</v>
      </c>
      <c r="AB134" s="25">
        <f t="shared" si="11"/>
        <v>155.5102457917049</v>
      </c>
      <c r="AC134" s="27">
        <f t="shared" si="12"/>
        <v>-12.896324254190745</v>
      </c>
      <c r="AD134" s="28">
        <v>21</v>
      </c>
      <c r="AE134" s="26">
        <v>1</v>
      </c>
      <c r="AF134" s="29">
        <f t="shared" si="13"/>
        <v>155.5102457917049</v>
      </c>
      <c r="AG134" s="30">
        <v>168.40657004589565</v>
      </c>
      <c r="AH134" s="30">
        <v>155.84581329764325</v>
      </c>
      <c r="AI134" s="29">
        <v>155.52000000000001</v>
      </c>
      <c r="AJ134" s="5"/>
    </row>
    <row r="135" spans="1:36" s="4" customFormat="1" ht="15.75" x14ac:dyDescent="0.25">
      <c r="A135" s="22">
        <v>126</v>
      </c>
      <c r="B135" s="22" t="s">
        <v>129</v>
      </c>
      <c r="C135" s="22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v>0</v>
      </c>
      <c r="R135" s="23">
        <v>0</v>
      </c>
      <c r="S135" s="23">
        <v>0</v>
      </c>
      <c r="T135" s="24">
        <v>0</v>
      </c>
      <c r="U135" s="24">
        <f t="shared" si="7"/>
        <v>0</v>
      </c>
      <c r="V135" s="25">
        <f t="shared" si="8"/>
        <v>0</v>
      </c>
      <c r="W135" s="24">
        <v>0</v>
      </c>
      <c r="X135" s="26">
        <v>0</v>
      </c>
      <c r="Y135" s="24">
        <f t="shared" si="9"/>
        <v>0</v>
      </c>
      <c r="Z135" s="24">
        <f t="shared" si="10"/>
        <v>0</v>
      </c>
      <c r="AA135" s="25">
        <v>0</v>
      </c>
      <c r="AB135" s="25">
        <f t="shared" si="11"/>
        <v>0</v>
      </c>
      <c r="AC135" s="27">
        <f t="shared" si="12"/>
        <v>0</v>
      </c>
      <c r="AD135" s="28">
        <v>0</v>
      </c>
      <c r="AE135" s="26" t="s">
        <v>446</v>
      </c>
      <c r="AF135" s="29">
        <f t="shared" si="13"/>
        <v>0</v>
      </c>
      <c r="AG135" s="30">
        <v>0</v>
      </c>
      <c r="AH135" s="30">
        <v>0</v>
      </c>
      <c r="AI135" s="29">
        <v>0</v>
      </c>
      <c r="AJ135" s="5"/>
    </row>
    <row r="136" spans="1:36" s="4" customFormat="1" ht="15.75" x14ac:dyDescent="0.25">
      <c r="A136" s="22">
        <v>127</v>
      </c>
      <c r="B136" s="22" t="s">
        <v>130</v>
      </c>
      <c r="C136" s="22">
        <v>1</v>
      </c>
      <c r="D136" s="23">
        <v>0</v>
      </c>
      <c r="E136" s="23">
        <v>35725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271689</v>
      </c>
      <c r="M136" s="23">
        <v>0</v>
      </c>
      <c r="N136" s="23">
        <v>227430</v>
      </c>
      <c r="O136" s="23">
        <v>33484.01</v>
      </c>
      <c r="P136" s="23">
        <v>0</v>
      </c>
      <c r="Q136" s="23">
        <v>0</v>
      </c>
      <c r="R136" s="23">
        <v>0</v>
      </c>
      <c r="S136" s="23">
        <v>0</v>
      </c>
      <c r="T136" s="24" t="s">
        <v>11</v>
      </c>
      <c r="U136" s="24">
        <f t="shared" si="7"/>
        <v>541159.11</v>
      </c>
      <c r="V136" s="25">
        <f t="shared" si="8"/>
        <v>6.4923409002853099</v>
      </c>
      <c r="W136" s="24">
        <v>3981919.64</v>
      </c>
      <c r="X136" s="26">
        <v>8335346.5</v>
      </c>
      <c r="Y136" s="24">
        <f t="shared" si="9"/>
        <v>4353426.8599999994</v>
      </c>
      <c r="Z136" s="24">
        <f t="shared" si="10"/>
        <v>282639.31259578641</v>
      </c>
      <c r="AA136" s="25">
        <v>198.8234414616829</v>
      </c>
      <c r="AB136" s="25">
        <f t="shared" si="11"/>
        <v>202.23178555668224</v>
      </c>
      <c r="AC136" s="27">
        <f t="shared" si="12"/>
        <v>3.408344094999336</v>
      </c>
      <c r="AD136" s="28">
        <v>17</v>
      </c>
      <c r="AE136" s="26">
        <v>1</v>
      </c>
      <c r="AF136" s="29">
        <f t="shared" si="13"/>
        <v>202.23178555668224</v>
      </c>
      <c r="AG136" s="30">
        <v>200.4579464937398</v>
      </c>
      <c r="AH136" s="30">
        <v>203.18380817253933</v>
      </c>
      <c r="AI136" s="29">
        <v>202.23</v>
      </c>
      <c r="AJ136" s="5"/>
    </row>
    <row r="137" spans="1:36" s="4" customFormat="1" ht="15.75" x14ac:dyDescent="0.25">
      <c r="A137" s="22">
        <v>128</v>
      </c>
      <c r="B137" s="22" t="s">
        <v>131</v>
      </c>
      <c r="C137" s="22">
        <v>1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23">
        <v>63791.43</v>
      </c>
      <c r="J137" s="23">
        <v>3896362.64</v>
      </c>
      <c r="K137" s="23">
        <v>3217524.52</v>
      </c>
      <c r="L137" s="23">
        <v>4565025</v>
      </c>
      <c r="M137" s="23">
        <v>31531</v>
      </c>
      <c r="N137" s="23">
        <v>174088</v>
      </c>
      <c r="O137" s="23">
        <v>498393.28</v>
      </c>
      <c r="P137" s="23">
        <v>0</v>
      </c>
      <c r="Q137" s="23">
        <v>0</v>
      </c>
      <c r="R137" s="23">
        <v>0</v>
      </c>
      <c r="S137" s="23">
        <v>0</v>
      </c>
      <c r="T137" s="24" t="s">
        <v>2</v>
      </c>
      <c r="U137" s="24">
        <f t="shared" si="7"/>
        <v>12446715.869999999</v>
      </c>
      <c r="V137" s="25">
        <f t="shared" si="8"/>
        <v>7.851561842443</v>
      </c>
      <c r="W137" s="24">
        <v>149713124.65000004</v>
      </c>
      <c r="X137" s="26">
        <v>158525349.73000002</v>
      </c>
      <c r="Y137" s="24">
        <f t="shared" si="9"/>
        <v>8812225.0799999833</v>
      </c>
      <c r="Z137" s="24">
        <f t="shared" si="10"/>
        <v>691897.30185147084</v>
      </c>
      <c r="AA137" s="25">
        <v>105.64718556135473</v>
      </c>
      <c r="AB137" s="25">
        <f t="shared" si="11"/>
        <v>105.42392512154979</v>
      </c>
      <c r="AC137" s="27">
        <f t="shared" si="12"/>
        <v>-0.22326043980494603</v>
      </c>
      <c r="AD137" s="28">
        <v>398</v>
      </c>
      <c r="AE137" s="26">
        <v>1</v>
      </c>
      <c r="AF137" s="29">
        <f t="shared" si="13"/>
        <v>105.42392512154979</v>
      </c>
      <c r="AG137" s="30">
        <v>105.64718556135473</v>
      </c>
      <c r="AH137" s="30">
        <v>105.45296695844748</v>
      </c>
      <c r="AI137" s="29">
        <v>105.42</v>
      </c>
      <c r="AJ137" s="5"/>
    </row>
    <row r="138" spans="1:36" s="4" customFormat="1" ht="15.75" x14ac:dyDescent="0.25">
      <c r="A138" s="22">
        <v>129</v>
      </c>
      <c r="B138" s="22" t="s">
        <v>132</v>
      </c>
      <c r="C138" s="2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0</v>
      </c>
      <c r="T138" s="24">
        <v>0</v>
      </c>
      <c r="U138" s="24">
        <f t="shared" ref="U138:U201" si="14">IF(OR(T138="X",T138="X16",T138="X17"),SUM(D138:S138),
IF(T138="x18",SUM(E138:K138,M138:S138)+D138*0.9+L138*0.9,SUM(D138:S138)-D138-L138))</f>
        <v>0</v>
      </c>
      <c r="V138" s="25">
        <f t="shared" ref="V138:V201" si="15">IF(AND(C138=1,U138&gt;0),U138/X138*100,0)</f>
        <v>0</v>
      </c>
      <c r="W138" s="24">
        <v>34708.58</v>
      </c>
      <c r="X138" s="26">
        <v>105176</v>
      </c>
      <c r="Y138" s="24">
        <f t="shared" ref="Y138:Y201" si="16">IF(X138-W138&gt;0,X138-W138,0)</f>
        <v>70467.42</v>
      </c>
      <c r="Z138" s="24">
        <f t="shared" ref="Z138:Z201" si="17">V138*0.01*Y138</f>
        <v>0</v>
      </c>
      <c r="AA138" s="25">
        <v>0</v>
      </c>
      <c r="AB138" s="25">
        <f t="shared" ref="AB138:AB201" si="18">IFERROR(IF(C138=1,(X138-Z138)/W138*100,0),"")</f>
        <v>0</v>
      </c>
      <c r="AC138" s="27">
        <f t="shared" ref="AC138:AC201" si="19">AB138-AA138</f>
        <v>0</v>
      </c>
      <c r="AD138" s="28">
        <v>0</v>
      </c>
      <c r="AE138" s="26" t="s">
        <v>446</v>
      </c>
      <c r="AF138" s="29">
        <f t="shared" ref="AF138:AF201" si="20">IF(AE138=1,AB138,AA138)</f>
        <v>0</v>
      </c>
      <c r="AG138" s="30">
        <v>0</v>
      </c>
      <c r="AH138" s="30">
        <v>0</v>
      </c>
      <c r="AI138" s="29">
        <v>0</v>
      </c>
      <c r="AJ138" s="5"/>
    </row>
    <row r="139" spans="1:36" s="4" customFormat="1" ht="15.75" x14ac:dyDescent="0.25">
      <c r="A139" s="22">
        <v>130</v>
      </c>
      <c r="B139" s="22" t="s">
        <v>133</v>
      </c>
      <c r="C139" s="22">
        <v>0</v>
      </c>
      <c r="D139" s="23">
        <v>0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0</v>
      </c>
      <c r="R139" s="23">
        <v>0</v>
      </c>
      <c r="S139" s="23">
        <v>0</v>
      </c>
      <c r="T139" s="24">
        <v>0</v>
      </c>
      <c r="U139" s="24">
        <f t="shared" si="14"/>
        <v>0</v>
      </c>
      <c r="V139" s="25">
        <f t="shared" si="15"/>
        <v>0</v>
      </c>
      <c r="W139" s="24">
        <v>0</v>
      </c>
      <c r="X139" s="26">
        <v>100889</v>
      </c>
      <c r="Y139" s="24">
        <f t="shared" si="16"/>
        <v>100889</v>
      </c>
      <c r="Z139" s="24">
        <f t="shared" si="17"/>
        <v>0</v>
      </c>
      <c r="AA139" s="25">
        <v>0</v>
      </c>
      <c r="AB139" s="25">
        <f t="shared" si="18"/>
        <v>0</v>
      </c>
      <c r="AC139" s="27">
        <f t="shared" si="19"/>
        <v>0</v>
      </c>
      <c r="AD139" s="28">
        <v>0</v>
      </c>
      <c r="AE139" s="26" t="s">
        <v>446</v>
      </c>
      <c r="AF139" s="29">
        <f t="shared" si="20"/>
        <v>0</v>
      </c>
      <c r="AG139" s="30">
        <v>0</v>
      </c>
      <c r="AH139" s="30">
        <v>0</v>
      </c>
      <c r="AI139" s="29">
        <v>0</v>
      </c>
      <c r="AJ139" s="5"/>
    </row>
    <row r="140" spans="1:36" s="4" customFormat="1" ht="15.75" x14ac:dyDescent="0.25">
      <c r="A140" s="22">
        <v>131</v>
      </c>
      <c r="B140" s="22" t="s">
        <v>134</v>
      </c>
      <c r="C140" s="22">
        <v>1</v>
      </c>
      <c r="D140" s="23">
        <v>0</v>
      </c>
      <c r="E140" s="23">
        <v>65000</v>
      </c>
      <c r="F140" s="23">
        <v>0</v>
      </c>
      <c r="G140" s="23">
        <v>0</v>
      </c>
      <c r="H140" s="23">
        <v>0</v>
      </c>
      <c r="I140" s="23">
        <v>0</v>
      </c>
      <c r="J140" s="23">
        <v>577295</v>
      </c>
      <c r="K140" s="23">
        <v>735000</v>
      </c>
      <c r="L140" s="23">
        <v>2798605</v>
      </c>
      <c r="M140" s="23">
        <v>0</v>
      </c>
      <c r="N140" s="23">
        <v>0</v>
      </c>
      <c r="O140" s="23">
        <v>21815.99</v>
      </c>
      <c r="P140" s="23">
        <v>0</v>
      </c>
      <c r="Q140" s="23">
        <v>0</v>
      </c>
      <c r="R140" s="23">
        <v>0</v>
      </c>
      <c r="S140" s="23">
        <v>0</v>
      </c>
      <c r="T140" s="24" t="s">
        <v>11</v>
      </c>
      <c r="U140" s="24">
        <f t="shared" si="14"/>
        <v>3917855.49</v>
      </c>
      <c r="V140" s="25">
        <f t="shared" si="15"/>
        <v>5.0042435775352541</v>
      </c>
      <c r="W140" s="24">
        <v>46634192.56592001</v>
      </c>
      <c r="X140" s="26">
        <v>78290663.299999997</v>
      </c>
      <c r="Y140" s="24">
        <f t="shared" si="16"/>
        <v>31656470.734079987</v>
      </c>
      <c r="Z140" s="24">
        <f t="shared" si="17"/>
        <v>1584166.903584525</v>
      </c>
      <c r="AA140" s="25">
        <v>166.85487282299565</v>
      </c>
      <c r="AB140" s="25">
        <f t="shared" si="18"/>
        <v>164.48552483885425</v>
      </c>
      <c r="AC140" s="27">
        <f t="shared" si="19"/>
        <v>-2.3693479841413989</v>
      </c>
      <c r="AD140" s="28">
        <v>5</v>
      </c>
      <c r="AE140" s="26">
        <v>1</v>
      </c>
      <c r="AF140" s="29">
        <f t="shared" si="20"/>
        <v>164.48552483885425</v>
      </c>
      <c r="AG140" s="30">
        <v>171.71204508144092</v>
      </c>
      <c r="AH140" s="30">
        <v>164.5775765266292</v>
      </c>
      <c r="AI140" s="29">
        <v>164.49</v>
      </c>
      <c r="AJ140" s="5"/>
    </row>
    <row r="141" spans="1:36" s="4" customFormat="1" ht="15.75" x14ac:dyDescent="0.25">
      <c r="A141" s="22">
        <v>132</v>
      </c>
      <c r="B141" s="22" t="s">
        <v>135</v>
      </c>
      <c r="C141" s="22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4">
        <v>0</v>
      </c>
      <c r="U141" s="24">
        <f t="shared" si="14"/>
        <v>0</v>
      </c>
      <c r="V141" s="25">
        <f t="shared" si="15"/>
        <v>0</v>
      </c>
      <c r="W141" s="24">
        <v>173542.9</v>
      </c>
      <c r="X141" s="26">
        <v>259754</v>
      </c>
      <c r="Y141" s="24">
        <f t="shared" si="16"/>
        <v>86211.1</v>
      </c>
      <c r="Z141" s="24">
        <f t="shared" si="17"/>
        <v>0</v>
      </c>
      <c r="AA141" s="25">
        <v>0</v>
      </c>
      <c r="AB141" s="25">
        <f t="shared" si="18"/>
        <v>0</v>
      </c>
      <c r="AC141" s="27">
        <f t="shared" si="19"/>
        <v>0</v>
      </c>
      <c r="AD141" s="28">
        <v>0</v>
      </c>
      <c r="AE141" s="26" t="s">
        <v>446</v>
      </c>
      <c r="AF141" s="29">
        <f t="shared" si="20"/>
        <v>0</v>
      </c>
      <c r="AG141" s="30">
        <v>0</v>
      </c>
      <c r="AH141" s="30">
        <v>0</v>
      </c>
      <c r="AI141" s="29">
        <v>0</v>
      </c>
      <c r="AJ141" s="5"/>
    </row>
    <row r="142" spans="1:36" s="4" customFormat="1" ht="15.75" x14ac:dyDescent="0.25">
      <c r="A142" s="22">
        <v>133</v>
      </c>
      <c r="B142" s="22" t="s">
        <v>136</v>
      </c>
      <c r="C142" s="22">
        <v>1</v>
      </c>
      <c r="D142" s="23">
        <v>0</v>
      </c>
      <c r="E142" s="23">
        <v>106000</v>
      </c>
      <c r="F142" s="23">
        <v>0</v>
      </c>
      <c r="G142" s="23">
        <v>0</v>
      </c>
      <c r="H142" s="23">
        <v>0</v>
      </c>
      <c r="I142" s="23">
        <v>0</v>
      </c>
      <c r="J142" s="23">
        <v>789000</v>
      </c>
      <c r="K142" s="23">
        <v>438000</v>
      </c>
      <c r="L142" s="23">
        <v>1180212</v>
      </c>
      <c r="M142" s="23">
        <v>0</v>
      </c>
      <c r="N142" s="23">
        <v>41347</v>
      </c>
      <c r="O142" s="23">
        <v>61821.83</v>
      </c>
      <c r="P142" s="23">
        <v>0</v>
      </c>
      <c r="Q142" s="23">
        <v>0</v>
      </c>
      <c r="R142" s="23">
        <v>0</v>
      </c>
      <c r="S142" s="23">
        <v>0</v>
      </c>
      <c r="T142" s="24" t="s">
        <v>2</v>
      </c>
      <c r="U142" s="24">
        <f t="shared" si="14"/>
        <v>2616380.83</v>
      </c>
      <c r="V142" s="25">
        <f t="shared" si="15"/>
        <v>11.374328786871892</v>
      </c>
      <c r="W142" s="24">
        <v>23413602.22656</v>
      </c>
      <c r="X142" s="26">
        <v>23002507.48</v>
      </c>
      <c r="Y142" s="24">
        <f t="shared" si="16"/>
        <v>0</v>
      </c>
      <c r="Z142" s="24">
        <f t="shared" si="17"/>
        <v>0</v>
      </c>
      <c r="AA142" s="25">
        <v>101.68459338540585</v>
      </c>
      <c r="AB142" s="25">
        <f t="shared" si="18"/>
        <v>98.244205472604889</v>
      </c>
      <c r="AC142" s="27">
        <f t="shared" si="19"/>
        <v>-3.4403879128009578</v>
      </c>
      <c r="AD142" s="28">
        <v>57</v>
      </c>
      <c r="AE142" s="26">
        <v>1</v>
      </c>
      <c r="AF142" s="29">
        <f t="shared" si="20"/>
        <v>98.244205472604889</v>
      </c>
      <c r="AG142" s="30">
        <v>101.68459338540585</v>
      </c>
      <c r="AH142" s="30">
        <v>97.993305165033419</v>
      </c>
      <c r="AI142" s="29">
        <v>100</v>
      </c>
      <c r="AJ142" s="5"/>
    </row>
    <row r="143" spans="1:36" s="4" customFormat="1" ht="15.75" x14ac:dyDescent="0.25">
      <c r="A143" s="22">
        <v>134</v>
      </c>
      <c r="B143" s="22" t="s">
        <v>137</v>
      </c>
      <c r="C143" s="2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0</v>
      </c>
      <c r="R143" s="23">
        <v>0</v>
      </c>
      <c r="S143" s="23">
        <v>0</v>
      </c>
      <c r="T143" s="24">
        <v>0</v>
      </c>
      <c r="U143" s="24">
        <f t="shared" si="14"/>
        <v>0</v>
      </c>
      <c r="V143" s="25">
        <f t="shared" si="15"/>
        <v>0</v>
      </c>
      <c r="W143" s="24">
        <v>17354.29</v>
      </c>
      <c r="X143" s="26">
        <v>57049</v>
      </c>
      <c r="Y143" s="24">
        <f t="shared" si="16"/>
        <v>39694.71</v>
      </c>
      <c r="Z143" s="24">
        <f t="shared" si="17"/>
        <v>0</v>
      </c>
      <c r="AA143" s="25">
        <v>0</v>
      </c>
      <c r="AB143" s="25">
        <f t="shared" si="18"/>
        <v>0</v>
      </c>
      <c r="AC143" s="27">
        <f t="shared" si="19"/>
        <v>0</v>
      </c>
      <c r="AD143" s="28">
        <v>0</v>
      </c>
      <c r="AE143" s="26" t="s">
        <v>446</v>
      </c>
      <c r="AF143" s="29">
        <f t="shared" si="20"/>
        <v>0</v>
      </c>
      <c r="AG143" s="30">
        <v>0</v>
      </c>
      <c r="AH143" s="30">
        <v>0</v>
      </c>
      <c r="AI143" s="29">
        <v>0</v>
      </c>
      <c r="AJ143" s="5"/>
    </row>
    <row r="144" spans="1:36" s="4" customFormat="1" ht="15.75" x14ac:dyDescent="0.25">
      <c r="A144" s="22">
        <v>135</v>
      </c>
      <c r="B144" s="22" t="s">
        <v>138</v>
      </c>
      <c r="C144" s="22">
        <v>1</v>
      </c>
      <c r="D144" s="23">
        <v>0</v>
      </c>
      <c r="E144" s="23">
        <v>185725</v>
      </c>
      <c r="F144" s="23">
        <v>0</v>
      </c>
      <c r="G144" s="23">
        <v>0</v>
      </c>
      <c r="H144" s="23">
        <v>0</v>
      </c>
      <c r="I144" s="23">
        <v>0</v>
      </c>
      <c r="J144" s="23">
        <v>331937</v>
      </c>
      <c r="K144" s="23">
        <v>1200</v>
      </c>
      <c r="L144" s="23">
        <v>96638</v>
      </c>
      <c r="M144" s="23">
        <v>0</v>
      </c>
      <c r="N144" s="23">
        <v>0</v>
      </c>
      <c r="O144" s="23">
        <v>0</v>
      </c>
      <c r="P144" s="23">
        <v>0</v>
      </c>
      <c r="Q144" s="23">
        <v>0</v>
      </c>
      <c r="R144" s="23">
        <v>0</v>
      </c>
      <c r="S144" s="23">
        <v>0</v>
      </c>
      <c r="T144" s="24" t="s">
        <v>11</v>
      </c>
      <c r="U144" s="24">
        <f t="shared" si="14"/>
        <v>605836.19999999995</v>
      </c>
      <c r="V144" s="25">
        <f t="shared" si="15"/>
        <v>14.875088396891767</v>
      </c>
      <c r="W144" s="24">
        <v>2321784.9899999998</v>
      </c>
      <c r="X144" s="26">
        <v>4072824.2</v>
      </c>
      <c r="Y144" s="24">
        <f t="shared" si="16"/>
        <v>1751039.2100000004</v>
      </c>
      <c r="Z144" s="24">
        <f t="shared" si="17"/>
        <v>260468.63035173534</v>
      </c>
      <c r="AA144" s="25">
        <v>147.70462764858198</v>
      </c>
      <c r="AB144" s="25">
        <f t="shared" si="18"/>
        <v>164.19933740928633</v>
      </c>
      <c r="AC144" s="27">
        <f t="shared" si="19"/>
        <v>16.494709760704353</v>
      </c>
      <c r="AD144" s="28">
        <v>2</v>
      </c>
      <c r="AE144" s="26">
        <v>1</v>
      </c>
      <c r="AF144" s="29">
        <f t="shared" si="20"/>
        <v>164.19933740928633</v>
      </c>
      <c r="AG144" s="30">
        <v>148.29541858319178</v>
      </c>
      <c r="AH144" s="30">
        <v>163.57443326299079</v>
      </c>
      <c r="AI144" s="29">
        <v>164.2</v>
      </c>
      <c r="AJ144" s="5"/>
    </row>
    <row r="145" spans="1:49" s="4" customFormat="1" ht="15.75" x14ac:dyDescent="0.25">
      <c r="A145" s="22">
        <v>136</v>
      </c>
      <c r="B145" s="22" t="s">
        <v>139</v>
      </c>
      <c r="C145" s="22">
        <v>1</v>
      </c>
      <c r="D145" s="23">
        <v>0</v>
      </c>
      <c r="E145" s="23">
        <v>67072</v>
      </c>
      <c r="F145" s="23">
        <v>0</v>
      </c>
      <c r="G145" s="23">
        <v>0</v>
      </c>
      <c r="H145" s="23">
        <v>0</v>
      </c>
      <c r="I145" s="23">
        <v>0</v>
      </c>
      <c r="J145" s="23">
        <v>416235</v>
      </c>
      <c r="K145" s="23">
        <v>632739</v>
      </c>
      <c r="L145" s="23">
        <v>919212.15</v>
      </c>
      <c r="M145" s="23">
        <v>19875</v>
      </c>
      <c r="N145" s="23">
        <v>7582</v>
      </c>
      <c r="O145" s="23">
        <v>14464.38</v>
      </c>
      <c r="P145" s="23">
        <v>0</v>
      </c>
      <c r="Q145" s="23">
        <v>0</v>
      </c>
      <c r="R145" s="23">
        <v>0</v>
      </c>
      <c r="S145" s="23">
        <v>0</v>
      </c>
      <c r="T145" s="24" t="s">
        <v>11</v>
      </c>
      <c r="U145" s="24">
        <f t="shared" si="14"/>
        <v>1985258.3149999999</v>
      </c>
      <c r="V145" s="25">
        <f t="shared" si="15"/>
        <v>4.2259160475830875</v>
      </c>
      <c r="W145" s="24">
        <v>33988555.889320008</v>
      </c>
      <c r="X145" s="26">
        <v>46978176.864999995</v>
      </c>
      <c r="Y145" s="24">
        <f t="shared" si="16"/>
        <v>12989620.975679986</v>
      </c>
      <c r="Z145" s="24">
        <f t="shared" si="17"/>
        <v>548930.47733147943</v>
      </c>
      <c r="AA145" s="25">
        <v>136.12086356737049</v>
      </c>
      <c r="AB145" s="25">
        <f t="shared" si="18"/>
        <v>136.60258629069222</v>
      </c>
      <c r="AC145" s="27">
        <f t="shared" si="19"/>
        <v>0.48172272332172383</v>
      </c>
      <c r="AD145" s="28">
        <v>10</v>
      </c>
      <c r="AE145" s="26">
        <v>1</v>
      </c>
      <c r="AF145" s="29">
        <f t="shared" si="20"/>
        <v>136.60258629069222</v>
      </c>
      <c r="AG145" s="30">
        <v>136.62603348619498</v>
      </c>
      <c r="AH145" s="30">
        <v>136.62365864015794</v>
      </c>
      <c r="AI145" s="29">
        <v>136.6</v>
      </c>
      <c r="AJ145" s="5"/>
      <c r="AU145" s="2"/>
      <c r="AV145" s="2"/>
      <c r="AW145" s="2"/>
    </row>
    <row r="146" spans="1:49" s="4" customFormat="1" ht="15.75" x14ac:dyDescent="0.25">
      <c r="A146" s="22">
        <v>137</v>
      </c>
      <c r="B146" s="22" t="s">
        <v>140</v>
      </c>
      <c r="C146" s="22">
        <v>1</v>
      </c>
      <c r="D146" s="23">
        <v>4442229</v>
      </c>
      <c r="E146" s="23">
        <v>316061</v>
      </c>
      <c r="F146" s="23">
        <v>0</v>
      </c>
      <c r="G146" s="23">
        <v>0</v>
      </c>
      <c r="H146" s="23">
        <v>0</v>
      </c>
      <c r="I146" s="23">
        <v>0</v>
      </c>
      <c r="J146" s="23">
        <v>6894412</v>
      </c>
      <c r="K146" s="23">
        <v>378560</v>
      </c>
      <c r="L146" s="23">
        <v>602780</v>
      </c>
      <c r="M146" s="23">
        <v>56472</v>
      </c>
      <c r="N146" s="23">
        <v>1132800</v>
      </c>
      <c r="O146" s="23">
        <v>975494.38</v>
      </c>
      <c r="P146" s="23">
        <v>0</v>
      </c>
      <c r="Q146" s="23">
        <v>0</v>
      </c>
      <c r="R146" s="23">
        <v>0</v>
      </c>
      <c r="S146" s="23">
        <v>0</v>
      </c>
      <c r="T146" s="24" t="s">
        <v>2</v>
      </c>
      <c r="U146" s="24">
        <f t="shared" si="14"/>
        <v>14798808.380000001</v>
      </c>
      <c r="V146" s="25">
        <f t="shared" si="15"/>
        <v>11.918460896376477</v>
      </c>
      <c r="W146" s="24">
        <v>120721754.33999999</v>
      </c>
      <c r="X146" s="26">
        <v>124167109.40000001</v>
      </c>
      <c r="Y146" s="24">
        <f t="shared" si="16"/>
        <v>3445355.0600000173</v>
      </c>
      <c r="Z146" s="24">
        <f t="shared" si="17"/>
        <v>410633.29556743038</v>
      </c>
      <c r="AA146" s="25">
        <v>101.74970270717878</v>
      </c>
      <c r="AB146" s="25">
        <f t="shared" si="18"/>
        <v>102.51381516200107</v>
      </c>
      <c r="AC146" s="27">
        <f t="shared" si="19"/>
        <v>0.76411245482228196</v>
      </c>
      <c r="AD146" s="28">
        <v>643</v>
      </c>
      <c r="AE146" s="26">
        <v>1</v>
      </c>
      <c r="AF146" s="29">
        <f t="shared" si="20"/>
        <v>102.51381516200107</v>
      </c>
      <c r="AG146" s="30">
        <v>101.74970270717878</v>
      </c>
      <c r="AH146" s="30">
        <v>103.07431558534392</v>
      </c>
      <c r="AI146" s="29">
        <v>102.94</v>
      </c>
      <c r="AJ146" s="5"/>
      <c r="AU146" s="2"/>
      <c r="AV146" s="2"/>
      <c r="AW146" s="2"/>
    </row>
    <row r="147" spans="1:49" s="4" customFormat="1" ht="15.75" x14ac:dyDescent="0.25">
      <c r="A147" s="22">
        <v>138</v>
      </c>
      <c r="B147" s="22" t="s">
        <v>141</v>
      </c>
      <c r="C147" s="22">
        <v>1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48567</v>
      </c>
      <c r="L147" s="23">
        <v>60091</v>
      </c>
      <c r="M147" s="23">
        <v>0</v>
      </c>
      <c r="N147" s="23">
        <v>107651</v>
      </c>
      <c r="O147" s="23">
        <v>26467.98</v>
      </c>
      <c r="P147" s="23">
        <v>0</v>
      </c>
      <c r="Q147" s="23">
        <v>0</v>
      </c>
      <c r="R147" s="23">
        <v>0</v>
      </c>
      <c r="S147" s="23">
        <v>0</v>
      </c>
      <c r="T147" s="24" t="s">
        <v>11</v>
      </c>
      <c r="U147" s="24">
        <f t="shared" si="14"/>
        <v>236767.88</v>
      </c>
      <c r="V147" s="25">
        <f t="shared" si="15"/>
        <v>1.2272354837182613</v>
      </c>
      <c r="W147" s="24">
        <v>12503191.355299996</v>
      </c>
      <c r="X147" s="26">
        <v>19292783.100000001</v>
      </c>
      <c r="Y147" s="24">
        <f t="shared" si="16"/>
        <v>6789591.7447000053</v>
      </c>
      <c r="Z147" s="24">
        <f t="shared" si="17"/>
        <v>83324.279090564247</v>
      </c>
      <c r="AA147" s="25">
        <v>159.48695890610475</v>
      </c>
      <c r="AB147" s="25">
        <f t="shared" si="18"/>
        <v>153.63644588840683</v>
      </c>
      <c r="AC147" s="27">
        <f t="shared" si="19"/>
        <v>-5.8505130176979208</v>
      </c>
      <c r="AD147" s="28">
        <v>13</v>
      </c>
      <c r="AE147" s="26">
        <v>1</v>
      </c>
      <c r="AF147" s="29">
        <f t="shared" si="20"/>
        <v>153.63644588840683</v>
      </c>
      <c r="AG147" s="30">
        <v>159.62297268683733</v>
      </c>
      <c r="AH147" s="30">
        <v>154.98401851060657</v>
      </c>
      <c r="AI147" s="29">
        <v>153.65</v>
      </c>
      <c r="AJ147" s="5"/>
      <c r="AU147" s="2"/>
      <c r="AV147" s="2"/>
      <c r="AW147" s="2"/>
    </row>
    <row r="148" spans="1:49" s="4" customFormat="1" ht="15.75" x14ac:dyDescent="0.25">
      <c r="A148" s="22">
        <v>139</v>
      </c>
      <c r="B148" s="22" t="s">
        <v>142</v>
      </c>
      <c r="C148" s="22">
        <v>1</v>
      </c>
      <c r="D148" s="23">
        <v>0</v>
      </c>
      <c r="E148" s="23">
        <v>187753</v>
      </c>
      <c r="F148" s="23">
        <v>0</v>
      </c>
      <c r="G148" s="23">
        <v>0</v>
      </c>
      <c r="H148" s="23">
        <v>0</v>
      </c>
      <c r="I148" s="23">
        <v>0</v>
      </c>
      <c r="J148" s="23">
        <v>549433</v>
      </c>
      <c r="K148" s="23">
        <v>1120767</v>
      </c>
      <c r="L148" s="23">
        <v>479086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23">
        <v>0</v>
      </c>
      <c r="S148" s="23">
        <v>0</v>
      </c>
      <c r="T148" s="24" t="s">
        <v>2</v>
      </c>
      <c r="U148" s="24">
        <f t="shared" si="14"/>
        <v>2337039</v>
      </c>
      <c r="V148" s="25">
        <f t="shared" si="15"/>
        <v>3.1815559872180201</v>
      </c>
      <c r="W148" s="24">
        <v>55425077.173420005</v>
      </c>
      <c r="X148" s="26">
        <v>73455850.200000003</v>
      </c>
      <c r="Y148" s="24">
        <f t="shared" si="16"/>
        <v>18030773.026579998</v>
      </c>
      <c r="Z148" s="24">
        <f t="shared" si="17"/>
        <v>573659.1387688478</v>
      </c>
      <c r="AA148" s="25">
        <v>131.50322987910866</v>
      </c>
      <c r="AB148" s="25">
        <f t="shared" si="18"/>
        <v>131.4967786750922</v>
      </c>
      <c r="AC148" s="27">
        <f t="shared" si="19"/>
        <v>-6.4512040164572682E-3</v>
      </c>
      <c r="AD148" s="28">
        <v>3</v>
      </c>
      <c r="AE148" s="26">
        <v>1</v>
      </c>
      <c r="AF148" s="29">
        <f t="shared" si="20"/>
        <v>131.4967786750922</v>
      </c>
      <c r="AG148" s="30">
        <v>131.50322987910866</v>
      </c>
      <c r="AH148" s="30">
        <v>131.57815876326521</v>
      </c>
      <c r="AI148" s="29">
        <v>131.5</v>
      </c>
      <c r="AJ148" s="5"/>
      <c r="AU148" s="2"/>
      <c r="AV148" s="2"/>
      <c r="AW148" s="2"/>
    </row>
    <row r="149" spans="1:49" s="4" customFormat="1" ht="15.75" x14ac:dyDescent="0.25">
      <c r="A149" s="22">
        <v>140</v>
      </c>
      <c r="B149" s="22" t="s">
        <v>143</v>
      </c>
      <c r="C149" s="22">
        <v>0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23">
        <v>0</v>
      </c>
      <c r="S149" s="23">
        <v>0</v>
      </c>
      <c r="T149" s="24">
        <v>0</v>
      </c>
      <c r="U149" s="24">
        <f t="shared" si="14"/>
        <v>0</v>
      </c>
      <c r="V149" s="25">
        <f t="shared" si="15"/>
        <v>0</v>
      </c>
      <c r="W149" s="24">
        <v>0</v>
      </c>
      <c r="X149" s="26">
        <v>0</v>
      </c>
      <c r="Y149" s="24">
        <f t="shared" si="16"/>
        <v>0</v>
      </c>
      <c r="Z149" s="24">
        <f t="shared" si="17"/>
        <v>0</v>
      </c>
      <c r="AA149" s="25">
        <v>0</v>
      </c>
      <c r="AB149" s="25">
        <f t="shared" si="18"/>
        <v>0</v>
      </c>
      <c r="AC149" s="27">
        <f t="shared" si="19"/>
        <v>0</v>
      </c>
      <c r="AD149" s="28">
        <v>0</v>
      </c>
      <c r="AE149" s="26" t="s">
        <v>446</v>
      </c>
      <c r="AF149" s="29">
        <f t="shared" si="20"/>
        <v>0</v>
      </c>
      <c r="AG149" s="30">
        <v>0</v>
      </c>
      <c r="AH149" s="30">
        <v>0</v>
      </c>
      <c r="AI149" s="29">
        <v>0</v>
      </c>
      <c r="AJ149" s="5"/>
      <c r="AU149" s="2"/>
      <c r="AV149" s="2"/>
      <c r="AW149" s="2"/>
    </row>
    <row r="150" spans="1:49" s="4" customFormat="1" ht="15.75" x14ac:dyDescent="0.25">
      <c r="A150" s="22">
        <v>141</v>
      </c>
      <c r="B150" s="22" t="s">
        <v>144</v>
      </c>
      <c r="C150" s="22">
        <v>1</v>
      </c>
      <c r="D150" s="23">
        <v>0</v>
      </c>
      <c r="E150" s="23">
        <v>28798</v>
      </c>
      <c r="F150" s="23">
        <v>0</v>
      </c>
      <c r="G150" s="23">
        <v>0</v>
      </c>
      <c r="H150" s="23">
        <v>0</v>
      </c>
      <c r="I150" s="23">
        <v>0</v>
      </c>
      <c r="J150" s="23">
        <v>1868201.9768999999</v>
      </c>
      <c r="K150" s="23">
        <v>1453985.03</v>
      </c>
      <c r="L150" s="23">
        <v>2045295</v>
      </c>
      <c r="M150" s="23">
        <v>163</v>
      </c>
      <c r="N150" s="23">
        <v>35880</v>
      </c>
      <c r="O150" s="23">
        <v>342502.86</v>
      </c>
      <c r="P150" s="23">
        <v>0</v>
      </c>
      <c r="Q150" s="23">
        <v>0</v>
      </c>
      <c r="R150" s="23">
        <v>0</v>
      </c>
      <c r="S150" s="23">
        <v>0</v>
      </c>
      <c r="T150" s="24" t="s">
        <v>2</v>
      </c>
      <c r="U150" s="24">
        <f t="shared" si="14"/>
        <v>5774825.8668999998</v>
      </c>
      <c r="V150" s="25">
        <f t="shared" si="15"/>
        <v>9.8509650441739645</v>
      </c>
      <c r="W150" s="24">
        <v>37349315.827400006</v>
      </c>
      <c r="X150" s="26">
        <v>58621930.349000007</v>
      </c>
      <c r="Y150" s="24">
        <f t="shared" si="16"/>
        <v>21272614.521600001</v>
      </c>
      <c r="Z150" s="24">
        <f t="shared" si="17"/>
        <v>2095557.8205046908</v>
      </c>
      <c r="AA150" s="25">
        <v>152.9245627053642</v>
      </c>
      <c r="AB150" s="25">
        <f t="shared" si="18"/>
        <v>151.34513518190539</v>
      </c>
      <c r="AC150" s="27">
        <f t="shared" si="19"/>
        <v>-1.5794275234588042</v>
      </c>
      <c r="AD150" s="28">
        <v>210</v>
      </c>
      <c r="AE150" s="26">
        <v>1</v>
      </c>
      <c r="AF150" s="29">
        <f t="shared" si="20"/>
        <v>151.34513518190539</v>
      </c>
      <c r="AG150" s="30">
        <v>152.9245627053642</v>
      </c>
      <c r="AH150" s="30">
        <v>152.9245627053642</v>
      </c>
      <c r="AI150" s="29">
        <v>152.91999999999999</v>
      </c>
      <c r="AJ150" s="5"/>
      <c r="AU150" s="2"/>
      <c r="AV150" s="2"/>
      <c r="AW150" s="2"/>
    </row>
    <row r="151" spans="1:49" s="4" customFormat="1" ht="15.75" x14ac:dyDescent="0.25">
      <c r="A151" s="22">
        <v>142</v>
      </c>
      <c r="B151" s="22" t="s">
        <v>145</v>
      </c>
      <c r="C151" s="22">
        <v>1</v>
      </c>
      <c r="D151" s="23">
        <v>0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948182</v>
      </c>
      <c r="L151" s="23">
        <v>427623</v>
      </c>
      <c r="M151" s="23">
        <v>2280</v>
      </c>
      <c r="N151" s="23">
        <v>4272</v>
      </c>
      <c r="O151" s="23">
        <v>24076.92</v>
      </c>
      <c r="P151" s="23">
        <v>0</v>
      </c>
      <c r="Q151" s="23">
        <v>0</v>
      </c>
      <c r="R151" s="23">
        <v>0</v>
      </c>
      <c r="S151" s="23">
        <v>0</v>
      </c>
      <c r="T151" s="24" t="s">
        <v>2</v>
      </c>
      <c r="U151" s="24">
        <f t="shared" si="14"/>
        <v>1406433.92</v>
      </c>
      <c r="V151" s="25">
        <f t="shared" si="15"/>
        <v>6.3078591542572688</v>
      </c>
      <c r="W151" s="24">
        <v>10469817.630829999</v>
      </c>
      <c r="X151" s="26">
        <v>22296533.350000001</v>
      </c>
      <c r="Y151" s="24">
        <f t="shared" si="16"/>
        <v>11826715.719170002</v>
      </c>
      <c r="Z151" s="24">
        <f t="shared" si="17"/>
        <v>746012.57013964828</v>
      </c>
      <c r="AA151" s="25">
        <v>193.71754485901661</v>
      </c>
      <c r="AB151" s="25">
        <f t="shared" si="18"/>
        <v>205.83472931182212</v>
      </c>
      <c r="AC151" s="27">
        <f t="shared" si="19"/>
        <v>12.117184452805503</v>
      </c>
      <c r="AD151" s="28">
        <v>10</v>
      </c>
      <c r="AE151" s="26">
        <v>1</v>
      </c>
      <c r="AF151" s="29">
        <f t="shared" si="20"/>
        <v>205.83472931182212</v>
      </c>
      <c r="AG151" s="30">
        <v>193.71754485901661</v>
      </c>
      <c r="AH151" s="30">
        <v>205.96834874394639</v>
      </c>
      <c r="AI151" s="29">
        <v>205.84</v>
      </c>
      <c r="AJ151" s="5"/>
      <c r="AU151" s="2"/>
      <c r="AV151" s="2"/>
      <c r="AW151" s="2"/>
    </row>
    <row r="152" spans="1:49" s="4" customFormat="1" ht="15.75" x14ac:dyDescent="0.25">
      <c r="A152" s="22">
        <v>143</v>
      </c>
      <c r="B152" s="22" t="s">
        <v>146</v>
      </c>
      <c r="C152" s="22">
        <v>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0</v>
      </c>
      <c r="S152" s="23">
        <v>0</v>
      </c>
      <c r="T152" s="24">
        <v>0</v>
      </c>
      <c r="U152" s="24">
        <f t="shared" si="14"/>
        <v>0</v>
      </c>
      <c r="V152" s="25">
        <f t="shared" si="15"/>
        <v>0</v>
      </c>
      <c r="W152" s="24">
        <v>741045.99</v>
      </c>
      <c r="X152" s="26">
        <v>759764</v>
      </c>
      <c r="Y152" s="24">
        <f t="shared" si="16"/>
        <v>18718.010000000009</v>
      </c>
      <c r="Z152" s="24">
        <f t="shared" si="17"/>
        <v>0</v>
      </c>
      <c r="AA152" s="25">
        <v>0</v>
      </c>
      <c r="AB152" s="25">
        <f t="shared" si="18"/>
        <v>0</v>
      </c>
      <c r="AC152" s="27">
        <f t="shared" si="19"/>
        <v>0</v>
      </c>
      <c r="AD152" s="28">
        <v>0</v>
      </c>
      <c r="AE152" s="26" t="s">
        <v>446</v>
      </c>
      <c r="AF152" s="29">
        <f t="shared" si="20"/>
        <v>0</v>
      </c>
      <c r="AG152" s="30">
        <v>0</v>
      </c>
      <c r="AH152" s="30">
        <v>0</v>
      </c>
      <c r="AI152" s="29">
        <v>0</v>
      </c>
      <c r="AJ152" s="5"/>
      <c r="AU152" s="2"/>
      <c r="AV152" s="2"/>
      <c r="AW152" s="2"/>
    </row>
    <row r="153" spans="1:49" s="4" customFormat="1" ht="15.75" x14ac:dyDescent="0.25">
      <c r="A153" s="22">
        <v>144</v>
      </c>
      <c r="B153" s="22" t="s">
        <v>147</v>
      </c>
      <c r="C153" s="22">
        <v>1</v>
      </c>
      <c r="D153" s="23">
        <v>500000</v>
      </c>
      <c r="E153" s="23">
        <v>55650</v>
      </c>
      <c r="F153" s="23">
        <v>0</v>
      </c>
      <c r="G153" s="23">
        <v>0</v>
      </c>
      <c r="H153" s="23">
        <v>0</v>
      </c>
      <c r="I153" s="23">
        <v>71517</v>
      </c>
      <c r="J153" s="23">
        <v>720393</v>
      </c>
      <c r="K153" s="23">
        <v>431528</v>
      </c>
      <c r="L153" s="23">
        <v>0</v>
      </c>
      <c r="M153" s="23">
        <v>0</v>
      </c>
      <c r="N153" s="23">
        <v>15180</v>
      </c>
      <c r="O153" s="23">
        <v>0</v>
      </c>
      <c r="P153" s="23">
        <v>0</v>
      </c>
      <c r="Q153" s="23">
        <v>0</v>
      </c>
      <c r="R153" s="23">
        <v>0</v>
      </c>
      <c r="S153" s="23">
        <v>0</v>
      </c>
      <c r="T153" s="24" t="s">
        <v>11</v>
      </c>
      <c r="U153" s="24">
        <f t="shared" si="14"/>
        <v>1744268</v>
      </c>
      <c r="V153" s="25">
        <f t="shared" si="15"/>
        <v>4.3957629138583512</v>
      </c>
      <c r="W153" s="24">
        <v>21484399.094409999</v>
      </c>
      <c r="X153" s="26">
        <v>39680666</v>
      </c>
      <c r="Y153" s="24">
        <f t="shared" si="16"/>
        <v>18196266.905590001</v>
      </c>
      <c r="Z153" s="24">
        <f t="shared" si="17"/>
        <v>799864.75234260585</v>
      </c>
      <c r="AA153" s="25">
        <v>177.8861566593913</v>
      </c>
      <c r="AB153" s="25">
        <f t="shared" si="18"/>
        <v>180.97225375865293</v>
      </c>
      <c r="AC153" s="27">
        <f t="shared" si="19"/>
        <v>3.0860970992616217</v>
      </c>
      <c r="AD153" s="28">
        <v>0</v>
      </c>
      <c r="AE153" s="26">
        <v>1</v>
      </c>
      <c r="AF153" s="29">
        <f t="shared" si="20"/>
        <v>180.97225375865293</v>
      </c>
      <c r="AG153" s="30">
        <v>178.63775579273536</v>
      </c>
      <c r="AH153" s="30">
        <v>177.8861566593913</v>
      </c>
      <c r="AI153" s="29">
        <v>177.89</v>
      </c>
      <c r="AJ153" s="5"/>
      <c r="AU153" s="2"/>
      <c r="AV153" s="2"/>
      <c r="AW153" s="2"/>
    </row>
    <row r="154" spans="1:49" s="4" customFormat="1" ht="15.75" x14ac:dyDescent="0.25">
      <c r="A154" s="22">
        <v>145</v>
      </c>
      <c r="B154" s="22" t="s">
        <v>148</v>
      </c>
      <c r="C154" s="22">
        <v>1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4" t="s">
        <v>2</v>
      </c>
      <c r="U154" s="24">
        <f t="shared" si="14"/>
        <v>0</v>
      </c>
      <c r="V154" s="25">
        <f t="shared" si="15"/>
        <v>0</v>
      </c>
      <c r="W154" s="24">
        <v>16585038.479599999</v>
      </c>
      <c r="X154" s="26">
        <v>16933178.990000002</v>
      </c>
      <c r="Y154" s="24">
        <f t="shared" si="16"/>
        <v>348140.51040000282</v>
      </c>
      <c r="Z154" s="24">
        <f t="shared" si="17"/>
        <v>0</v>
      </c>
      <c r="AA154" s="25">
        <v>108.41392569255535</v>
      </c>
      <c r="AB154" s="25">
        <f t="shared" si="18"/>
        <v>102.09912392321685</v>
      </c>
      <c r="AC154" s="27">
        <f t="shared" si="19"/>
        <v>-6.3148017693385015</v>
      </c>
      <c r="AD154" s="28">
        <v>15</v>
      </c>
      <c r="AE154" s="26">
        <v>0</v>
      </c>
      <c r="AF154" s="29">
        <f t="shared" si="20"/>
        <v>108.41392569255535</v>
      </c>
      <c r="AG154" s="30">
        <v>108.41392569255535</v>
      </c>
      <c r="AH154" s="30">
        <v>108.41392569255535</v>
      </c>
      <c r="AI154" s="29">
        <v>108.41</v>
      </c>
      <c r="AJ154" s="5"/>
      <c r="AU154" s="2"/>
      <c r="AV154" s="2"/>
      <c r="AW154" s="2"/>
    </row>
    <row r="155" spans="1:49" s="4" customFormat="1" ht="15.75" x14ac:dyDescent="0.25">
      <c r="A155" s="22">
        <v>146</v>
      </c>
      <c r="B155" s="22" t="s">
        <v>149</v>
      </c>
      <c r="C155" s="22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249270</v>
      </c>
      <c r="M155" s="23">
        <v>0</v>
      </c>
      <c r="N155" s="23">
        <v>0</v>
      </c>
      <c r="O155" s="23">
        <v>0</v>
      </c>
      <c r="P155" s="23">
        <v>0</v>
      </c>
      <c r="Q155" s="23">
        <v>0</v>
      </c>
      <c r="R155" s="23">
        <v>0</v>
      </c>
      <c r="S155" s="23">
        <v>0</v>
      </c>
      <c r="T155" s="24">
        <v>0</v>
      </c>
      <c r="U155" s="24">
        <f t="shared" si="14"/>
        <v>0</v>
      </c>
      <c r="V155" s="25">
        <f t="shared" si="15"/>
        <v>0</v>
      </c>
      <c r="W155" s="24">
        <v>379200.13999999996</v>
      </c>
      <c r="X155" s="26">
        <v>3215065</v>
      </c>
      <c r="Y155" s="24">
        <f t="shared" si="16"/>
        <v>2835864.86</v>
      </c>
      <c r="Z155" s="24">
        <f t="shared" si="17"/>
        <v>0</v>
      </c>
      <c r="AA155" s="25">
        <v>0</v>
      </c>
      <c r="AB155" s="25">
        <f t="shared" si="18"/>
        <v>0</v>
      </c>
      <c r="AC155" s="27">
        <f t="shared" si="19"/>
        <v>0</v>
      </c>
      <c r="AD155" s="28">
        <v>0</v>
      </c>
      <c r="AE155" s="26" t="s">
        <v>446</v>
      </c>
      <c r="AF155" s="29">
        <f t="shared" si="20"/>
        <v>0</v>
      </c>
      <c r="AG155" s="30">
        <v>0</v>
      </c>
      <c r="AH155" s="30">
        <v>0</v>
      </c>
      <c r="AI155" s="29">
        <v>0</v>
      </c>
      <c r="AJ155" s="5"/>
      <c r="AU155" s="2"/>
      <c r="AV155" s="2"/>
      <c r="AW155" s="2"/>
    </row>
    <row r="156" spans="1:49" s="4" customFormat="1" ht="15.75" x14ac:dyDescent="0.25">
      <c r="A156" s="22">
        <v>147</v>
      </c>
      <c r="B156" s="22" t="s">
        <v>150</v>
      </c>
      <c r="C156" s="22">
        <v>0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27905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  <c r="S156" s="23">
        <v>0</v>
      </c>
      <c r="T156" s="24">
        <v>0</v>
      </c>
      <c r="U156" s="24">
        <f t="shared" si="14"/>
        <v>27905</v>
      </c>
      <c r="V156" s="25">
        <f t="shared" si="15"/>
        <v>0</v>
      </c>
      <c r="W156" s="24">
        <v>17354.29</v>
      </c>
      <c r="X156" s="26">
        <v>59503</v>
      </c>
      <c r="Y156" s="24">
        <f t="shared" si="16"/>
        <v>42148.71</v>
      </c>
      <c r="Z156" s="24">
        <f t="shared" si="17"/>
        <v>0</v>
      </c>
      <c r="AA156" s="25">
        <v>0</v>
      </c>
      <c r="AB156" s="25">
        <f t="shared" si="18"/>
        <v>0</v>
      </c>
      <c r="AC156" s="27">
        <f t="shared" si="19"/>
        <v>0</v>
      </c>
      <c r="AD156" s="28">
        <v>0</v>
      </c>
      <c r="AE156" s="26" t="s">
        <v>446</v>
      </c>
      <c r="AF156" s="29">
        <f t="shared" si="20"/>
        <v>0</v>
      </c>
      <c r="AG156" s="30">
        <v>0</v>
      </c>
      <c r="AH156" s="30">
        <v>0</v>
      </c>
      <c r="AI156" s="29">
        <v>0</v>
      </c>
      <c r="AJ156" s="5"/>
      <c r="AU156" s="2"/>
      <c r="AV156" s="2"/>
      <c r="AW156" s="2"/>
    </row>
    <row r="157" spans="1:49" s="4" customFormat="1" ht="15.75" x14ac:dyDescent="0.25">
      <c r="A157" s="22">
        <v>148</v>
      </c>
      <c r="B157" s="22" t="s">
        <v>151</v>
      </c>
      <c r="C157" s="22">
        <v>0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4">
        <v>0</v>
      </c>
      <c r="U157" s="24">
        <f t="shared" si="14"/>
        <v>0</v>
      </c>
      <c r="V157" s="25">
        <f t="shared" si="15"/>
        <v>0</v>
      </c>
      <c r="W157" s="24">
        <v>0</v>
      </c>
      <c r="X157" s="26">
        <v>0</v>
      </c>
      <c r="Y157" s="24">
        <f t="shared" si="16"/>
        <v>0</v>
      </c>
      <c r="Z157" s="24">
        <f t="shared" si="17"/>
        <v>0</v>
      </c>
      <c r="AA157" s="25">
        <v>0</v>
      </c>
      <c r="AB157" s="25">
        <f t="shared" si="18"/>
        <v>0</v>
      </c>
      <c r="AC157" s="27">
        <f t="shared" si="19"/>
        <v>0</v>
      </c>
      <c r="AD157" s="28">
        <v>0</v>
      </c>
      <c r="AE157" s="26" t="s">
        <v>446</v>
      </c>
      <c r="AF157" s="29">
        <f t="shared" si="20"/>
        <v>0</v>
      </c>
      <c r="AG157" s="30">
        <v>0</v>
      </c>
      <c r="AH157" s="30">
        <v>0</v>
      </c>
      <c r="AI157" s="29">
        <v>0</v>
      </c>
      <c r="AJ157" s="5"/>
      <c r="AU157" s="2"/>
      <c r="AV157" s="2"/>
      <c r="AW157" s="2"/>
    </row>
    <row r="158" spans="1:49" s="4" customFormat="1" ht="15.75" x14ac:dyDescent="0.25">
      <c r="A158" s="22">
        <v>149</v>
      </c>
      <c r="B158" s="22" t="s">
        <v>152</v>
      </c>
      <c r="C158" s="22">
        <v>1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3004200</v>
      </c>
      <c r="K158" s="23">
        <v>0</v>
      </c>
      <c r="L158" s="23">
        <v>5501899</v>
      </c>
      <c r="M158" s="23">
        <v>50521</v>
      </c>
      <c r="N158" s="23">
        <v>158682</v>
      </c>
      <c r="O158" s="23">
        <v>3257592.73</v>
      </c>
      <c r="P158" s="23">
        <v>0</v>
      </c>
      <c r="Q158" s="23">
        <v>0</v>
      </c>
      <c r="R158" s="23">
        <v>0</v>
      </c>
      <c r="S158" s="23">
        <v>0</v>
      </c>
      <c r="T158" s="24" t="s">
        <v>11</v>
      </c>
      <c r="U158" s="24">
        <f t="shared" si="14"/>
        <v>11422704.830000002</v>
      </c>
      <c r="V158" s="25">
        <f t="shared" si="15"/>
        <v>3.3769249054533081</v>
      </c>
      <c r="W158" s="24">
        <v>333930425.07999992</v>
      </c>
      <c r="X158" s="26">
        <v>338257590.85000002</v>
      </c>
      <c r="Y158" s="24">
        <f t="shared" si="16"/>
        <v>4327165.7700001001</v>
      </c>
      <c r="Z158" s="24">
        <f t="shared" si="17"/>
        <v>146125.13858738379</v>
      </c>
      <c r="AA158" s="25">
        <v>100.71033335039647</v>
      </c>
      <c r="AB158" s="25">
        <f t="shared" si="18"/>
        <v>101.25206938852939</v>
      </c>
      <c r="AC158" s="27">
        <f t="shared" si="19"/>
        <v>0.54173603813292459</v>
      </c>
      <c r="AD158" s="28">
        <v>2075</v>
      </c>
      <c r="AE158" s="26">
        <v>1</v>
      </c>
      <c r="AF158" s="29">
        <f t="shared" si="20"/>
        <v>101.25206938852939</v>
      </c>
      <c r="AG158" s="30">
        <v>100.71953547065826</v>
      </c>
      <c r="AH158" s="30">
        <v>102.28437339985344</v>
      </c>
      <c r="AI158" s="29">
        <v>101.62</v>
      </c>
      <c r="AJ158" s="5"/>
      <c r="AU158" s="2"/>
      <c r="AV158" s="2"/>
      <c r="AW158" s="2"/>
    </row>
    <row r="159" spans="1:49" s="4" customFormat="1" ht="15.75" x14ac:dyDescent="0.25">
      <c r="A159" s="22">
        <v>150</v>
      </c>
      <c r="B159" s="22" t="s">
        <v>153</v>
      </c>
      <c r="C159" s="22">
        <v>1</v>
      </c>
      <c r="D159" s="23">
        <v>0</v>
      </c>
      <c r="E159" s="23">
        <v>274500</v>
      </c>
      <c r="F159" s="23">
        <v>0</v>
      </c>
      <c r="G159" s="23">
        <v>0</v>
      </c>
      <c r="H159" s="23">
        <v>0</v>
      </c>
      <c r="I159" s="23">
        <v>0</v>
      </c>
      <c r="J159" s="23">
        <v>382550</v>
      </c>
      <c r="K159" s="23">
        <v>0</v>
      </c>
      <c r="L159" s="23">
        <v>535069</v>
      </c>
      <c r="M159" s="23">
        <v>0</v>
      </c>
      <c r="N159" s="23">
        <v>100624</v>
      </c>
      <c r="O159" s="23">
        <v>0</v>
      </c>
      <c r="P159" s="23">
        <v>0</v>
      </c>
      <c r="Q159" s="23">
        <v>0</v>
      </c>
      <c r="R159" s="23">
        <v>0</v>
      </c>
      <c r="S159" s="23">
        <v>0</v>
      </c>
      <c r="T159" s="24" t="s">
        <v>2</v>
      </c>
      <c r="U159" s="24">
        <f t="shared" si="14"/>
        <v>1292743</v>
      </c>
      <c r="V159" s="25">
        <f t="shared" si="15"/>
        <v>7.8586640119811006</v>
      </c>
      <c r="W159" s="24">
        <v>8801759.2699999996</v>
      </c>
      <c r="X159" s="26">
        <v>16449908</v>
      </c>
      <c r="Y159" s="24">
        <f t="shared" si="16"/>
        <v>7648148.7300000004</v>
      </c>
      <c r="Z159" s="24">
        <f t="shared" si="17"/>
        <v>601042.31182729965</v>
      </c>
      <c r="AA159" s="25">
        <v>158.84730472854346</v>
      </c>
      <c r="AB159" s="25">
        <f t="shared" si="18"/>
        <v>180.06474844400853</v>
      </c>
      <c r="AC159" s="27">
        <f t="shared" si="19"/>
        <v>21.217443715465066</v>
      </c>
      <c r="AD159" s="28">
        <v>2</v>
      </c>
      <c r="AE159" s="26">
        <v>1</v>
      </c>
      <c r="AF159" s="29">
        <f t="shared" si="20"/>
        <v>180.06474844400853</v>
      </c>
      <c r="AG159" s="30">
        <v>158.84730472854346</v>
      </c>
      <c r="AH159" s="30">
        <v>180.25206574749666</v>
      </c>
      <c r="AI159" s="29">
        <v>180.06</v>
      </c>
      <c r="AJ159" s="5"/>
      <c r="AU159" s="2"/>
      <c r="AV159" s="2"/>
      <c r="AW159" s="2"/>
    </row>
    <row r="160" spans="1:49" s="4" customFormat="1" ht="15.75" x14ac:dyDescent="0.25">
      <c r="A160" s="22">
        <v>151</v>
      </c>
      <c r="B160" s="22" t="s">
        <v>154</v>
      </c>
      <c r="C160" s="22">
        <v>1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885206</v>
      </c>
      <c r="K160" s="23">
        <v>622424</v>
      </c>
      <c r="L160" s="23">
        <v>479152</v>
      </c>
      <c r="M160" s="23">
        <v>0</v>
      </c>
      <c r="N160" s="23">
        <v>126846</v>
      </c>
      <c r="O160" s="23">
        <v>19786.900000000001</v>
      </c>
      <c r="P160" s="23">
        <v>0</v>
      </c>
      <c r="Q160" s="23">
        <v>0</v>
      </c>
      <c r="R160" s="23">
        <v>0</v>
      </c>
      <c r="S160" s="23">
        <v>0</v>
      </c>
      <c r="T160" s="24" t="s">
        <v>2</v>
      </c>
      <c r="U160" s="24">
        <f t="shared" si="14"/>
        <v>2133414.9</v>
      </c>
      <c r="V160" s="25">
        <f t="shared" si="15"/>
        <v>7.7611973170120416</v>
      </c>
      <c r="W160" s="24">
        <v>21685353.440000005</v>
      </c>
      <c r="X160" s="26">
        <v>27488218.800000001</v>
      </c>
      <c r="Y160" s="24">
        <f t="shared" si="16"/>
        <v>5802865.3599999957</v>
      </c>
      <c r="Z160" s="24">
        <f t="shared" si="17"/>
        <v>450371.83063014084</v>
      </c>
      <c r="AA160" s="25">
        <v>111.897324053373</v>
      </c>
      <c r="AB160" s="25">
        <f t="shared" si="18"/>
        <v>124.68252843643693</v>
      </c>
      <c r="AC160" s="27">
        <f t="shared" si="19"/>
        <v>12.785204383063927</v>
      </c>
      <c r="AD160" s="28">
        <v>43</v>
      </c>
      <c r="AE160" s="26">
        <v>1</v>
      </c>
      <c r="AF160" s="29">
        <f t="shared" si="20"/>
        <v>124.68252843643693</v>
      </c>
      <c r="AG160" s="30">
        <v>111.897324053373</v>
      </c>
      <c r="AH160" s="30">
        <v>122.46606836914238</v>
      </c>
      <c r="AI160" s="29">
        <v>122.99</v>
      </c>
      <c r="AJ160" s="5"/>
      <c r="AU160" s="2"/>
      <c r="AV160" s="2"/>
      <c r="AW160" s="2"/>
    </row>
    <row r="161" spans="1:49" s="4" customFormat="1" ht="15.75" x14ac:dyDescent="0.25">
      <c r="A161" s="22">
        <v>152</v>
      </c>
      <c r="B161" s="22" t="s">
        <v>155</v>
      </c>
      <c r="C161" s="22">
        <v>1</v>
      </c>
      <c r="D161" s="23">
        <v>0</v>
      </c>
      <c r="E161" s="23">
        <v>60451</v>
      </c>
      <c r="F161" s="23">
        <v>0</v>
      </c>
      <c r="G161" s="23">
        <v>0</v>
      </c>
      <c r="H161" s="23">
        <v>0</v>
      </c>
      <c r="I161" s="23">
        <v>0</v>
      </c>
      <c r="J161" s="23">
        <v>445028</v>
      </c>
      <c r="K161" s="23">
        <v>0</v>
      </c>
      <c r="L161" s="23">
        <v>964218</v>
      </c>
      <c r="M161" s="23">
        <v>0</v>
      </c>
      <c r="N161" s="23">
        <v>51304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4" t="s">
        <v>2</v>
      </c>
      <c r="U161" s="24">
        <f t="shared" si="14"/>
        <v>1521001</v>
      </c>
      <c r="V161" s="25">
        <f t="shared" si="15"/>
        <v>8.360160306105886</v>
      </c>
      <c r="W161" s="24">
        <v>6520538.4500000002</v>
      </c>
      <c r="X161" s="26">
        <v>18193443</v>
      </c>
      <c r="Y161" s="24">
        <f t="shared" si="16"/>
        <v>11672904.550000001</v>
      </c>
      <c r="Z161" s="24">
        <f t="shared" si="17"/>
        <v>975873.53275872802</v>
      </c>
      <c r="AA161" s="25">
        <v>240.99344100994412</v>
      </c>
      <c r="AB161" s="25">
        <f t="shared" si="18"/>
        <v>264.05134482783814</v>
      </c>
      <c r="AC161" s="27">
        <f t="shared" si="19"/>
        <v>23.057903817894015</v>
      </c>
      <c r="AD161" s="28">
        <v>0</v>
      </c>
      <c r="AE161" s="26">
        <v>1</v>
      </c>
      <c r="AF161" s="29">
        <f t="shared" si="20"/>
        <v>264.05134482783814</v>
      </c>
      <c r="AG161" s="30">
        <v>240.99344100994412</v>
      </c>
      <c r="AH161" s="30">
        <v>240.99344100994412</v>
      </c>
      <c r="AI161" s="29">
        <v>264.05</v>
      </c>
      <c r="AJ161" s="5"/>
      <c r="AU161" s="2"/>
      <c r="AV161" s="2"/>
      <c r="AW161" s="2"/>
    </row>
    <row r="162" spans="1:49" s="4" customFormat="1" ht="15.75" x14ac:dyDescent="0.25">
      <c r="A162" s="22">
        <v>153</v>
      </c>
      <c r="B162" s="22" t="s">
        <v>156</v>
      </c>
      <c r="C162" s="22">
        <v>1</v>
      </c>
      <c r="D162" s="23">
        <v>4542000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3710000</v>
      </c>
      <c r="K162" s="23">
        <v>2367000</v>
      </c>
      <c r="L162" s="23">
        <v>0</v>
      </c>
      <c r="M162" s="23">
        <v>16158</v>
      </c>
      <c r="N162" s="23">
        <v>228835</v>
      </c>
      <c r="O162" s="23">
        <v>117783.19</v>
      </c>
      <c r="P162" s="23">
        <v>0</v>
      </c>
      <c r="Q162" s="23">
        <v>0</v>
      </c>
      <c r="R162" s="23">
        <v>0</v>
      </c>
      <c r="S162" s="23">
        <v>0</v>
      </c>
      <c r="T162" s="24" t="s">
        <v>2</v>
      </c>
      <c r="U162" s="24">
        <f t="shared" si="14"/>
        <v>10981776.189999999</v>
      </c>
      <c r="V162" s="25">
        <f t="shared" si="15"/>
        <v>9.8762261597705177</v>
      </c>
      <c r="W162" s="24">
        <v>111313888.00000001</v>
      </c>
      <c r="X162" s="26">
        <v>111194053.40000001</v>
      </c>
      <c r="Y162" s="24">
        <f t="shared" si="16"/>
        <v>0</v>
      </c>
      <c r="Z162" s="24">
        <f t="shared" si="17"/>
        <v>0</v>
      </c>
      <c r="AA162" s="25">
        <v>100.18971797409031</v>
      </c>
      <c r="AB162" s="25">
        <f t="shared" si="18"/>
        <v>99.892345328913493</v>
      </c>
      <c r="AC162" s="27">
        <f t="shared" si="19"/>
        <v>-0.29737264517682149</v>
      </c>
      <c r="AD162" s="28">
        <v>84</v>
      </c>
      <c r="AE162" s="26">
        <v>1</v>
      </c>
      <c r="AF162" s="29">
        <f t="shared" si="20"/>
        <v>99.892345328913493</v>
      </c>
      <c r="AG162" s="30">
        <v>100.18971797409031</v>
      </c>
      <c r="AH162" s="30">
        <v>100.00390327444435</v>
      </c>
      <c r="AI162" s="29">
        <v>100</v>
      </c>
      <c r="AJ162" s="5"/>
      <c r="AU162" s="2"/>
      <c r="AV162" s="2"/>
      <c r="AW162" s="2"/>
    </row>
    <row r="163" spans="1:49" s="4" customFormat="1" ht="15.75" x14ac:dyDescent="0.25">
      <c r="A163" s="22">
        <v>154</v>
      </c>
      <c r="B163" s="22" t="s">
        <v>157</v>
      </c>
      <c r="C163" s="22">
        <v>1</v>
      </c>
      <c r="D163" s="23">
        <v>0</v>
      </c>
      <c r="E163" s="23">
        <v>55000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0</v>
      </c>
      <c r="T163" s="24" t="s">
        <v>11</v>
      </c>
      <c r="U163" s="24">
        <f t="shared" si="14"/>
        <v>55000</v>
      </c>
      <c r="V163" s="25">
        <f t="shared" si="15"/>
        <v>1.8808389362385343</v>
      </c>
      <c r="W163" s="24">
        <v>1304428.1500000001</v>
      </c>
      <c r="X163" s="26">
        <v>2924227</v>
      </c>
      <c r="Y163" s="24">
        <f t="shared" si="16"/>
        <v>1619798.8499999999</v>
      </c>
      <c r="Z163" s="24">
        <f t="shared" si="17"/>
        <v>30465.807459544008</v>
      </c>
      <c r="AA163" s="25">
        <v>222.0638829201722</v>
      </c>
      <c r="AB163" s="25">
        <f t="shared" si="18"/>
        <v>221.84136340054113</v>
      </c>
      <c r="AC163" s="27">
        <f t="shared" si="19"/>
        <v>-0.22251951963107786</v>
      </c>
      <c r="AD163" s="28">
        <v>0</v>
      </c>
      <c r="AE163" s="26">
        <v>1</v>
      </c>
      <c r="AF163" s="29">
        <f t="shared" si="20"/>
        <v>221.84136340054113</v>
      </c>
      <c r="AG163" s="30">
        <v>222.0638829201722</v>
      </c>
      <c r="AH163" s="30">
        <v>220.32107691034989</v>
      </c>
      <c r="AI163" s="29">
        <v>221.84</v>
      </c>
      <c r="AJ163" s="5"/>
      <c r="AU163" s="2"/>
      <c r="AV163" s="2"/>
      <c r="AW163" s="2"/>
    </row>
    <row r="164" spans="1:49" s="4" customFormat="1" ht="15.75" x14ac:dyDescent="0.25">
      <c r="A164" s="22">
        <v>155</v>
      </c>
      <c r="B164" s="22" t="s">
        <v>158</v>
      </c>
      <c r="C164" s="22">
        <v>1</v>
      </c>
      <c r="D164" s="23">
        <v>0</v>
      </c>
      <c r="E164" s="23">
        <v>789262</v>
      </c>
      <c r="F164" s="23">
        <v>0</v>
      </c>
      <c r="G164" s="23">
        <v>0</v>
      </c>
      <c r="H164" s="23">
        <v>0</v>
      </c>
      <c r="I164" s="23">
        <v>0</v>
      </c>
      <c r="J164" s="23">
        <v>3796474</v>
      </c>
      <c r="K164" s="23">
        <v>2630874</v>
      </c>
      <c r="L164" s="23">
        <v>5854654</v>
      </c>
      <c r="M164" s="23">
        <v>0</v>
      </c>
      <c r="N164" s="23">
        <v>14268</v>
      </c>
      <c r="O164" s="23">
        <v>17658.060000000001</v>
      </c>
      <c r="P164" s="23">
        <v>0</v>
      </c>
      <c r="Q164" s="23">
        <v>0</v>
      </c>
      <c r="R164" s="23">
        <v>0</v>
      </c>
      <c r="S164" s="23">
        <v>0</v>
      </c>
      <c r="T164" s="24" t="s">
        <v>2</v>
      </c>
      <c r="U164" s="24">
        <f t="shared" si="14"/>
        <v>13103190.060000001</v>
      </c>
      <c r="V164" s="25">
        <f t="shared" si="15"/>
        <v>7.0766738709758625</v>
      </c>
      <c r="W164" s="24">
        <v>94617837.13944</v>
      </c>
      <c r="X164" s="26">
        <v>185160292.80000001</v>
      </c>
      <c r="Y164" s="24">
        <f t="shared" si="16"/>
        <v>90542455.660560012</v>
      </c>
      <c r="Z164" s="24">
        <f t="shared" si="17"/>
        <v>6407394.3018707559</v>
      </c>
      <c r="AA164" s="25">
        <v>186.65506193262783</v>
      </c>
      <c r="AB164" s="25">
        <f t="shared" si="18"/>
        <v>188.92093066415998</v>
      </c>
      <c r="AC164" s="27">
        <f t="shared" si="19"/>
        <v>2.2658687315321515</v>
      </c>
      <c r="AD164" s="28">
        <v>3</v>
      </c>
      <c r="AE164" s="26">
        <v>1</v>
      </c>
      <c r="AF164" s="29">
        <f t="shared" si="20"/>
        <v>188.92093066415998</v>
      </c>
      <c r="AG164" s="30">
        <v>186.65506193262783</v>
      </c>
      <c r="AH164" s="30">
        <v>189.0494797721484</v>
      </c>
      <c r="AI164" s="29">
        <v>188.92</v>
      </c>
      <c r="AJ164" s="5"/>
      <c r="AU164" s="2"/>
      <c r="AV164" s="2"/>
      <c r="AW164" s="2"/>
    </row>
    <row r="165" spans="1:49" s="4" customFormat="1" ht="15.75" x14ac:dyDescent="0.25">
      <c r="A165" s="22">
        <v>156</v>
      </c>
      <c r="B165" s="22" t="s">
        <v>159</v>
      </c>
      <c r="C165" s="22">
        <v>0</v>
      </c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23">
        <v>0</v>
      </c>
      <c r="S165" s="23">
        <v>0</v>
      </c>
      <c r="T165" s="24">
        <v>0</v>
      </c>
      <c r="U165" s="24">
        <f t="shared" si="14"/>
        <v>0</v>
      </c>
      <c r="V165" s="25">
        <f t="shared" si="15"/>
        <v>0</v>
      </c>
      <c r="W165" s="24">
        <v>0</v>
      </c>
      <c r="X165" s="26">
        <v>0</v>
      </c>
      <c r="Y165" s="24">
        <f t="shared" si="16"/>
        <v>0</v>
      </c>
      <c r="Z165" s="24">
        <f t="shared" si="17"/>
        <v>0</v>
      </c>
      <c r="AA165" s="25">
        <v>0</v>
      </c>
      <c r="AB165" s="25">
        <f t="shared" si="18"/>
        <v>0</v>
      </c>
      <c r="AC165" s="27">
        <f t="shared" si="19"/>
        <v>0</v>
      </c>
      <c r="AD165" s="28">
        <v>0</v>
      </c>
      <c r="AE165" s="26" t="s">
        <v>446</v>
      </c>
      <c r="AF165" s="29">
        <f t="shared" si="20"/>
        <v>0</v>
      </c>
      <c r="AG165" s="30">
        <v>0</v>
      </c>
      <c r="AH165" s="30">
        <v>0</v>
      </c>
      <c r="AI165" s="29">
        <v>0</v>
      </c>
      <c r="AJ165" s="5"/>
      <c r="AU165" s="2"/>
      <c r="AV165" s="2"/>
      <c r="AW165" s="2"/>
    </row>
    <row r="166" spans="1:49" s="4" customFormat="1" ht="15.75" x14ac:dyDescent="0.25">
      <c r="A166" s="22">
        <v>157</v>
      </c>
      <c r="B166" s="22" t="s">
        <v>160</v>
      </c>
      <c r="C166" s="22">
        <v>1</v>
      </c>
      <c r="D166" s="23">
        <v>0</v>
      </c>
      <c r="E166" s="23">
        <v>75595</v>
      </c>
      <c r="F166" s="23">
        <v>0</v>
      </c>
      <c r="G166" s="23">
        <v>0</v>
      </c>
      <c r="H166" s="23">
        <v>0</v>
      </c>
      <c r="I166" s="23">
        <v>0</v>
      </c>
      <c r="J166" s="23">
        <v>24723</v>
      </c>
      <c r="K166" s="23">
        <v>119404</v>
      </c>
      <c r="L166" s="23">
        <v>665573.81215000001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4" t="s">
        <v>2</v>
      </c>
      <c r="U166" s="24">
        <f t="shared" si="14"/>
        <v>885295.81215000001</v>
      </c>
      <c r="V166" s="25">
        <f t="shared" si="15"/>
        <v>5.5506024751589322</v>
      </c>
      <c r="W166" s="24">
        <v>8265928.5509799998</v>
      </c>
      <c r="X166" s="26">
        <v>15949544.506421369</v>
      </c>
      <c r="Y166" s="24">
        <f t="shared" si="16"/>
        <v>7683615.9554413687</v>
      </c>
      <c r="Z166" s="24">
        <f t="shared" si="17"/>
        <v>426486.97740443528</v>
      </c>
      <c r="AA166" s="25">
        <v>198.17735104008435</v>
      </c>
      <c r="AB166" s="25">
        <f t="shared" si="18"/>
        <v>187.79568965880469</v>
      </c>
      <c r="AC166" s="27">
        <f t="shared" si="19"/>
        <v>-10.381661381279656</v>
      </c>
      <c r="AD166" s="28">
        <v>0</v>
      </c>
      <c r="AE166" s="26">
        <v>1</v>
      </c>
      <c r="AF166" s="29">
        <f t="shared" si="20"/>
        <v>187.79568965880469</v>
      </c>
      <c r="AG166" s="30">
        <v>198.17735104008435</v>
      </c>
      <c r="AH166" s="30">
        <v>198.17735104008435</v>
      </c>
      <c r="AI166" s="29">
        <v>198.18</v>
      </c>
      <c r="AJ166" s="5"/>
      <c r="AU166" s="2"/>
      <c r="AV166" s="2"/>
      <c r="AW166" s="2"/>
    </row>
    <row r="167" spans="1:49" s="4" customFormat="1" ht="15.75" x14ac:dyDescent="0.25">
      <c r="A167" s="22">
        <v>158</v>
      </c>
      <c r="B167" s="22" t="s">
        <v>161</v>
      </c>
      <c r="C167" s="22">
        <v>1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1452313</v>
      </c>
      <c r="K167" s="23">
        <v>685203</v>
      </c>
      <c r="L167" s="23">
        <v>855596</v>
      </c>
      <c r="M167" s="23">
        <v>912</v>
      </c>
      <c r="N167" s="23">
        <v>25335</v>
      </c>
      <c r="O167" s="23">
        <v>63808.36</v>
      </c>
      <c r="P167" s="23">
        <v>0</v>
      </c>
      <c r="Q167" s="23">
        <v>0</v>
      </c>
      <c r="R167" s="23">
        <v>0</v>
      </c>
      <c r="S167" s="23">
        <v>0</v>
      </c>
      <c r="T167" s="24" t="s">
        <v>2</v>
      </c>
      <c r="U167" s="24">
        <f t="shared" si="14"/>
        <v>3083167.36</v>
      </c>
      <c r="V167" s="25">
        <f t="shared" si="15"/>
        <v>9.3180336081384478</v>
      </c>
      <c r="W167" s="24">
        <v>20480046</v>
      </c>
      <c r="X167" s="26">
        <v>33088176</v>
      </c>
      <c r="Y167" s="24">
        <f t="shared" si="16"/>
        <v>12608130</v>
      </c>
      <c r="Z167" s="24">
        <f t="shared" si="17"/>
        <v>1174829.7907577862</v>
      </c>
      <c r="AA167" s="25">
        <v>149.54529343887395</v>
      </c>
      <c r="AB167" s="25">
        <f t="shared" si="18"/>
        <v>155.82653578630737</v>
      </c>
      <c r="AC167" s="27">
        <f t="shared" si="19"/>
        <v>6.2812423474334196</v>
      </c>
      <c r="AD167" s="28">
        <v>42</v>
      </c>
      <c r="AE167" s="26">
        <v>1</v>
      </c>
      <c r="AF167" s="29">
        <f t="shared" si="20"/>
        <v>155.82653578630737</v>
      </c>
      <c r="AG167" s="30">
        <v>149.54529343887395</v>
      </c>
      <c r="AH167" s="30">
        <v>143.19868808552778</v>
      </c>
      <c r="AI167" s="29">
        <v>143.18</v>
      </c>
      <c r="AJ167" s="5"/>
      <c r="AU167" s="2"/>
      <c r="AV167" s="2"/>
      <c r="AW167" s="2"/>
    </row>
    <row r="168" spans="1:49" s="4" customFormat="1" ht="15.75" x14ac:dyDescent="0.25">
      <c r="A168" s="22">
        <v>159</v>
      </c>
      <c r="B168" s="22" t="s">
        <v>162</v>
      </c>
      <c r="C168" s="22">
        <v>1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  <c r="I168" s="23">
        <v>561531.30000000005</v>
      </c>
      <c r="J168" s="23">
        <v>704790</v>
      </c>
      <c r="K168" s="23">
        <v>773319.52</v>
      </c>
      <c r="L168" s="23">
        <v>1174200</v>
      </c>
      <c r="M168" s="23">
        <v>0</v>
      </c>
      <c r="N168" s="23">
        <v>9732</v>
      </c>
      <c r="O168" s="23">
        <v>16266.74</v>
      </c>
      <c r="P168" s="23">
        <v>0</v>
      </c>
      <c r="Q168" s="23">
        <v>0</v>
      </c>
      <c r="R168" s="23">
        <v>0</v>
      </c>
      <c r="S168" s="23">
        <v>0</v>
      </c>
      <c r="T168" s="24" t="s">
        <v>2</v>
      </c>
      <c r="U168" s="24">
        <f t="shared" si="14"/>
        <v>3239839.5600000005</v>
      </c>
      <c r="V168" s="25">
        <f t="shared" si="15"/>
        <v>6.3722170524636201</v>
      </c>
      <c r="W168" s="24">
        <v>35588989.330000006</v>
      </c>
      <c r="X168" s="26">
        <v>50843207.840000004</v>
      </c>
      <c r="Y168" s="24">
        <f t="shared" si="16"/>
        <v>15254218.509999998</v>
      </c>
      <c r="Z168" s="24">
        <f t="shared" si="17"/>
        <v>972031.91311428184</v>
      </c>
      <c r="AA168" s="25">
        <v>141.18323451001703</v>
      </c>
      <c r="AB168" s="25">
        <f t="shared" si="18"/>
        <v>140.1309137060727</v>
      </c>
      <c r="AC168" s="27">
        <f t="shared" si="19"/>
        <v>-1.0523208039443261</v>
      </c>
      <c r="AD168" s="28">
        <v>10</v>
      </c>
      <c r="AE168" s="26">
        <v>1</v>
      </c>
      <c r="AF168" s="29">
        <f t="shared" si="20"/>
        <v>140.1309137060727</v>
      </c>
      <c r="AG168" s="30">
        <v>141.18323451001703</v>
      </c>
      <c r="AH168" s="30">
        <v>140.38108046910548</v>
      </c>
      <c r="AI168" s="29">
        <v>140.13</v>
      </c>
      <c r="AJ168" s="5"/>
      <c r="AU168" s="2"/>
      <c r="AV168" s="2"/>
      <c r="AW168" s="2"/>
    </row>
    <row r="169" spans="1:49" s="4" customFormat="1" ht="15.75" x14ac:dyDescent="0.25">
      <c r="A169" s="22">
        <v>160</v>
      </c>
      <c r="B169" s="22" t="s">
        <v>163</v>
      </c>
      <c r="C169" s="22">
        <v>1</v>
      </c>
      <c r="D169" s="23">
        <v>0</v>
      </c>
      <c r="E169" s="23">
        <v>17057</v>
      </c>
      <c r="F169" s="23">
        <v>0</v>
      </c>
      <c r="G169" s="23">
        <v>0</v>
      </c>
      <c r="H169" s="23">
        <v>0</v>
      </c>
      <c r="I169" s="23">
        <v>351172</v>
      </c>
      <c r="J169" s="23">
        <v>8230469</v>
      </c>
      <c r="K169" s="23">
        <v>1434788</v>
      </c>
      <c r="L169" s="23">
        <v>10120808.279999999</v>
      </c>
      <c r="M169" s="23">
        <v>30114</v>
      </c>
      <c r="N169" s="23">
        <v>406804</v>
      </c>
      <c r="O169" s="23">
        <v>3463420.03</v>
      </c>
      <c r="P169" s="23">
        <v>0</v>
      </c>
      <c r="Q169" s="23">
        <v>0</v>
      </c>
      <c r="R169" s="23">
        <v>0</v>
      </c>
      <c r="S169" s="23">
        <v>0</v>
      </c>
      <c r="T169" s="24" t="s">
        <v>2</v>
      </c>
      <c r="U169" s="24">
        <f t="shared" si="14"/>
        <v>24054632.310000002</v>
      </c>
      <c r="V169" s="25">
        <f t="shared" si="15"/>
        <v>7.1651241081636989</v>
      </c>
      <c r="W169" s="24">
        <v>330445792.43000001</v>
      </c>
      <c r="X169" s="26">
        <v>335718292.48000002</v>
      </c>
      <c r="Y169" s="24">
        <f t="shared" si="16"/>
        <v>5272500.0500000119</v>
      </c>
      <c r="Z169" s="24">
        <f t="shared" si="17"/>
        <v>377781.17218549398</v>
      </c>
      <c r="AA169" s="25">
        <v>101.75457013727195</v>
      </c>
      <c r="AB169" s="25">
        <f t="shared" si="18"/>
        <v>101.48124714853235</v>
      </c>
      <c r="AC169" s="27">
        <f t="shared" si="19"/>
        <v>-0.27332298873960781</v>
      </c>
      <c r="AD169" s="28">
        <v>2377</v>
      </c>
      <c r="AE169" s="26">
        <v>1</v>
      </c>
      <c r="AF169" s="29">
        <f t="shared" si="20"/>
        <v>101.48124714853235</v>
      </c>
      <c r="AG169" s="30">
        <v>101.75457013727195</v>
      </c>
      <c r="AH169" s="30">
        <v>102.28202864275838</v>
      </c>
      <c r="AI169" s="29">
        <v>101.48</v>
      </c>
      <c r="AJ169" s="5"/>
      <c r="AU169" s="2"/>
      <c r="AV169" s="2"/>
      <c r="AW169" s="2"/>
    </row>
    <row r="170" spans="1:49" s="4" customFormat="1" ht="15.75" x14ac:dyDescent="0.25">
      <c r="A170" s="22">
        <v>161</v>
      </c>
      <c r="B170" s="22" t="s">
        <v>164</v>
      </c>
      <c r="C170" s="22">
        <v>1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1059481</v>
      </c>
      <c r="K170" s="23">
        <v>60402</v>
      </c>
      <c r="L170" s="23">
        <v>522306</v>
      </c>
      <c r="M170" s="23">
        <v>4064</v>
      </c>
      <c r="N170" s="23">
        <v>332809</v>
      </c>
      <c r="O170" s="23">
        <v>52499.09</v>
      </c>
      <c r="P170" s="23">
        <v>0</v>
      </c>
      <c r="Q170" s="23">
        <v>0</v>
      </c>
      <c r="R170" s="23">
        <v>0</v>
      </c>
      <c r="S170" s="23">
        <v>0</v>
      </c>
      <c r="T170" s="24" t="s">
        <v>2</v>
      </c>
      <c r="U170" s="24">
        <f t="shared" si="14"/>
        <v>2031561.09</v>
      </c>
      <c r="V170" s="25">
        <f t="shared" si="15"/>
        <v>4.3498427616061086</v>
      </c>
      <c r="W170" s="24">
        <v>34386677.929999992</v>
      </c>
      <c r="X170" s="26">
        <v>46704242</v>
      </c>
      <c r="Y170" s="24">
        <f t="shared" si="16"/>
        <v>12317564.070000008</v>
      </c>
      <c r="Z170" s="24">
        <f t="shared" si="17"/>
        <v>535794.6691050902</v>
      </c>
      <c r="AA170" s="25">
        <v>136.17705203284285</v>
      </c>
      <c r="AB170" s="25">
        <f t="shared" si="18"/>
        <v>134.26259851236208</v>
      </c>
      <c r="AC170" s="27">
        <f t="shared" si="19"/>
        <v>-1.9144535204807767</v>
      </c>
      <c r="AD170" s="28">
        <v>38</v>
      </c>
      <c r="AE170" s="26">
        <v>1</v>
      </c>
      <c r="AF170" s="29">
        <f t="shared" si="20"/>
        <v>134.26259851236208</v>
      </c>
      <c r="AG170" s="30">
        <v>136.17705203284285</v>
      </c>
      <c r="AH170" s="30">
        <v>135.22369192543653</v>
      </c>
      <c r="AI170" s="29">
        <v>134.26</v>
      </c>
      <c r="AJ170" s="5"/>
      <c r="AU170" s="2"/>
      <c r="AV170" s="2"/>
      <c r="AW170" s="2"/>
    </row>
    <row r="171" spans="1:49" s="4" customFormat="1" ht="15.75" x14ac:dyDescent="0.25">
      <c r="A171" s="22">
        <v>162</v>
      </c>
      <c r="B171" s="22" t="s">
        <v>165</v>
      </c>
      <c r="C171" s="22">
        <v>1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988630</v>
      </c>
      <c r="K171" s="23">
        <v>302663</v>
      </c>
      <c r="L171" s="23">
        <v>1316508</v>
      </c>
      <c r="M171" s="23">
        <v>0</v>
      </c>
      <c r="N171" s="23">
        <v>46246</v>
      </c>
      <c r="O171" s="23">
        <v>24142.79</v>
      </c>
      <c r="P171" s="23">
        <v>0</v>
      </c>
      <c r="Q171" s="23">
        <v>0</v>
      </c>
      <c r="R171" s="23">
        <v>0</v>
      </c>
      <c r="S171" s="23">
        <v>0</v>
      </c>
      <c r="T171" s="24" t="s">
        <v>2</v>
      </c>
      <c r="U171" s="24">
        <f t="shared" si="14"/>
        <v>2678189.79</v>
      </c>
      <c r="V171" s="25">
        <f t="shared" si="15"/>
        <v>9.8877374236375939</v>
      </c>
      <c r="W171" s="24">
        <v>22073945.75</v>
      </c>
      <c r="X171" s="26">
        <v>27085972</v>
      </c>
      <c r="Y171" s="24">
        <f t="shared" si="16"/>
        <v>5012026.25</v>
      </c>
      <c r="Z171" s="24">
        <f t="shared" si="17"/>
        <v>495575.99520378991</v>
      </c>
      <c r="AA171" s="25">
        <v>111.57433118254254</v>
      </c>
      <c r="AB171" s="25">
        <f t="shared" si="18"/>
        <v>120.46054795072698</v>
      </c>
      <c r="AC171" s="27">
        <f t="shared" si="19"/>
        <v>8.8862167681844397</v>
      </c>
      <c r="AD171" s="28">
        <v>22</v>
      </c>
      <c r="AE171" s="26">
        <v>1</v>
      </c>
      <c r="AF171" s="29">
        <f t="shared" si="20"/>
        <v>120.46054795072698</v>
      </c>
      <c r="AG171" s="30">
        <v>111.57433118254254</v>
      </c>
      <c r="AH171" s="30">
        <v>120.41280766793795</v>
      </c>
      <c r="AI171" s="29">
        <v>120.46</v>
      </c>
      <c r="AJ171" s="5"/>
      <c r="AU171" s="2"/>
      <c r="AV171" s="2"/>
      <c r="AW171" s="2"/>
    </row>
    <row r="172" spans="1:49" s="4" customFormat="1" ht="15.75" x14ac:dyDescent="0.25">
      <c r="A172" s="22">
        <v>163</v>
      </c>
      <c r="B172" s="22" t="s">
        <v>166</v>
      </c>
      <c r="C172" s="22">
        <v>1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3974242</v>
      </c>
      <c r="K172" s="23">
        <v>8173864</v>
      </c>
      <c r="L172" s="23">
        <v>6375912</v>
      </c>
      <c r="M172" s="23">
        <v>31394</v>
      </c>
      <c r="N172" s="23">
        <v>248734</v>
      </c>
      <c r="O172" s="23">
        <v>2743328.28</v>
      </c>
      <c r="P172" s="23">
        <v>0</v>
      </c>
      <c r="Q172" s="23">
        <v>0</v>
      </c>
      <c r="R172" s="23">
        <v>0</v>
      </c>
      <c r="S172" s="23">
        <v>0</v>
      </c>
      <c r="T172" s="24" t="s">
        <v>167</v>
      </c>
      <c r="U172" s="24">
        <f t="shared" si="14"/>
        <v>21547474.280000001</v>
      </c>
      <c r="V172" s="25">
        <f t="shared" si="15"/>
        <v>5.6457187448224921</v>
      </c>
      <c r="W172" s="24">
        <v>384629298.81999999</v>
      </c>
      <c r="X172" s="26">
        <v>381660427.19999999</v>
      </c>
      <c r="Y172" s="24">
        <f t="shared" si="16"/>
        <v>0</v>
      </c>
      <c r="Z172" s="24">
        <f t="shared" si="17"/>
        <v>0</v>
      </c>
      <c r="AA172" s="25">
        <v>100.47085133446019</v>
      </c>
      <c r="AB172" s="25">
        <f t="shared" si="18"/>
        <v>99.228121303003135</v>
      </c>
      <c r="AC172" s="27">
        <f t="shared" si="19"/>
        <v>-1.2427300314570573</v>
      </c>
      <c r="AD172" s="28">
        <v>2037</v>
      </c>
      <c r="AE172" s="26">
        <v>1</v>
      </c>
      <c r="AF172" s="29">
        <f t="shared" si="20"/>
        <v>99.228121303003135</v>
      </c>
      <c r="AG172" s="30">
        <v>100.47085133446019</v>
      </c>
      <c r="AH172" s="30">
        <v>100.01346280490802</v>
      </c>
      <c r="AI172" s="29">
        <v>100</v>
      </c>
      <c r="AJ172" s="5"/>
      <c r="AU172" s="2"/>
      <c r="AV172" s="2"/>
      <c r="AW172" s="2"/>
    </row>
    <row r="173" spans="1:49" s="4" customFormat="1" ht="15.75" x14ac:dyDescent="0.25">
      <c r="A173" s="22">
        <v>164</v>
      </c>
      <c r="B173" s="22" t="s">
        <v>168</v>
      </c>
      <c r="C173" s="22">
        <v>1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857075</v>
      </c>
      <c r="K173" s="23">
        <v>1072732</v>
      </c>
      <c r="L173" s="23">
        <v>1362215</v>
      </c>
      <c r="M173" s="23">
        <v>0</v>
      </c>
      <c r="N173" s="23">
        <v>221</v>
      </c>
      <c r="O173" s="23">
        <v>17225.18</v>
      </c>
      <c r="P173" s="23">
        <v>0</v>
      </c>
      <c r="Q173" s="23">
        <v>0</v>
      </c>
      <c r="R173" s="23">
        <v>0</v>
      </c>
      <c r="S173" s="23">
        <v>0</v>
      </c>
      <c r="T173" s="24" t="s">
        <v>11</v>
      </c>
      <c r="U173" s="24">
        <f t="shared" si="14"/>
        <v>3173246.6799999997</v>
      </c>
      <c r="V173" s="25">
        <f t="shared" si="15"/>
        <v>7.0285983795101776</v>
      </c>
      <c r="W173" s="24">
        <v>28903113.111520004</v>
      </c>
      <c r="X173" s="26">
        <v>45147645.5</v>
      </c>
      <c r="Y173" s="24">
        <f t="shared" si="16"/>
        <v>16244532.388479996</v>
      </c>
      <c r="Z173" s="24">
        <f t="shared" si="17"/>
        <v>1141762.940215711</v>
      </c>
      <c r="AA173" s="25">
        <v>143.02477956709581</v>
      </c>
      <c r="AB173" s="25">
        <f t="shared" si="18"/>
        <v>152.2530891049405</v>
      </c>
      <c r="AC173" s="27">
        <f t="shared" si="19"/>
        <v>9.2283095378446944</v>
      </c>
      <c r="AD173" s="28">
        <v>12</v>
      </c>
      <c r="AE173" s="26">
        <v>1</v>
      </c>
      <c r="AF173" s="29">
        <f t="shared" si="20"/>
        <v>152.2530891049405</v>
      </c>
      <c r="AG173" s="30">
        <v>143.97115886941805</v>
      </c>
      <c r="AH173" s="30">
        <v>152.24539094172954</v>
      </c>
      <c r="AI173" s="29">
        <v>152.25</v>
      </c>
      <c r="AJ173" s="5"/>
      <c r="AU173" s="2"/>
      <c r="AV173" s="2"/>
      <c r="AW173" s="2"/>
    </row>
    <row r="174" spans="1:49" s="4" customFormat="1" ht="15.75" x14ac:dyDescent="0.25">
      <c r="A174" s="22">
        <v>165</v>
      </c>
      <c r="B174" s="22" t="s">
        <v>169</v>
      </c>
      <c r="C174" s="22">
        <v>1</v>
      </c>
      <c r="D174" s="23">
        <v>0</v>
      </c>
      <c r="E174" s="23">
        <v>91560</v>
      </c>
      <c r="F174" s="23">
        <v>0</v>
      </c>
      <c r="G174" s="23">
        <v>0</v>
      </c>
      <c r="H174" s="23">
        <v>0</v>
      </c>
      <c r="I174" s="23">
        <v>0</v>
      </c>
      <c r="J174" s="23">
        <v>5172862.45</v>
      </c>
      <c r="K174" s="23">
        <v>1803090.39</v>
      </c>
      <c r="L174" s="23">
        <v>4255706.1500000004</v>
      </c>
      <c r="M174" s="23">
        <v>20200</v>
      </c>
      <c r="N174" s="23">
        <v>31503</v>
      </c>
      <c r="O174" s="23">
        <v>774755.17</v>
      </c>
      <c r="P174" s="23">
        <v>0</v>
      </c>
      <c r="Q174" s="23">
        <v>0</v>
      </c>
      <c r="R174" s="23">
        <v>0</v>
      </c>
      <c r="S174" s="23">
        <v>0</v>
      </c>
      <c r="T174" s="24" t="s">
        <v>2</v>
      </c>
      <c r="U174" s="24">
        <f t="shared" si="14"/>
        <v>12149677.16</v>
      </c>
      <c r="V174" s="25">
        <f t="shared" si="15"/>
        <v>9.4882066273063188</v>
      </c>
      <c r="W174" s="24">
        <v>130437793.37532003</v>
      </c>
      <c r="X174" s="26">
        <v>128050301.15000001</v>
      </c>
      <c r="Y174" s="24">
        <f t="shared" si="16"/>
        <v>0</v>
      </c>
      <c r="Z174" s="24">
        <f t="shared" si="17"/>
        <v>0</v>
      </c>
      <c r="AA174" s="25">
        <v>99.486172916892144</v>
      </c>
      <c r="AB174" s="25">
        <f t="shared" si="18"/>
        <v>98.16963154348197</v>
      </c>
      <c r="AC174" s="27">
        <f t="shared" si="19"/>
        <v>-1.3165413734101747</v>
      </c>
      <c r="AD174" s="28">
        <v>643</v>
      </c>
      <c r="AE174" s="26">
        <v>1</v>
      </c>
      <c r="AF174" s="29">
        <f t="shared" si="20"/>
        <v>98.16963154348197</v>
      </c>
      <c r="AG174" s="30">
        <v>99.486172916892144</v>
      </c>
      <c r="AH174" s="30">
        <v>98.32543547373848</v>
      </c>
      <c r="AI174" s="29">
        <v>100</v>
      </c>
      <c r="AJ174" s="5"/>
      <c r="AU174" s="2"/>
      <c r="AV174" s="2"/>
      <c r="AW174" s="2"/>
    </row>
    <row r="175" spans="1:49" s="4" customFormat="1" ht="15.75" x14ac:dyDescent="0.25">
      <c r="A175" s="22">
        <v>166</v>
      </c>
      <c r="B175" s="22" t="s">
        <v>170</v>
      </c>
      <c r="C175" s="22">
        <v>0</v>
      </c>
      <c r="D175" s="23">
        <v>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  <c r="Q175" s="23">
        <v>0</v>
      </c>
      <c r="R175" s="23">
        <v>0</v>
      </c>
      <c r="S175" s="23">
        <v>0</v>
      </c>
      <c r="T175" s="24">
        <v>0</v>
      </c>
      <c r="U175" s="24">
        <f t="shared" si="14"/>
        <v>0</v>
      </c>
      <c r="V175" s="25">
        <f t="shared" si="15"/>
        <v>0</v>
      </c>
      <c r="W175" s="24">
        <v>0</v>
      </c>
      <c r="X175" s="26">
        <v>0</v>
      </c>
      <c r="Y175" s="24">
        <f t="shared" si="16"/>
        <v>0</v>
      </c>
      <c r="Z175" s="24">
        <f t="shared" si="17"/>
        <v>0</v>
      </c>
      <c r="AA175" s="25">
        <v>0</v>
      </c>
      <c r="AB175" s="25">
        <f t="shared" si="18"/>
        <v>0</v>
      </c>
      <c r="AC175" s="27">
        <f t="shared" si="19"/>
        <v>0</v>
      </c>
      <c r="AD175" s="28">
        <v>0</v>
      </c>
      <c r="AE175" s="26" t="s">
        <v>446</v>
      </c>
      <c r="AF175" s="29">
        <f t="shared" si="20"/>
        <v>0</v>
      </c>
      <c r="AG175" s="30">
        <v>0</v>
      </c>
      <c r="AH175" s="30">
        <v>0</v>
      </c>
      <c r="AI175" s="29">
        <v>0</v>
      </c>
      <c r="AJ175" s="5"/>
      <c r="AU175" s="2"/>
      <c r="AV175" s="2"/>
      <c r="AW175" s="2"/>
    </row>
    <row r="176" spans="1:49" s="4" customFormat="1" ht="15.75" x14ac:dyDescent="0.25">
      <c r="A176" s="22">
        <v>167</v>
      </c>
      <c r="B176" s="22" t="s">
        <v>171</v>
      </c>
      <c r="C176" s="22">
        <v>1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1226644</v>
      </c>
      <c r="K176" s="23">
        <v>1620468</v>
      </c>
      <c r="L176" s="23">
        <v>3311400</v>
      </c>
      <c r="M176" s="23">
        <v>0</v>
      </c>
      <c r="N176" s="23">
        <v>75084</v>
      </c>
      <c r="O176" s="23">
        <v>68122.11</v>
      </c>
      <c r="P176" s="23">
        <v>0</v>
      </c>
      <c r="Q176" s="23">
        <v>0</v>
      </c>
      <c r="R176" s="23">
        <v>0</v>
      </c>
      <c r="S176" s="23">
        <v>0</v>
      </c>
      <c r="T176" s="24" t="s">
        <v>11</v>
      </c>
      <c r="U176" s="24">
        <f t="shared" si="14"/>
        <v>5970578.1099999994</v>
      </c>
      <c r="V176" s="25">
        <f t="shared" si="15"/>
        <v>8.1116874794041429</v>
      </c>
      <c r="W176" s="24">
        <v>45824586.929839998</v>
      </c>
      <c r="X176" s="26">
        <v>73604636.829999998</v>
      </c>
      <c r="Y176" s="24">
        <f t="shared" si="16"/>
        <v>27780049.90016</v>
      </c>
      <c r="Z176" s="24">
        <f t="shared" si="17"/>
        <v>2253430.8295235019</v>
      </c>
      <c r="AA176" s="25">
        <v>150.01285433652066</v>
      </c>
      <c r="AB176" s="25">
        <f t="shared" si="18"/>
        <v>155.7050718421514</v>
      </c>
      <c r="AC176" s="27">
        <f t="shared" si="19"/>
        <v>5.6922175056307367</v>
      </c>
      <c r="AD176" s="28">
        <v>31</v>
      </c>
      <c r="AE176" s="26">
        <v>1</v>
      </c>
      <c r="AF176" s="29">
        <f t="shared" si="20"/>
        <v>155.7050718421514</v>
      </c>
      <c r="AG176" s="30">
        <v>151.37946275892588</v>
      </c>
      <c r="AH176" s="30">
        <v>155.90240397680554</v>
      </c>
      <c r="AI176" s="29">
        <v>155.71</v>
      </c>
      <c r="AJ176" s="5"/>
      <c r="AU176" s="2"/>
      <c r="AV176" s="2"/>
      <c r="AW176" s="2"/>
    </row>
    <row r="177" spans="1:49" s="4" customFormat="1" ht="15.75" x14ac:dyDescent="0.25">
      <c r="A177" s="22">
        <v>168</v>
      </c>
      <c r="B177" s="22" t="s">
        <v>172</v>
      </c>
      <c r="C177" s="22">
        <v>1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2960516</v>
      </c>
      <c r="K177" s="23">
        <v>601647</v>
      </c>
      <c r="L177" s="23">
        <v>1311454</v>
      </c>
      <c r="M177" s="23">
        <v>0</v>
      </c>
      <c r="N177" s="23">
        <v>12496</v>
      </c>
      <c r="O177" s="23">
        <v>127928.08</v>
      </c>
      <c r="P177" s="23">
        <v>0</v>
      </c>
      <c r="Q177" s="23">
        <v>0</v>
      </c>
      <c r="R177" s="23">
        <v>0</v>
      </c>
      <c r="S177" s="23">
        <v>0</v>
      </c>
      <c r="T177" s="24" t="s">
        <v>2</v>
      </c>
      <c r="U177" s="24">
        <f t="shared" si="14"/>
        <v>5014041.08</v>
      </c>
      <c r="V177" s="25">
        <f t="shared" si="15"/>
        <v>8.4085691045125692</v>
      </c>
      <c r="W177" s="24">
        <v>33445073.459999997</v>
      </c>
      <c r="X177" s="26">
        <v>59630134.659999996</v>
      </c>
      <c r="Y177" s="24">
        <f t="shared" si="16"/>
        <v>26185061.199999999</v>
      </c>
      <c r="Z177" s="24">
        <f t="shared" si="17"/>
        <v>2201788.9660609085</v>
      </c>
      <c r="AA177" s="25">
        <v>168.50002857051888</v>
      </c>
      <c r="AB177" s="25">
        <f t="shared" si="18"/>
        <v>171.7094320711326</v>
      </c>
      <c r="AC177" s="27">
        <f t="shared" si="19"/>
        <v>3.2094035006137176</v>
      </c>
      <c r="AD177" s="28">
        <v>83</v>
      </c>
      <c r="AE177" s="26">
        <v>1</v>
      </c>
      <c r="AF177" s="29">
        <f t="shared" si="20"/>
        <v>171.7094320711326</v>
      </c>
      <c r="AG177" s="30">
        <v>168.50002857051888</v>
      </c>
      <c r="AH177" s="30">
        <v>171.82301041279283</v>
      </c>
      <c r="AI177" s="29">
        <v>171.71</v>
      </c>
      <c r="AJ177" s="5"/>
      <c r="AU177" s="2"/>
      <c r="AV177" s="2"/>
      <c r="AW177" s="2"/>
    </row>
    <row r="178" spans="1:49" s="4" customFormat="1" ht="15.75" x14ac:dyDescent="0.25">
      <c r="A178" s="22">
        <v>169</v>
      </c>
      <c r="B178" s="22" t="s">
        <v>173</v>
      </c>
      <c r="C178" s="22">
        <v>1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339463</v>
      </c>
      <c r="K178" s="23">
        <v>298474</v>
      </c>
      <c r="L178" s="23">
        <v>157794</v>
      </c>
      <c r="M178" s="23">
        <v>0</v>
      </c>
      <c r="N178" s="23">
        <v>0</v>
      </c>
      <c r="O178" s="23">
        <v>1554.7</v>
      </c>
      <c r="P178" s="23">
        <v>0</v>
      </c>
      <c r="Q178" s="23">
        <v>0</v>
      </c>
      <c r="R178" s="23">
        <v>0</v>
      </c>
      <c r="S178" s="23">
        <v>0</v>
      </c>
      <c r="T178" s="24" t="s">
        <v>11</v>
      </c>
      <c r="U178" s="24">
        <f t="shared" si="14"/>
        <v>781506.29999999993</v>
      </c>
      <c r="V178" s="25">
        <f t="shared" si="15"/>
        <v>8.8773592314920133</v>
      </c>
      <c r="W178" s="24">
        <v>5064172.8500000006</v>
      </c>
      <c r="X178" s="26">
        <v>8803364.5999999996</v>
      </c>
      <c r="Y178" s="24">
        <f t="shared" si="16"/>
        <v>3739191.7499999991</v>
      </c>
      <c r="Z178" s="24">
        <f t="shared" si="17"/>
        <v>331941.48400181264</v>
      </c>
      <c r="AA178" s="25">
        <v>154.4241020299923</v>
      </c>
      <c r="AB178" s="25">
        <f t="shared" si="18"/>
        <v>167.28147650011957</v>
      </c>
      <c r="AC178" s="27">
        <f t="shared" si="19"/>
        <v>12.857374470127269</v>
      </c>
      <c r="AD178" s="28">
        <v>0</v>
      </c>
      <c r="AE178" s="26">
        <v>1</v>
      </c>
      <c r="AF178" s="29">
        <f t="shared" si="20"/>
        <v>167.28147650011957</v>
      </c>
      <c r="AG178" s="30">
        <v>155.09571436745929</v>
      </c>
      <c r="AH178" s="30">
        <v>154.4241020299923</v>
      </c>
      <c r="AI178" s="29">
        <v>154.41999999999999</v>
      </c>
      <c r="AJ178" s="5"/>
      <c r="AU178" s="2"/>
      <c r="AV178" s="2"/>
      <c r="AW178" s="2"/>
    </row>
    <row r="179" spans="1:49" s="4" customFormat="1" ht="15.75" x14ac:dyDescent="0.25">
      <c r="A179" s="22">
        <v>170</v>
      </c>
      <c r="B179" s="22" t="s">
        <v>174</v>
      </c>
      <c r="C179" s="22">
        <v>1</v>
      </c>
      <c r="D179" s="23">
        <v>0</v>
      </c>
      <c r="E179" s="23">
        <v>25000</v>
      </c>
      <c r="F179" s="23">
        <v>0</v>
      </c>
      <c r="G179" s="23">
        <v>0</v>
      </c>
      <c r="H179" s="23">
        <v>0</v>
      </c>
      <c r="I179" s="23">
        <v>0</v>
      </c>
      <c r="J179" s="23">
        <v>2483142.7400000002</v>
      </c>
      <c r="K179" s="23">
        <v>1411950.79</v>
      </c>
      <c r="L179" s="23">
        <v>2868749</v>
      </c>
      <c r="M179" s="23">
        <v>0</v>
      </c>
      <c r="N179" s="23">
        <v>268460</v>
      </c>
      <c r="O179" s="23">
        <v>633955.42000000004</v>
      </c>
      <c r="P179" s="23">
        <v>0</v>
      </c>
      <c r="Q179" s="23">
        <v>0</v>
      </c>
      <c r="R179" s="23">
        <v>0</v>
      </c>
      <c r="S179" s="23">
        <v>0</v>
      </c>
      <c r="T179" s="24" t="s">
        <v>2</v>
      </c>
      <c r="U179" s="24">
        <f t="shared" si="14"/>
        <v>7691257.9500000002</v>
      </c>
      <c r="V179" s="25">
        <f t="shared" si="15"/>
        <v>7.047724954951466</v>
      </c>
      <c r="W179" s="24">
        <v>97477474.835680008</v>
      </c>
      <c r="X179" s="26">
        <v>109131074.19999999</v>
      </c>
      <c r="Y179" s="24">
        <f t="shared" si="16"/>
        <v>11653599.36431998</v>
      </c>
      <c r="Z179" s="24">
        <f t="shared" si="17"/>
        <v>821313.6305492447</v>
      </c>
      <c r="AA179" s="25">
        <v>106.38960342031108</v>
      </c>
      <c r="AB179" s="25">
        <f t="shared" si="18"/>
        <v>111.11260396520422</v>
      </c>
      <c r="AC179" s="27">
        <f t="shared" si="19"/>
        <v>4.7230005448931394</v>
      </c>
      <c r="AD179" s="28">
        <v>565</v>
      </c>
      <c r="AE179" s="26">
        <v>1</v>
      </c>
      <c r="AF179" s="29">
        <f t="shared" si="20"/>
        <v>111.11260396520422</v>
      </c>
      <c r="AG179" s="30">
        <v>106.38960342031108</v>
      </c>
      <c r="AH179" s="30">
        <v>111.21986583481136</v>
      </c>
      <c r="AI179" s="29">
        <v>111.11</v>
      </c>
      <c r="AJ179" s="5"/>
      <c r="AU179" s="2"/>
      <c r="AV179" s="2"/>
      <c r="AW179" s="2"/>
    </row>
    <row r="180" spans="1:49" s="4" customFormat="1" ht="15.75" x14ac:dyDescent="0.25">
      <c r="A180" s="22">
        <v>171</v>
      </c>
      <c r="B180" s="22" t="s">
        <v>175</v>
      </c>
      <c r="C180" s="22">
        <v>1</v>
      </c>
      <c r="D180" s="23">
        <v>0</v>
      </c>
      <c r="E180" s="23">
        <v>72094.720000000001</v>
      </c>
      <c r="F180" s="23">
        <v>0</v>
      </c>
      <c r="G180" s="23">
        <v>0</v>
      </c>
      <c r="H180" s="23">
        <v>0</v>
      </c>
      <c r="I180" s="23">
        <v>0</v>
      </c>
      <c r="J180" s="23">
        <v>764071</v>
      </c>
      <c r="K180" s="23">
        <v>255365</v>
      </c>
      <c r="L180" s="23">
        <v>1075724</v>
      </c>
      <c r="M180" s="23">
        <v>1970</v>
      </c>
      <c r="N180" s="23">
        <v>16532</v>
      </c>
      <c r="O180" s="23">
        <v>64875.44</v>
      </c>
      <c r="P180" s="23">
        <v>0</v>
      </c>
      <c r="Q180" s="23">
        <v>0</v>
      </c>
      <c r="R180" s="23">
        <v>0</v>
      </c>
      <c r="S180" s="23">
        <v>0</v>
      </c>
      <c r="T180" s="24" t="s">
        <v>11</v>
      </c>
      <c r="U180" s="24">
        <f t="shared" si="14"/>
        <v>2143059.7599999998</v>
      </c>
      <c r="V180" s="25">
        <f t="shared" si="15"/>
        <v>3.2488170584616705</v>
      </c>
      <c r="W180" s="24">
        <v>51268162.588479996</v>
      </c>
      <c r="X180" s="26">
        <v>65964310.129999995</v>
      </c>
      <c r="Y180" s="24">
        <f t="shared" si="16"/>
        <v>14696147.54152</v>
      </c>
      <c r="Z180" s="24">
        <f t="shared" si="17"/>
        <v>477450.94826559717</v>
      </c>
      <c r="AA180" s="25">
        <v>129.17792288151338</v>
      </c>
      <c r="AB180" s="25">
        <f t="shared" si="18"/>
        <v>127.73396953463154</v>
      </c>
      <c r="AC180" s="27">
        <f t="shared" si="19"/>
        <v>-1.4439533468818411</v>
      </c>
      <c r="AD180" s="28">
        <v>42</v>
      </c>
      <c r="AE180" s="26">
        <v>1</v>
      </c>
      <c r="AF180" s="29">
        <f t="shared" si="20"/>
        <v>127.73396953463154</v>
      </c>
      <c r="AG180" s="30">
        <v>129.53276710760636</v>
      </c>
      <c r="AH180" s="30">
        <v>129.17792288151338</v>
      </c>
      <c r="AI180" s="29">
        <v>129.18</v>
      </c>
      <c r="AJ180" s="5"/>
      <c r="AU180" s="2"/>
      <c r="AV180" s="2"/>
      <c r="AW180" s="2"/>
    </row>
    <row r="181" spans="1:49" s="4" customFormat="1" ht="15.75" x14ac:dyDescent="0.25">
      <c r="A181" s="22">
        <v>172</v>
      </c>
      <c r="B181" s="22" t="s">
        <v>176</v>
      </c>
      <c r="C181" s="22">
        <v>1</v>
      </c>
      <c r="D181" s="23">
        <v>0</v>
      </c>
      <c r="E181" s="23">
        <v>219757</v>
      </c>
      <c r="F181" s="23">
        <v>0</v>
      </c>
      <c r="G181" s="23">
        <v>0</v>
      </c>
      <c r="H181" s="23">
        <v>0</v>
      </c>
      <c r="I181" s="23">
        <v>0</v>
      </c>
      <c r="J181" s="23">
        <v>543215</v>
      </c>
      <c r="K181" s="23">
        <v>798564</v>
      </c>
      <c r="L181" s="23">
        <v>1786286.65</v>
      </c>
      <c r="M181" s="23">
        <v>0</v>
      </c>
      <c r="N181" s="23">
        <v>159514</v>
      </c>
      <c r="O181" s="23">
        <v>89247.97</v>
      </c>
      <c r="P181" s="23">
        <v>0</v>
      </c>
      <c r="Q181" s="23">
        <v>0</v>
      </c>
      <c r="R181" s="23">
        <v>0</v>
      </c>
      <c r="S181" s="23">
        <v>0</v>
      </c>
      <c r="T181" s="24" t="s">
        <v>2</v>
      </c>
      <c r="U181" s="24">
        <f t="shared" si="14"/>
        <v>3596584.62</v>
      </c>
      <c r="V181" s="25">
        <f t="shared" si="15"/>
        <v>9.0490531857368737</v>
      </c>
      <c r="W181" s="24">
        <v>21964764.180000003</v>
      </c>
      <c r="X181" s="26">
        <v>39745424.700000003</v>
      </c>
      <c r="Y181" s="24">
        <f t="shared" si="16"/>
        <v>17780660.52</v>
      </c>
      <c r="Z181" s="24">
        <f t="shared" si="17"/>
        <v>1608981.4272301188</v>
      </c>
      <c r="AA181" s="25">
        <v>165.85312311121146</v>
      </c>
      <c r="AB181" s="25">
        <f t="shared" si="18"/>
        <v>173.62555300045054</v>
      </c>
      <c r="AC181" s="27">
        <f t="shared" si="19"/>
        <v>7.7724298892390777</v>
      </c>
      <c r="AD181" s="28">
        <v>52</v>
      </c>
      <c r="AE181" s="26">
        <v>1</v>
      </c>
      <c r="AF181" s="29">
        <f t="shared" si="20"/>
        <v>173.62555300045054</v>
      </c>
      <c r="AG181" s="30">
        <v>165.85312311121146</v>
      </c>
      <c r="AH181" s="30">
        <v>165.85312311121146</v>
      </c>
      <c r="AI181" s="29">
        <v>165.85</v>
      </c>
      <c r="AJ181" s="5"/>
      <c r="AU181" s="2"/>
      <c r="AV181" s="2"/>
      <c r="AW181" s="2"/>
    </row>
    <row r="182" spans="1:49" s="4" customFormat="1" ht="15.75" x14ac:dyDescent="0.25">
      <c r="A182" s="22">
        <v>173</v>
      </c>
      <c r="B182" s="22" t="s">
        <v>177</v>
      </c>
      <c r="C182" s="22">
        <v>1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384930</v>
      </c>
      <c r="K182" s="23">
        <v>227752</v>
      </c>
      <c r="L182" s="23">
        <v>224642</v>
      </c>
      <c r="M182" s="23">
        <v>0</v>
      </c>
      <c r="N182" s="23">
        <v>3105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4" t="s">
        <v>11</v>
      </c>
      <c r="U182" s="24">
        <f t="shared" si="14"/>
        <v>817964.8</v>
      </c>
      <c r="V182" s="25">
        <f t="shared" si="15"/>
        <v>7.9832462513678735</v>
      </c>
      <c r="W182" s="24">
        <v>4742122.1000000006</v>
      </c>
      <c r="X182" s="26">
        <v>10246017.4</v>
      </c>
      <c r="Y182" s="24">
        <f t="shared" si="16"/>
        <v>5503895.2999999998</v>
      </c>
      <c r="Z182" s="24">
        <f t="shared" si="17"/>
        <v>439389.51521646255</v>
      </c>
      <c r="AA182" s="25">
        <v>192.19206857281566</v>
      </c>
      <c r="AB182" s="25">
        <f t="shared" si="18"/>
        <v>206.79829995907397</v>
      </c>
      <c r="AC182" s="27">
        <f t="shared" si="19"/>
        <v>14.606231386258315</v>
      </c>
      <c r="AD182" s="28">
        <v>0</v>
      </c>
      <c r="AE182" s="26">
        <v>1</v>
      </c>
      <c r="AF182" s="29">
        <f t="shared" si="20"/>
        <v>206.79829995907397</v>
      </c>
      <c r="AG182" s="30">
        <v>193.62675033341151</v>
      </c>
      <c r="AH182" s="30">
        <v>192.19206857281566</v>
      </c>
      <c r="AI182" s="29">
        <v>192.19</v>
      </c>
      <c r="AJ182" s="5"/>
      <c r="AU182" s="2"/>
      <c r="AV182" s="2"/>
      <c r="AW182" s="2"/>
    </row>
    <row r="183" spans="1:49" s="4" customFormat="1" ht="15.75" x14ac:dyDescent="0.25">
      <c r="A183" s="22">
        <v>174</v>
      </c>
      <c r="B183" s="22" t="s">
        <v>178</v>
      </c>
      <c r="C183" s="22">
        <v>1</v>
      </c>
      <c r="D183" s="23">
        <v>0</v>
      </c>
      <c r="E183" s="23">
        <v>1877578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51000</v>
      </c>
      <c r="L183" s="23">
        <v>311015</v>
      </c>
      <c r="M183" s="23">
        <v>0</v>
      </c>
      <c r="N183" s="23">
        <v>225098</v>
      </c>
      <c r="O183" s="23">
        <v>122637.75999999999</v>
      </c>
      <c r="P183" s="23">
        <v>0</v>
      </c>
      <c r="Q183" s="23">
        <v>0</v>
      </c>
      <c r="R183" s="23">
        <v>0</v>
      </c>
      <c r="S183" s="23">
        <v>0</v>
      </c>
      <c r="T183" s="24" t="s">
        <v>11</v>
      </c>
      <c r="U183" s="24">
        <f t="shared" si="14"/>
        <v>2556227.2599999998</v>
      </c>
      <c r="V183" s="25">
        <f t="shared" si="15"/>
        <v>8.3073294303652681</v>
      </c>
      <c r="W183" s="24">
        <v>18638398.791749999</v>
      </c>
      <c r="X183" s="26">
        <v>30770746.259999998</v>
      </c>
      <c r="Y183" s="24">
        <f t="shared" si="16"/>
        <v>12132347.468249999</v>
      </c>
      <c r="Z183" s="24">
        <f t="shared" si="17"/>
        <v>1007874.0718241077</v>
      </c>
      <c r="AA183" s="25">
        <v>158.10188604900506</v>
      </c>
      <c r="AB183" s="25">
        <f t="shared" si="18"/>
        <v>159.68577838000746</v>
      </c>
      <c r="AC183" s="27">
        <f t="shared" si="19"/>
        <v>1.5838923310024029</v>
      </c>
      <c r="AD183" s="28">
        <v>76</v>
      </c>
      <c r="AE183" s="26">
        <v>1</v>
      </c>
      <c r="AF183" s="29">
        <f t="shared" si="20"/>
        <v>159.68577838000746</v>
      </c>
      <c r="AG183" s="30">
        <v>158.57235783740464</v>
      </c>
      <c r="AH183" s="30">
        <v>160.91354418144041</v>
      </c>
      <c r="AI183" s="29">
        <v>159.69</v>
      </c>
      <c r="AJ183" s="5"/>
      <c r="AU183" s="2"/>
      <c r="AV183" s="2"/>
      <c r="AW183" s="2"/>
    </row>
    <row r="184" spans="1:49" s="4" customFormat="1" ht="15.75" x14ac:dyDescent="0.25">
      <c r="A184" s="22">
        <v>175</v>
      </c>
      <c r="B184" s="22" t="s">
        <v>179</v>
      </c>
      <c r="C184" s="22">
        <v>1</v>
      </c>
      <c r="D184" s="23">
        <v>0</v>
      </c>
      <c r="E184" s="23">
        <v>111160</v>
      </c>
      <c r="F184" s="23">
        <v>0</v>
      </c>
      <c r="G184" s="23">
        <v>0</v>
      </c>
      <c r="H184" s="23">
        <v>0</v>
      </c>
      <c r="I184" s="23">
        <v>0</v>
      </c>
      <c r="J184" s="23">
        <v>722153</v>
      </c>
      <c r="K184" s="23">
        <v>15000</v>
      </c>
      <c r="L184" s="23">
        <v>846827</v>
      </c>
      <c r="M184" s="23">
        <v>0</v>
      </c>
      <c r="N184" s="23">
        <v>0</v>
      </c>
      <c r="O184" s="23">
        <v>1528.66</v>
      </c>
      <c r="P184" s="23">
        <v>0</v>
      </c>
      <c r="Q184" s="23">
        <v>0</v>
      </c>
      <c r="R184" s="23">
        <v>0</v>
      </c>
      <c r="S184" s="23">
        <v>0</v>
      </c>
      <c r="T184" s="24" t="s">
        <v>2</v>
      </c>
      <c r="U184" s="24">
        <f t="shared" si="14"/>
        <v>1696668.66</v>
      </c>
      <c r="V184" s="25">
        <f t="shared" si="15"/>
        <v>3.4061541603700398</v>
      </c>
      <c r="W184" s="24">
        <v>31077353.328160003</v>
      </c>
      <c r="X184" s="26">
        <v>49811857.600000001</v>
      </c>
      <c r="Y184" s="24">
        <f t="shared" si="16"/>
        <v>18734504.271839999</v>
      </c>
      <c r="Z184" s="24">
        <f t="shared" si="17"/>
        <v>638126.09667998087</v>
      </c>
      <c r="AA184" s="25">
        <v>157.74147833100446</v>
      </c>
      <c r="AB184" s="25">
        <f t="shared" si="18"/>
        <v>158.2301136910601</v>
      </c>
      <c r="AC184" s="27">
        <f t="shared" si="19"/>
        <v>0.48863536005563901</v>
      </c>
      <c r="AD184" s="28">
        <v>1</v>
      </c>
      <c r="AE184" s="26">
        <v>1</v>
      </c>
      <c r="AF184" s="29">
        <f t="shared" si="20"/>
        <v>158.2301136910601</v>
      </c>
      <c r="AG184" s="30">
        <v>157.74147833100446</v>
      </c>
      <c r="AH184" s="30">
        <v>158.27530225454106</v>
      </c>
      <c r="AI184" s="29">
        <v>158.22999999999999</v>
      </c>
      <c r="AJ184" s="5"/>
      <c r="AU184" s="2"/>
      <c r="AV184" s="2"/>
      <c r="AW184" s="2"/>
    </row>
    <row r="185" spans="1:49" s="4" customFormat="1" ht="15.75" x14ac:dyDescent="0.25">
      <c r="A185" s="22">
        <v>176</v>
      </c>
      <c r="B185" s="22" t="s">
        <v>180</v>
      </c>
      <c r="C185" s="22">
        <v>1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2614100</v>
      </c>
      <c r="K185" s="23">
        <v>0</v>
      </c>
      <c r="L185" s="23">
        <v>4431863</v>
      </c>
      <c r="M185" s="23">
        <v>40927</v>
      </c>
      <c r="N185" s="23">
        <v>24409</v>
      </c>
      <c r="O185" s="23">
        <v>602053.41</v>
      </c>
      <c r="P185" s="23">
        <v>0</v>
      </c>
      <c r="Q185" s="23">
        <v>0</v>
      </c>
      <c r="R185" s="23">
        <v>0</v>
      </c>
      <c r="S185" s="23">
        <v>0</v>
      </c>
      <c r="T185" s="24" t="s">
        <v>2</v>
      </c>
      <c r="U185" s="24">
        <f t="shared" si="14"/>
        <v>7713352.4100000001</v>
      </c>
      <c r="V185" s="25">
        <f t="shared" si="15"/>
        <v>7.052675731770826</v>
      </c>
      <c r="W185" s="24">
        <v>76664491.980000004</v>
      </c>
      <c r="X185" s="26">
        <v>109367745</v>
      </c>
      <c r="Y185" s="24">
        <f t="shared" si="16"/>
        <v>32703253.019999996</v>
      </c>
      <c r="Z185" s="24">
        <f t="shared" si="17"/>
        <v>2306454.3892411492</v>
      </c>
      <c r="AA185" s="25">
        <v>132.29061594509275</v>
      </c>
      <c r="AB185" s="25">
        <f t="shared" si="18"/>
        <v>139.64912288036641</v>
      </c>
      <c r="AC185" s="27">
        <f t="shared" si="19"/>
        <v>7.3585069352736525</v>
      </c>
      <c r="AD185" s="28">
        <v>376</v>
      </c>
      <c r="AE185" s="26">
        <v>1</v>
      </c>
      <c r="AF185" s="29">
        <f t="shared" si="20"/>
        <v>139.64912288036641</v>
      </c>
      <c r="AG185" s="30">
        <v>132.29061594509275</v>
      </c>
      <c r="AH185" s="30">
        <v>132.29061594509275</v>
      </c>
      <c r="AI185" s="29">
        <v>132.29</v>
      </c>
      <c r="AJ185" s="5"/>
      <c r="AU185" s="2"/>
      <c r="AV185" s="2"/>
      <c r="AW185" s="2"/>
    </row>
    <row r="186" spans="1:49" s="4" customFormat="1" ht="15.75" x14ac:dyDescent="0.25">
      <c r="A186" s="22">
        <v>177</v>
      </c>
      <c r="B186" s="22" t="s">
        <v>181</v>
      </c>
      <c r="C186" s="22">
        <v>1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975584</v>
      </c>
      <c r="K186" s="23">
        <v>467163</v>
      </c>
      <c r="L186" s="23">
        <v>755893</v>
      </c>
      <c r="M186" s="23">
        <v>0</v>
      </c>
      <c r="N186" s="23">
        <v>17843</v>
      </c>
      <c r="O186" s="23">
        <v>31489.64</v>
      </c>
      <c r="P186" s="23">
        <v>0</v>
      </c>
      <c r="Q186" s="23">
        <v>0</v>
      </c>
      <c r="R186" s="23">
        <v>0</v>
      </c>
      <c r="S186" s="23">
        <v>0</v>
      </c>
      <c r="T186" s="24" t="s">
        <v>11</v>
      </c>
      <c r="U186" s="24">
        <f t="shared" si="14"/>
        <v>2172383.34</v>
      </c>
      <c r="V186" s="25">
        <f t="shared" si="15"/>
        <v>5.2869094827696035</v>
      </c>
      <c r="W186" s="24">
        <v>29200155.629280001</v>
      </c>
      <c r="X186" s="26">
        <v>41089853.100000001</v>
      </c>
      <c r="Y186" s="24">
        <f t="shared" si="16"/>
        <v>11889697.470720001</v>
      </c>
      <c r="Z186" s="24">
        <f t="shared" si="17"/>
        <v>628597.54305211338</v>
      </c>
      <c r="AA186" s="25">
        <v>132.19150461687104</v>
      </c>
      <c r="AB186" s="25">
        <f t="shared" si="18"/>
        <v>138.56520516752312</v>
      </c>
      <c r="AC186" s="27">
        <f t="shared" si="19"/>
        <v>6.3737005506520745</v>
      </c>
      <c r="AD186" s="28">
        <v>33</v>
      </c>
      <c r="AE186" s="26">
        <v>1</v>
      </c>
      <c r="AF186" s="29">
        <f t="shared" si="20"/>
        <v>138.56520516752312</v>
      </c>
      <c r="AG186" s="30">
        <v>132.62967447982498</v>
      </c>
      <c r="AH186" s="30">
        <v>138.06508502248184</v>
      </c>
      <c r="AI186" s="29">
        <v>138.08000000000001</v>
      </c>
      <c r="AJ186" s="5"/>
      <c r="AU186" s="2"/>
      <c r="AV186" s="2"/>
      <c r="AW186" s="2"/>
    </row>
    <row r="187" spans="1:49" s="4" customFormat="1" ht="15.75" x14ac:dyDescent="0.25">
      <c r="A187" s="22">
        <v>178</v>
      </c>
      <c r="B187" s="22" t="s">
        <v>182</v>
      </c>
      <c r="C187" s="22">
        <v>1</v>
      </c>
      <c r="D187" s="23">
        <v>0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1859000</v>
      </c>
      <c r="K187" s="23">
        <v>921482.85</v>
      </c>
      <c r="L187" s="23">
        <v>2907287</v>
      </c>
      <c r="M187" s="23">
        <v>11967</v>
      </c>
      <c r="N187" s="23">
        <v>24043</v>
      </c>
      <c r="O187" s="23">
        <v>351165.29</v>
      </c>
      <c r="P187" s="23">
        <v>0</v>
      </c>
      <c r="Q187" s="23">
        <v>0</v>
      </c>
      <c r="R187" s="23">
        <v>0</v>
      </c>
      <c r="S187" s="23">
        <v>0</v>
      </c>
      <c r="T187" s="24" t="s">
        <v>2</v>
      </c>
      <c r="U187" s="24">
        <f t="shared" si="14"/>
        <v>6074945.1399999997</v>
      </c>
      <c r="V187" s="25">
        <f t="shared" si="15"/>
        <v>9.8182265390391343</v>
      </c>
      <c r="W187" s="24">
        <v>54259488.060880005</v>
      </c>
      <c r="X187" s="26">
        <v>61874159.410000004</v>
      </c>
      <c r="Y187" s="24">
        <f t="shared" si="16"/>
        <v>7614671.3491199985</v>
      </c>
      <c r="Z187" s="24">
        <f t="shared" si="17"/>
        <v>747625.68325990904</v>
      </c>
      <c r="AA187" s="25">
        <v>109.70792382821224</v>
      </c>
      <c r="AB187" s="25">
        <f t="shared" si="18"/>
        <v>112.655935231374</v>
      </c>
      <c r="AC187" s="27">
        <f t="shared" si="19"/>
        <v>2.9480114031617575</v>
      </c>
      <c r="AD187" s="28">
        <v>292</v>
      </c>
      <c r="AE187" s="26">
        <v>1</v>
      </c>
      <c r="AF187" s="29">
        <f t="shared" si="20"/>
        <v>112.655935231374</v>
      </c>
      <c r="AG187" s="30">
        <v>109.70792382821224</v>
      </c>
      <c r="AH187" s="30">
        <v>113.06120803359674</v>
      </c>
      <c r="AI187" s="29">
        <v>112.66</v>
      </c>
      <c r="AJ187" s="5"/>
      <c r="AU187" s="2"/>
      <c r="AV187" s="2"/>
      <c r="AW187" s="2"/>
    </row>
    <row r="188" spans="1:49" s="4" customFormat="1" ht="15.75" x14ac:dyDescent="0.25">
      <c r="A188" s="22">
        <v>179</v>
      </c>
      <c r="B188" s="22" t="s">
        <v>183</v>
      </c>
      <c r="C188" s="22">
        <v>0</v>
      </c>
      <c r="D188" s="23">
        <v>0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3">
        <v>0</v>
      </c>
      <c r="S188" s="23">
        <v>0</v>
      </c>
      <c r="T188" s="24">
        <v>0</v>
      </c>
      <c r="U188" s="24">
        <f t="shared" si="14"/>
        <v>0</v>
      </c>
      <c r="V188" s="25">
        <f t="shared" si="15"/>
        <v>0</v>
      </c>
      <c r="W188" s="24">
        <v>138834.32</v>
      </c>
      <c r="X188" s="26">
        <v>152590</v>
      </c>
      <c r="Y188" s="24">
        <f t="shared" si="16"/>
        <v>13755.679999999993</v>
      </c>
      <c r="Z188" s="24">
        <f t="shared" si="17"/>
        <v>0</v>
      </c>
      <c r="AA188" s="25">
        <v>0</v>
      </c>
      <c r="AB188" s="25">
        <f t="shared" si="18"/>
        <v>0</v>
      </c>
      <c r="AC188" s="27">
        <f t="shared" si="19"/>
        <v>0</v>
      </c>
      <c r="AD188" s="28">
        <v>0</v>
      </c>
      <c r="AE188" s="26" t="s">
        <v>446</v>
      </c>
      <c r="AF188" s="29">
        <f t="shared" si="20"/>
        <v>0</v>
      </c>
      <c r="AG188" s="30">
        <v>0</v>
      </c>
      <c r="AH188" s="30">
        <v>0</v>
      </c>
      <c r="AI188" s="29">
        <v>0</v>
      </c>
      <c r="AJ188" s="5"/>
      <c r="AU188" s="2"/>
      <c r="AV188" s="2"/>
      <c r="AW188" s="2"/>
    </row>
    <row r="189" spans="1:49" s="4" customFormat="1" ht="15.75" x14ac:dyDescent="0.25">
      <c r="A189" s="22">
        <v>180</v>
      </c>
      <c r="B189" s="22" t="s">
        <v>184</v>
      </c>
      <c r="C189" s="22">
        <v>0</v>
      </c>
      <c r="D189" s="23">
        <v>0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0</v>
      </c>
      <c r="R189" s="23">
        <v>0</v>
      </c>
      <c r="S189" s="23">
        <v>0</v>
      </c>
      <c r="T189" s="24">
        <v>0</v>
      </c>
      <c r="U189" s="24">
        <f t="shared" si="14"/>
        <v>0</v>
      </c>
      <c r="V189" s="25">
        <f t="shared" si="15"/>
        <v>0</v>
      </c>
      <c r="W189" s="24">
        <v>138834.32</v>
      </c>
      <c r="X189" s="26">
        <v>158369</v>
      </c>
      <c r="Y189" s="24">
        <f t="shared" si="16"/>
        <v>19534.679999999993</v>
      </c>
      <c r="Z189" s="24">
        <f t="shared" si="17"/>
        <v>0</v>
      </c>
      <c r="AA189" s="25">
        <v>0</v>
      </c>
      <c r="AB189" s="25">
        <f t="shared" si="18"/>
        <v>0</v>
      </c>
      <c r="AC189" s="27">
        <f t="shared" si="19"/>
        <v>0</v>
      </c>
      <c r="AD189" s="28">
        <v>0</v>
      </c>
      <c r="AE189" s="26" t="s">
        <v>446</v>
      </c>
      <c r="AF189" s="29">
        <f t="shared" si="20"/>
        <v>0</v>
      </c>
      <c r="AG189" s="30">
        <v>0</v>
      </c>
      <c r="AH189" s="30">
        <v>0</v>
      </c>
      <c r="AI189" s="29">
        <v>0</v>
      </c>
      <c r="AJ189" s="5"/>
      <c r="AU189" s="2"/>
      <c r="AV189" s="2"/>
      <c r="AW189" s="2"/>
    </row>
    <row r="190" spans="1:49" s="4" customFormat="1" ht="15.75" x14ac:dyDescent="0.25">
      <c r="A190" s="22">
        <v>181</v>
      </c>
      <c r="B190" s="22" t="s">
        <v>185</v>
      </c>
      <c r="C190" s="22">
        <v>1</v>
      </c>
      <c r="D190" s="23">
        <v>0</v>
      </c>
      <c r="E190" s="23">
        <v>140000</v>
      </c>
      <c r="F190" s="23">
        <v>0</v>
      </c>
      <c r="G190" s="23">
        <v>0</v>
      </c>
      <c r="H190" s="23">
        <v>0</v>
      </c>
      <c r="I190" s="23">
        <v>1199488</v>
      </c>
      <c r="J190" s="23">
        <v>5154419</v>
      </c>
      <c r="K190" s="23">
        <v>3067051</v>
      </c>
      <c r="L190" s="23">
        <v>7176434</v>
      </c>
      <c r="M190" s="23">
        <v>1931</v>
      </c>
      <c r="N190" s="23">
        <v>261035</v>
      </c>
      <c r="O190" s="23">
        <v>2074</v>
      </c>
      <c r="P190" s="23">
        <v>0</v>
      </c>
      <c r="Q190" s="23">
        <v>0</v>
      </c>
      <c r="R190" s="23">
        <v>0</v>
      </c>
      <c r="S190" s="23">
        <v>0</v>
      </c>
      <c r="T190" s="24" t="s">
        <v>167</v>
      </c>
      <c r="U190" s="24">
        <f t="shared" si="14"/>
        <v>17002432</v>
      </c>
      <c r="V190" s="25">
        <f t="shared" si="15"/>
        <v>13.873182092031158</v>
      </c>
      <c r="W190" s="24">
        <v>120570223.17999999</v>
      </c>
      <c r="X190" s="26">
        <v>122556107.8</v>
      </c>
      <c r="Y190" s="24">
        <f t="shared" si="16"/>
        <v>1985884.6200000048</v>
      </c>
      <c r="Z190" s="24">
        <f t="shared" si="17"/>
        <v>275505.38947024167</v>
      </c>
      <c r="AA190" s="25">
        <v>100.66526491243673</v>
      </c>
      <c r="AB190" s="25">
        <f t="shared" si="18"/>
        <v>101.41857515514118</v>
      </c>
      <c r="AC190" s="27">
        <f t="shared" si="19"/>
        <v>0.75331024270445823</v>
      </c>
      <c r="AD190" s="28">
        <v>123</v>
      </c>
      <c r="AE190" s="26">
        <v>1</v>
      </c>
      <c r="AF190" s="29">
        <f t="shared" si="20"/>
        <v>101.41857515514118</v>
      </c>
      <c r="AG190" s="30">
        <v>100.66526491243673</v>
      </c>
      <c r="AH190" s="30">
        <v>101.12183640562671</v>
      </c>
      <c r="AI190" s="29">
        <v>101.41</v>
      </c>
      <c r="AJ190" s="5"/>
      <c r="AU190" s="2"/>
      <c r="AV190" s="2"/>
      <c r="AW190" s="2"/>
    </row>
    <row r="191" spans="1:49" s="4" customFormat="1" ht="15.75" x14ac:dyDescent="0.25">
      <c r="A191" s="22">
        <v>182</v>
      </c>
      <c r="B191" s="22" t="s">
        <v>186</v>
      </c>
      <c r="C191" s="22">
        <v>1</v>
      </c>
      <c r="D191" s="23">
        <v>0</v>
      </c>
      <c r="E191" s="23">
        <v>80322</v>
      </c>
      <c r="F191" s="23">
        <v>0</v>
      </c>
      <c r="G191" s="23">
        <v>0</v>
      </c>
      <c r="H191" s="23">
        <v>0</v>
      </c>
      <c r="I191" s="23">
        <v>0</v>
      </c>
      <c r="J191" s="23">
        <v>249701</v>
      </c>
      <c r="K191" s="23">
        <v>155219</v>
      </c>
      <c r="L191" s="23">
        <v>2150000</v>
      </c>
      <c r="M191" s="23">
        <v>0</v>
      </c>
      <c r="N191" s="23">
        <v>109933</v>
      </c>
      <c r="O191" s="23">
        <v>110208.07</v>
      </c>
      <c r="P191" s="23">
        <v>0</v>
      </c>
      <c r="Q191" s="23">
        <v>0</v>
      </c>
      <c r="R191" s="23">
        <v>0</v>
      </c>
      <c r="S191" s="23">
        <v>0</v>
      </c>
      <c r="T191" s="24" t="s">
        <v>2</v>
      </c>
      <c r="U191" s="24">
        <f t="shared" si="14"/>
        <v>2855383.07</v>
      </c>
      <c r="V191" s="25">
        <f t="shared" si="15"/>
        <v>5.1379403922901385</v>
      </c>
      <c r="W191" s="24">
        <v>45765962.310000002</v>
      </c>
      <c r="X191" s="26">
        <v>55574468.600000001</v>
      </c>
      <c r="Y191" s="24">
        <f t="shared" si="16"/>
        <v>9808506.2899999991</v>
      </c>
      <c r="Z191" s="24">
        <f t="shared" si="17"/>
        <v>503955.20655422885</v>
      </c>
      <c r="AA191" s="25">
        <v>118.3427901450363</v>
      </c>
      <c r="AB191" s="25">
        <f t="shared" si="18"/>
        <v>120.3307231265466</v>
      </c>
      <c r="AC191" s="27">
        <f t="shared" si="19"/>
        <v>1.9879329815102977</v>
      </c>
      <c r="AD191" s="28">
        <v>78</v>
      </c>
      <c r="AE191" s="26">
        <v>1</v>
      </c>
      <c r="AF191" s="29">
        <f t="shared" si="20"/>
        <v>120.3307231265466</v>
      </c>
      <c r="AG191" s="30">
        <v>118.3427901450363</v>
      </c>
      <c r="AH191" s="30">
        <v>120.65510980246452</v>
      </c>
      <c r="AI191" s="29">
        <v>120.33</v>
      </c>
      <c r="AJ191" s="5"/>
      <c r="AU191" s="2"/>
      <c r="AV191" s="2"/>
      <c r="AW191" s="2"/>
    </row>
    <row r="192" spans="1:49" s="4" customFormat="1" ht="15.75" x14ac:dyDescent="0.25">
      <c r="A192" s="22">
        <v>183</v>
      </c>
      <c r="B192" s="22" t="s">
        <v>187</v>
      </c>
      <c r="C192" s="22">
        <v>0</v>
      </c>
      <c r="D192" s="23">
        <v>0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  <c r="Q192" s="23">
        <v>0</v>
      </c>
      <c r="R192" s="23">
        <v>0</v>
      </c>
      <c r="S192" s="23">
        <v>0</v>
      </c>
      <c r="T192" s="24">
        <v>0</v>
      </c>
      <c r="U192" s="24">
        <f t="shared" si="14"/>
        <v>0</v>
      </c>
      <c r="V192" s="25">
        <f t="shared" si="15"/>
        <v>0</v>
      </c>
      <c r="W192" s="24">
        <v>52062.869999999995</v>
      </c>
      <c r="X192" s="26">
        <v>64019</v>
      </c>
      <c r="Y192" s="24">
        <f t="shared" si="16"/>
        <v>11956.130000000005</v>
      </c>
      <c r="Z192" s="24">
        <f t="shared" si="17"/>
        <v>0</v>
      </c>
      <c r="AA192" s="25">
        <v>0</v>
      </c>
      <c r="AB192" s="25">
        <f t="shared" si="18"/>
        <v>0</v>
      </c>
      <c r="AC192" s="27">
        <f t="shared" si="19"/>
        <v>0</v>
      </c>
      <c r="AD192" s="28">
        <v>0</v>
      </c>
      <c r="AE192" s="26" t="s">
        <v>446</v>
      </c>
      <c r="AF192" s="29">
        <f t="shared" si="20"/>
        <v>0</v>
      </c>
      <c r="AG192" s="30">
        <v>0</v>
      </c>
      <c r="AH192" s="30">
        <v>0</v>
      </c>
      <c r="AI192" s="29">
        <v>0</v>
      </c>
      <c r="AJ192" s="5"/>
      <c r="AU192" s="2"/>
      <c r="AV192" s="2"/>
      <c r="AW192" s="2"/>
    </row>
    <row r="193" spans="1:49" s="4" customFormat="1" ht="15.75" x14ac:dyDescent="0.25">
      <c r="A193" s="22">
        <v>184</v>
      </c>
      <c r="B193" s="22" t="s">
        <v>188</v>
      </c>
      <c r="C193" s="22">
        <v>1</v>
      </c>
      <c r="D193" s="23">
        <v>535041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314148</v>
      </c>
      <c r="K193" s="23">
        <v>280808</v>
      </c>
      <c r="L193" s="23">
        <v>0</v>
      </c>
      <c r="M193" s="23">
        <v>0</v>
      </c>
      <c r="N193" s="23">
        <v>1093</v>
      </c>
      <c r="O193" s="23">
        <v>1618.75</v>
      </c>
      <c r="P193" s="23">
        <v>0</v>
      </c>
      <c r="Q193" s="23">
        <v>0</v>
      </c>
      <c r="R193" s="23">
        <v>0</v>
      </c>
      <c r="S193" s="23">
        <v>0</v>
      </c>
      <c r="T193" s="24" t="s">
        <v>2</v>
      </c>
      <c r="U193" s="24">
        <f t="shared" si="14"/>
        <v>1132708.75</v>
      </c>
      <c r="V193" s="25">
        <f t="shared" si="15"/>
        <v>6.6479754180697324</v>
      </c>
      <c r="W193" s="24">
        <v>8953831.1144600008</v>
      </c>
      <c r="X193" s="26">
        <v>17038401.600000001</v>
      </c>
      <c r="Y193" s="24">
        <f t="shared" si="16"/>
        <v>8084570.4855400007</v>
      </c>
      <c r="Z193" s="24">
        <f t="shared" si="17"/>
        <v>537460.25853522005</v>
      </c>
      <c r="AA193" s="25">
        <v>177.05425368898824</v>
      </c>
      <c r="AB193" s="25">
        <f t="shared" si="18"/>
        <v>184.28917332175908</v>
      </c>
      <c r="AC193" s="27">
        <f t="shared" si="19"/>
        <v>7.2349196327708398</v>
      </c>
      <c r="AD193" s="28">
        <v>1</v>
      </c>
      <c r="AE193" s="26">
        <v>1</v>
      </c>
      <c r="AF193" s="29">
        <f t="shared" si="20"/>
        <v>184.28917332175908</v>
      </c>
      <c r="AG193" s="30">
        <v>177.05425368898824</v>
      </c>
      <c r="AH193" s="30">
        <v>184.29637564341635</v>
      </c>
      <c r="AI193" s="29">
        <v>184.29</v>
      </c>
      <c r="AJ193" s="5"/>
      <c r="AU193" s="2"/>
      <c r="AV193" s="2"/>
      <c r="AW193" s="2"/>
    </row>
    <row r="194" spans="1:49" s="4" customFormat="1" ht="15.75" x14ac:dyDescent="0.25">
      <c r="A194" s="22">
        <v>185</v>
      </c>
      <c r="B194" s="22" t="s">
        <v>189</v>
      </c>
      <c r="C194" s="22">
        <v>1</v>
      </c>
      <c r="D194" s="23">
        <v>0</v>
      </c>
      <c r="E194" s="23">
        <v>108056</v>
      </c>
      <c r="F194" s="23">
        <v>0</v>
      </c>
      <c r="G194" s="23">
        <v>0</v>
      </c>
      <c r="H194" s="23">
        <v>0</v>
      </c>
      <c r="I194" s="23">
        <v>0</v>
      </c>
      <c r="J194" s="23">
        <v>2460509</v>
      </c>
      <c r="K194" s="23">
        <v>2715257</v>
      </c>
      <c r="L194" s="23">
        <v>1932232</v>
      </c>
      <c r="M194" s="23">
        <v>2504</v>
      </c>
      <c r="N194" s="23">
        <v>391486</v>
      </c>
      <c r="O194" s="23">
        <v>224996.38</v>
      </c>
      <c r="P194" s="23">
        <v>0</v>
      </c>
      <c r="Q194" s="23">
        <v>0</v>
      </c>
      <c r="R194" s="23">
        <v>0</v>
      </c>
      <c r="S194" s="23">
        <v>0</v>
      </c>
      <c r="T194" s="24" t="s">
        <v>11</v>
      </c>
      <c r="U194" s="24">
        <f t="shared" si="14"/>
        <v>7641817.1799999997</v>
      </c>
      <c r="V194" s="25">
        <f t="shared" si="15"/>
        <v>7.6850437502201583</v>
      </c>
      <c r="W194" s="24">
        <v>86368278.706520006</v>
      </c>
      <c r="X194" s="26">
        <v>99437523.433501348</v>
      </c>
      <c r="Y194" s="24">
        <f t="shared" si="16"/>
        <v>13069244.726981342</v>
      </c>
      <c r="Z194" s="24">
        <f t="shared" si="17"/>
        <v>1004377.1750918572</v>
      </c>
      <c r="AA194" s="25">
        <v>115.33602834637875</v>
      </c>
      <c r="AB194" s="25">
        <f t="shared" si="18"/>
        <v>113.96909575202486</v>
      </c>
      <c r="AC194" s="27">
        <f t="shared" si="19"/>
        <v>-1.3669325943538979</v>
      </c>
      <c r="AD194" s="28">
        <v>168</v>
      </c>
      <c r="AE194" s="26">
        <v>1</v>
      </c>
      <c r="AF194" s="29">
        <f t="shared" si="20"/>
        <v>113.96909575202486</v>
      </c>
      <c r="AG194" s="30">
        <v>115.54687067399728</v>
      </c>
      <c r="AH194" s="30">
        <v>114.29832456419318</v>
      </c>
      <c r="AI194" s="29">
        <v>113.97</v>
      </c>
      <c r="AJ194" s="5"/>
      <c r="AU194" s="2"/>
      <c r="AV194" s="2"/>
      <c r="AW194" s="2"/>
    </row>
    <row r="195" spans="1:49" s="4" customFormat="1" ht="15.75" x14ac:dyDescent="0.25">
      <c r="A195" s="22">
        <v>186</v>
      </c>
      <c r="B195" s="22" t="s">
        <v>190</v>
      </c>
      <c r="C195" s="22">
        <v>1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766541</v>
      </c>
      <c r="K195" s="23">
        <v>45000</v>
      </c>
      <c r="L195" s="23">
        <v>1158752</v>
      </c>
      <c r="M195" s="23">
        <v>0</v>
      </c>
      <c r="N195" s="23">
        <v>59086</v>
      </c>
      <c r="O195" s="23">
        <v>16074.03</v>
      </c>
      <c r="P195" s="23">
        <v>0</v>
      </c>
      <c r="Q195" s="23">
        <v>0</v>
      </c>
      <c r="R195" s="23">
        <v>0</v>
      </c>
      <c r="S195" s="23">
        <v>0</v>
      </c>
      <c r="T195" s="24" t="s">
        <v>2</v>
      </c>
      <c r="U195" s="24">
        <f t="shared" si="14"/>
        <v>2045453.03</v>
      </c>
      <c r="V195" s="25">
        <f t="shared" si="15"/>
        <v>6.2364011928309644</v>
      </c>
      <c r="W195" s="24">
        <v>23480532.759999994</v>
      </c>
      <c r="X195" s="26">
        <v>32798612</v>
      </c>
      <c r="Y195" s="24">
        <f t="shared" si="16"/>
        <v>9318079.2400000058</v>
      </c>
      <c r="Z195" s="24">
        <f t="shared" si="17"/>
        <v>581112.80487229489</v>
      </c>
      <c r="AA195" s="25">
        <v>132.37093808155618</v>
      </c>
      <c r="AB195" s="25">
        <f t="shared" si="18"/>
        <v>137.20940459243531</v>
      </c>
      <c r="AC195" s="27">
        <f t="shared" si="19"/>
        <v>4.8384665108791296</v>
      </c>
      <c r="AD195" s="28">
        <v>10</v>
      </c>
      <c r="AE195" s="26">
        <v>1</v>
      </c>
      <c r="AF195" s="29">
        <f t="shared" si="20"/>
        <v>137.20940459243531</v>
      </c>
      <c r="AG195" s="30">
        <v>132.37093808155618</v>
      </c>
      <c r="AH195" s="30">
        <v>136.81000965823361</v>
      </c>
      <c r="AI195" s="29">
        <v>137.21</v>
      </c>
      <c r="AJ195" s="5"/>
      <c r="AU195" s="2"/>
      <c r="AV195" s="2"/>
      <c r="AW195" s="2"/>
    </row>
    <row r="196" spans="1:49" s="4" customFormat="1" ht="15.75" x14ac:dyDescent="0.25">
      <c r="A196" s="22">
        <v>187</v>
      </c>
      <c r="B196" s="22" t="s">
        <v>191</v>
      </c>
      <c r="C196" s="22">
        <v>1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1260806.31</v>
      </c>
      <c r="K196" s="23">
        <v>552915</v>
      </c>
      <c r="L196" s="23">
        <v>485709.03</v>
      </c>
      <c r="M196" s="23">
        <v>0</v>
      </c>
      <c r="N196" s="23">
        <v>33416</v>
      </c>
      <c r="O196" s="23">
        <v>0</v>
      </c>
      <c r="P196" s="23">
        <v>0</v>
      </c>
      <c r="Q196" s="23">
        <v>0</v>
      </c>
      <c r="R196" s="23">
        <v>0</v>
      </c>
      <c r="S196" s="23">
        <v>0</v>
      </c>
      <c r="T196" s="24" t="s">
        <v>2</v>
      </c>
      <c r="U196" s="24">
        <f t="shared" si="14"/>
        <v>2332846.34</v>
      </c>
      <c r="V196" s="25">
        <f t="shared" si="15"/>
        <v>9.3460785656342136</v>
      </c>
      <c r="W196" s="24">
        <v>14821764.156880002</v>
      </c>
      <c r="X196" s="26">
        <v>24960696.869999997</v>
      </c>
      <c r="Y196" s="24">
        <f t="shared" si="16"/>
        <v>10138932.713119995</v>
      </c>
      <c r="Z196" s="24">
        <f t="shared" si="17"/>
        <v>947592.61708498327</v>
      </c>
      <c r="AA196" s="25">
        <v>158.67566237351031</v>
      </c>
      <c r="AB196" s="25">
        <f t="shared" si="18"/>
        <v>162.01245680844647</v>
      </c>
      <c r="AC196" s="27">
        <f t="shared" si="19"/>
        <v>3.3367944349361665</v>
      </c>
      <c r="AD196" s="28">
        <v>2</v>
      </c>
      <c r="AE196" s="26">
        <v>1</v>
      </c>
      <c r="AF196" s="29">
        <f t="shared" si="20"/>
        <v>162.01245680844647</v>
      </c>
      <c r="AG196" s="30">
        <v>158.67566237351031</v>
      </c>
      <c r="AH196" s="30">
        <v>161.99837960532065</v>
      </c>
      <c r="AI196" s="29">
        <v>162.01</v>
      </c>
      <c r="AJ196" s="5"/>
      <c r="AU196" s="2"/>
      <c r="AV196" s="2"/>
      <c r="AW196" s="2"/>
    </row>
    <row r="197" spans="1:49" s="4" customFormat="1" ht="15.75" x14ac:dyDescent="0.25">
      <c r="A197" s="22">
        <v>188</v>
      </c>
      <c r="B197" s="22" t="s">
        <v>192</v>
      </c>
      <c r="C197" s="22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3">
        <v>0</v>
      </c>
      <c r="S197" s="23">
        <v>0</v>
      </c>
      <c r="T197" s="24">
        <v>0</v>
      </c>
      <c r="U197" s="24">
        <f t="shared" si="14"/>
        <v>0</v>
      </c>
      <c r="V197" s="25">
        <f t="shared" si="15"/>
        <v>0</v>
      </c>
      <c r="W197" s="24">
        <v>121480.03</v>
      </c>
      <c r="X197" s="26">
        <v>132039</v>
      </c>
      <c r="Y197" s="24">
        <f t="shared" si="16"/>
        <v>10558.970000000001</v>
      </c>
      <c r="Z197" s="24">
        <f t="shared" si="17"/>
        <v>0</v>
      </c>
      <c r="AA197" s="25">
        <v>0</v>
      </c>
      <c r="AB197" s="25">
        <f t="shared" si="18"/>
        <v>0</v>
      </c>
      <c r="AC197" s="27">
        <f t="shared" si="19"/>
        <v>0</v>
      </c>
      <c r="AD197" s="28">
        <v>0</v>
      </c>
      <c r="AE197" s="26" t="s">
        <v>446</v>
      </c>
      <c r="AF197" s="29">
        <f t="shared" si="20"/>
        <v>0</v>
      </c>
      <c r="AG197" s="30">
        <v>0</v>
      </c>
      <c r="AH197" s="30">
        <v>0</v>
      </c>
      <c r="AI197" s="29">
        <v>0</v>
      </c>
      <c r="AJ197" s="5"/>
      <c r="AU197" s="2"/>
      <c r="AV197" s="2"/>
      <c r="AW197" s="2"/>
    </row>
    <row r="198" spans="1:49" s="4" customFormat="1" ht="15.75" x14ac:dyDescent="0.25">
      <c r="A198" s="22">
        <v>189</v>
      </c>
      <c r="B198" s="22" t="s">
        <v>193</v>
      </c>
      <c r="C198" s="22">
        <v>1</v>
      </c>
      <c r="D198" s="23">
        <v>0</v>
      </c>
      <c r="E198" s="23">
        <v>40808</v>
      </c>
      <c r="F198" s="23">
        <v>0</v>
      </c>
      <c r="G198" s="23">
        <v>0</v>
      </c>
      <c r="H198" s="23">
        <v>0</v>
      </c>
      <c r="I198" s="23">
        <v>619936</v>
      </c>
      <c r="J198" s="23">
        <v>2244025</v>
      </c>
      <c r="K198" s="23">
        <v>1948381</v>
      </c>
      <c r="L198" s="23">
        <v>1988508</v>
      </c>
      <c r="M198" s="23">
        <v>7358</v>
      </c>
      <c r="N198" s="23">
        <v>14571</v>
      </c>
      <c r="O198" s="23">
        <v>28763.7</v>
      </c>
      <c r="P198" s="23">
        <v>0</v>
      </c>
      <c r="Q198" s="23">
        <v>0</v>
      </c>
      <c r="R198" s="23">
        <v>0</v>
      </c>
      <c r="S198" s="23">
        <v>0</v>
      </c>
      <c r="T198" s="24" t="s">
        <v>11</v>
      </c>
      <c r="U198" s="24">
        <f t="shared" si="14"/>
        <v>6693499.9000000004</v>
      </c>
      <c r="V198" s="25">
        <f t="shared" si="15"/>
        <v>7.6802556780388676</v>
      </c>
      <c r="W198" s="24">
        <v>58361210.542160012</v>
      </c>
      <c r="X198" s="26">
        <v>87152045.200000003</v>
      </c>
      <c r="Y198" s="24">
        <f t="shared" si="16"/>
        <v>28790834.657839991</v>
      </c>
      <c r="Z198" s="24">
        <f t="shared" si="17"/>
        <v>2211209.7135635382</v>
      </c>
      <c r="AA198" s="25">
        <v>139.67418692790602</v>
      </c>
      <c r="AB198" s="25">
        <f t="shared" si="18"/>
        <v>145.54330641424136</v>
      </c>
      <c r="AC198" s="27">
        <f t="shared" si="19"/>
        <v>5.869119486335336</v>
      </c>
      <c r="AD198" s="28">
        <v>18</v>
      </c>
      <c r="AE198" s="26">
        <v>1</v>
      </c>
      <c r="AF198" s="29">
        <f t="shared" si="20"/>
        <v>145.54330641424136</v>
      </c>
      <c r="AG198" s="30">
        <v>140.34063850355417</v>
      </c>
      <c r="AH198" s="30">
        <v>145.54500611524296</v>
      </c>
      <c r="AI198" s="29">
        <v>145.54</v>
      </c>
      <c r="AJ198" s="5"/>
      <c r="AU198" s="2"/>
      <c r="AV198" s="2"/>
      <c r="AW198" s="2"/>
    </row>
    <row r="199" spans="1:49" s="4" customFormat="1" ht="15.75" x14ac:dyDescent="0.25">
      <c r="A199" s="22">
        <v>190</v>
      </c>
      <c r="B199" s="22" t="s">
        <v>194</v>
      </c>
      <c r="C199" s="22">
        <v>0</v>
      </c>
      <c r="D199" s="23">
        <v>0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18030</v>
      </c>
      <c r="N199" s="23">
        <v>28115</v>
      </c>
      <c r="O199" s="23">
        <v>0</v>
      </c>
      <c r="P199" s="23">
        <v>0</v>
      </c>
      <c r="Q199" s="23">
        <v>0</v>
      </c>
      <c r="R199" s="23">
        <v>0</v>
      </c>
      <c r="S199" s="23">
        <v>0</v>
      </c>
      <c r="T199" s="24">
        <v>0</v>
      </c>
      <c r="U199" s="24">
        <f t="shared" si="14"/>
        <v>46145</v>
      </c>
      <c r="V199" s="25">
        <f t="shared" si="15"/>
        <v>0</v>
      </c>
      <c r="W199" s="24">
        <v>234621.64000000004</v>
      </c>
      <c r="X199" s="26">
        <v>278461.49</v>
      </c>
      <c r="Y199" s="24">
        <f t="shared" si="16"/>
        <v>43839.849999999948</v>
      </c>
      <c r="Z199" s="24">
        <f t="shared" si="17"/>
        <v>0</v>
      </c>
      <c r="AA199" s="25">
        <v>0</v>
      </c>
      <c r="AB199" s="25">
        <f t="shared" si="18"/>
        <v>0</v>
      </c>
      <c r="AC199" s="27">
        <f t="shared" si="19"/>
        <v>0</v>
      </c>
      <c r="AD199" s="28">
        <v>0</v>
      </c>
      <c r="AE199" s="26" t="s">
        <v>446</v>
      </c>
      <c r="AF199" s="29">
        <f t="shared" si="20"/>
        <v>0</v>
      </c>
      <c r="AG199" s="30">
        <v>0</v>
      </c>
      <c r="AH199" s="30">
        <v>0</v>
      </c>
      <c r="AI199" s="29">
        <v>0</v>
      </c>
      <c r="AJ199" s="5"/>
      <c r="AU199" s="2"/>
      <c r="AV199" s="2"/>
      <c r="AW199" s="2"/>
    </row>
    <row r="200" spans="1:49" s="4" customFormat="1" ht="15.75" x14ac:dyDescent="0.25">
      <c r="A200" s="22">
        <v>191</v>
      </c>
      <c r="B200" s="22" t="s">
        <v>195</v>
      </c>
      <c r="C200" s="22">
        <v>1</v>
      </c>
      <c r="D200" s="23">
        <v>0</v>
      </c>
      <c r="E200" s="23">
        <v>146347</v>
      </c>
      <c r="F200" s="23">
        <v>0</v>
      </c>
      <c r="G200" s="23">
        <v>0</v>
      </c>
      <c r="H200" s="23">
        <v>0</v>
      </c>
      <c r="I200" s="23">
        <v>0</v>
      </c>
      <c r="J200" s="23">
        <v>220946</v>
      </c>
      <c r="K200" s="23">
        <v>0</v>
      </c>
      <c r="L200" s="23">
        <v>637000</v>
      </c>
      <c r="M200" s="23">
        <v>1213</v>
      </c>
      <c r="N200" s="23">
        <v>90102</v>
      </c>
      <c r="O200" s="23">
        <v>37760.730000000003</v>
      </c>
      <c r="P200" s="23">
        <v>0</v>
      </c>
      <c r="Q200" s="23">
        <v>0</v>
      </c>
      <c r="R200" s="23">
        <v>0</v>
      </c>
      <c r="S200" s="23">
        <v>0</v>
      </c>
      <c r="T200" s="24" t="s">
        <v>2</v>
      </c>
      <c r="U200" s="24">
        <f t="shared" si="14"/>
        <v>1133368.73</v>
      </c>
      <c r="V200" s="25">
        <f t="shared" si="15"/>
        <v>7.2199091622712626</v>
      </c>
      <c r="W200" s="24">
        <v>11784464.360000001</v>
      </c>
      <c r="X200" s="26">
        <v>15697825.34</v>
      </c>
      <c r="Y200" s="24">
        <f t="shared" si="16"/>
        <v>3913360.9799999986</v>
      </c>
      <c r="Z200" s="24">
        <f t="shared" si="17"/>
        <v>282541.10794776835</v>
      </c>
      <c r="AA200" s="25">
        <v>125.13309537312853</v>
      </c>
      <c r="AB200" s="25">
        <f t="shared" si="18"/>
        <v>130.81022404697765</v>
      </c>
      <c r="AC200" s="27">
        <f t="shared" si="19"/>
        <v>5.6771286738491256</v>
      </c>
      <c r="AD200" s="28">
        <v>31</v>
      </c>
      <c r="AE200" s="26">
        <v>1</v>
      </c>
      <c r="AF200" s="29">
        <f t="shared" si="20"/>
        <v>130.81022404697765</v>
      </c>
      <c r="AG200" s="30">
        <v>125.13309537312853</v>
      </c>
      <c r="AH200" s="30">
        <v>131.2754099544525</v>
      </c>
      <c r="AI200" s="29">
        <v>130.81</v>
      </c>
      <c r="AJ200" s="5"/>
      <c r="AU200" s="2"/>
      <c r="AV200" s="2"/>
      <c r="AW200" s="2"/>
    </row>
    <row r="201" spans="1:49" s="4" customFormat="1" ht="15.75" x14ac:dyDescent="0.25">
      <c r="A201" s="22">
        <v>192</v>
      </c>
      <c r="B201" s="22" t="s">
        <v>196</v>
      </c>
      <c r="C201" s="22">
        <v>0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  <c r="S201" s="23">
        <v>0</v>
      </c>
      <c r="T201" s="24">
        <v>0</v>
      </c>
      <c r="U201" s="24">
        <f t="shared" si="14"/>
        <v>0</v>
      </c>
      <c r="V201" s="25">
        <f t="shared" si="15"/>
        <v>0</v>
      </c>
      <c r="W201" s="24">
        <v>17354.29</v>
      </c>
      <c r="X201" s="26">
        <v>36809</v>
      </c>
      <c r="Y201" s="24">
        <f t="shared" si="16"/>
        <v>19454.71</v>
      </c>
      <c r="Z201" s="24">
        <f t="shared" si="17"/>
        <v>0</v>
      </c>
      <c r="AA201" s="25">
        <v>0</v>
      </c>
      <c r="AB201" s="25">
        <f t="shared" si="18"/>
        <v>0</v>
      </c>
      <c r="AC201" s="27">
        <f t="shared" si="19"/>
        <v>0</v>
      </c>
      <c r="AD201" s="28">
        <v>0</v>
      </c>
      <c r="AE201" s="26" t="s">
        <v>446</v>
      </c>
      <c r="AF201" s="29">
        <f t="shared" si="20"/>
        <v>0</v>
      </c>
      <c r="AG201" s="30">
        <v>0</v>
      </c>
      <c r="AH201" s="30">
        <v>0</v>
      </c>
      <c r="AI201" s="29">
        <v>0</v>
      </c>
      <c r="AJ201" s="5"/>
      <c r="AU201" s="2"/>
      <c r="AV201" s="2"/>
      <c r="AW201" s="2"/>
    </row>
    <row r="202" spans="1:49" s="4" customFormat="1" ht="15.75" x14ac:dyDescent="0.25">
      <c r="A202" s="22">
        <v>193</v>
      </c>
      <c r="B202" s="22" t="s">
        <v>197</v>
      </c>
      <c r="C202" s="22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0</v>
      </c>
      <c r="S202" s="23">
        <v>0</v>
      </c>
      <c r="T202" s="24">
        <v>0</v>
      </c>
      <c r="U202" s="24">
        <f t="shared" ref="U202:U265" si="21">IF(OR(T202="X",T202="X16",T202="X17"),SUM(D202:S202),
IF(T202="x18",SUM(E202:K202,M202:S202)+D202*0.9+L202*0.9,SUM(D202:S202)-D202-L202))</f>
        <v>0</v>
      </c>
      <c r="V202" s="25">
        <f t="shared" ref="V202:V265" si="22">IF(AND(C202=1,U202&gt;0),U202/X202*100,0)</f>
        <v>0</v>
      </c>
      <c r="W202" s="24">
        <v>0</v>
      </c>
      <c r="X202" s="26">
        <v>0</v>
      </c>
      <c r="Y202" s="24">
        <f t="shared" ref="Y202:Y265" si="23">IF(X202-W202&gt;0,X202-W202,0)</f>
        <v>0</v>
      </c>
      <c r="Z202" s="24">
        <f t="shared" ref="Z202:Z265" si="24">V202*0.01*Y202</f>
        <v>0</v>
      </c>
      <c r="AA202" s="25">
        <v>0</v>
      </c>
      <c r="AB202" s="25">
        <f t="shared" ref="AB202:AB265" si="25">IFERROR(IF(C202=1,(X202-Z202)/W202*100,0),"")</f>
        <v>0</v>
      </c>
      <c r="AC202" s="27">
        <f t="shared" ref="AC202:AC265" si="26">AB202-AA202</f>
        <v>0</v>
      </c>
      <c r="AD202" s="28">
        <v>0</v>
      </c>
      <c r="AE202" s="26" t="s">
        <v>446</v>
      </c>
      <c r="AF202" s="29">
        <f t="shared" ref="AF202:AF265" si="27">IF(AE202=1,AB202,AA202)</f>
        <v>0</v>
      </c>
      <c r="AG202" s="30">
        <v>0</v>
      </c>
      <c r="AH202" s="30">
        <v>0</v>
      </c>
      <c r="AI202" s="29">
        <v>0</v>
      </c>
      <c r="AJ202" s="5"/>
      <c r="AU202" s="2"/>
      <c r="AV202" s="2"/>
      <c r="AW202" s="2"/>
    </row>
    <row r="203" spans="1:49" s="4" customFormat="1" ht="15.75" x14ac:dyDescent="0.25">
      <c r="A203" s="22">
        <v>194</v>
      </c>
      <c r="B203" s="22" t="s">
        <v>198</v>
      </c>
      <c r="C203" s="22">
        <v>0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0</v>
      </c>
      <c r="P203" s="23">
        <v>0</v>
      </c>
      <c r="Q203" s="23">
        <v>0</v>
      </c>
      <c r="R203" s="23">
        <v>0</v>
      </c>
      <c r="S203" s="23">
        <v>0</v>
      </c>
      <c r="T203" s="24">
        <v>0</v>
      </c>
      <c r="U203" s="24">
        <f t="shared" si="21"/>
        <v>0</v>
      </c>
      <c r="V203" s="25">
        <f t="shared" si="22"/>
        <v>0</v>
      </c>
      <c r="W203" s="24">
        <v>121480.03</v>
      </c>
      <c r="X203" s="26">
        <v>121480</v>
      </c>
      <c r="Y203" s="24">
        <f t="shared" si="23"/>
        <v>0</v>
      </c>
      <c r="Z203" s="24">
        <f t="shared" si="24"/>
        <v>0</v>
      </c>
      <c r="AA203" s="25">
        <v>0</v>
      </c>
      <c r="AB203" s="25">
        <f t="shared" si="25"/>
        <v>0</v>
      </c>
      <c r="AC203" s="27">
        <f t="shared" si="26"/>
        <v>0</v>
      </c>
      <c r="AD203" s="28">
        <v>0</v>
      </c>
      <c r="AE203" s="26" t="s">
        <v>446</v>
      </c>
      <c r="AF203" s="29">
        <f t="shared" si="27"/>
        <v>0</v>
      </c>
      <c r="AG203" s="30">
        <v>0</v>
      </c>
      <c r="AH203" s="30">
        <v>0</v>
      </c>
      <c r="AI203" s="29">
        <v>0</v>
      </c>
      <c r="AJ203" s="5"/>
      <c r="AU203" s="2"/>
      <c r="AV203" s="2"/>
      <c r="AW203" s="2"/>
    </row>
    <row r="204" spans="1:49" s="4" customFormat="1" ht="15.75" x14ac:dyDescent="0.25">
      <c r="A204" s="22">
        <v>195</v>
      </c>
      <c r="B204" s="22" t="s">
        <v>199</v>
      </c>
      <c r="C204" s="22">
        <v>0</v>
      </c>
      <c r="D204" s="23">
        <v>0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0</v>
      </c>
      <c r="R204" s="23">
        <v>0</v>
      </c>
      <c r="S204" s="23">
        <v>0</v>
      </c>
      <c r="T204" s="24">
        <v>0</v>
      </c>
      <c r="U204" s="24">
        <f t="shared" si="21"/>
        <v>0</v>
      </c>
      <c r="V204" s="25">
        <f t="shared" si="22"/>
        <v>0</v>
      </c>
      <c r="W204" s="24">
        <v>50509.919999999998</v>
      </c>
      <c r="X204" s="26">
        <v>166351</v>
      </c>
      <c r="Y204" s="24">
        <f t="shared" si="23"/>
        <v>115841.08</v>
      </c>
      <c r="Z204" s="24">
        <f t="shared" si="24"/>
        <v>0</v>
      </c>
      <c r="AA204" s="25">
        <v>0</v>
      </c>
      <c r="AB204" s="25">
        <f t="shared" si="25"/>
        <v>0</v>
      </c>
      <c r="AC204" s="27">
        <f t="shared" si="26"/>
        <v>0</v>
      </c>
      <c r="AD204" s="28">
        <v>0</v>
      </c>
      <c r="AE204" s="26" t="s">
        <v>446</v>
      </c>
      <c r="AF204" s="29">
        <f t="shared" si="27"/>
        <v>0</v>
      </c>
      <c r="AG204" s="30">
        <v>0</v>
      </c>
      <c r="AH204" s="30">
        <v>0</v>
      </c>
      <c r="AI204" s="29">
        <v>0</v>
      </c>
      <c r="AJ204" s="5"/>
      <c r="AU204" s="2"/>
      <c r="AV204" s="2"/>
      <c r="AW204" s="2"/>
    </row>
    <row r="205" spans="1:49" s="4" customFormat="1" ht="15.75" x14ac:dyDescent="0.25">
      <c r="A205" s="22">
        <v>196</v>
      </c>
      <c r="B205" s="22" t="s">
        <v>200</v>
      </c>
      <c r="C205" s="22">
        <v>1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635800</v>
      </c>
      <c r="K205" s="23">
        <v>10000</v>
      </c>
      <c r="L205" s="23">
        <v>113797</v>
      </c>
      <c r="M205" s="23">
        <v>66168</v>
      </c>
      <c r="N205" s="23">
        <v>0</v>
      </c>
      <c r="O205" s="23">
        <v>20070.12</v>
      </c>
      <c r="P205" s="23">
        <v>0</v>
      </c>
      <c r="Q205" s="23">
        <v>0</v>
      </c>
      <c r="R205" s="23">
        <v>0</v>
      </c>
      <c r="S205" s="23">
        <v>0</v>
      </c>
      <c r="T205" s="24" t="s">
        <v>11</v>
      </c>
      <c r="U205" s="24">
        <f t="shared" si="21"/>
        <v>834455.42</v>
      </c>
      <c r="V205" s="25">
        <f t="shared" si="22"/>
        <v>14.924051833455568</v>
      </c>
      <c r="W205" s="24">
        <v>3159072.39</v>
      </c>
      <c r="X205" s="26">
        <v>5591346.2999999998</v>
      </c>
      <c r="Y205" s="24">
        <f t="shared" si="23"/>
        <v>2432273.9099999997</v>
      </c>
      <c r="Z205" s="24">
        <f t="shared" si="24"/>
        <v>362993.81906001637</v>
      </c>
      <c r="AA205" s="25">
        <v>174.11716697508027</v>
      </c>
      <c r="AB205" s="25">
        <f t="shared" si="25"/>
        <v>165.50277535552084</v>
      </c>
      <c r="AC205" s="27">
        <f t="shared" si="26"/>
        <v>-8.6143916195594272</v>
      </c>
      <c r="AD205" s="28">
        <v>11</v>
      </c>
      <c r="AE205" s="26">
        <v>1</v>
      </c>
      <c r="AF205" s="29">
        <f t="shared" si="27"/>
        <v>165.50277535552084</v>
      </c>
      <c r="AG205" s="30">
        <v>174.79375410426147</v>
      </c>
      <c r="AH205" s="30">
        <v>167.14464061309806</v>
      </c>
      <c r="AI205" s="29">
        <v>165.57</v>
      </c>
      <c r="AJ205" s="5"/>
      <c r="AU205" s="2"/>
      <c r="AV205" s="2"/>
      <c r="AW205" s="2"/>
    </row>
    <row r="206" spans="1:49" s="4" customFormat="1" ht="15.75" x14ac:dyDescent="0.25">
      <c r="A206" s="22">
        <v>197</v>
      </c>
      <c r="B206" s="22" t="s">
        <v>201</v>
      </c>
      <c r="C206" s="22">
        <v>1</v>
      </c>
      <c r="D206" s="23">
        <v>0</v>
      </c>
      <c r="E206" s="23">
        <v>1000000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1884121</v>
      </c>
      <c r="M206" s="23">
        <v>1762</v>
      </c>
      <c r="N206" s="23">
        <v>0</v>
      </c>
      <c r="O206" s="23">
        <v>3654</v>
      </c>
      <c r="P206" s="23">
        <v>0</v>
      </c>
      <c r="Q206" s="23">
        <v>0</v>
      </c>
      <c r="R206" s="23">
        <v>0</v>
      </c>
      <c r="S206" s="23">
        <v>0</v>
      </c>
      <c r="T206" s="24" t="s">
        <v>11</v>
      </c>
      <c r="U206" s="24">
        <f t="shared" si="21"/>
        <v>2701124.9000000004</v>
      </c>
      <c r="V206" s="25">
        <f t="shared" si="22"/>
        <v>5.0400090200234748</v>
      </c>
      <c r="W206" s="24">
        <v>27110453.819999997</v>
      </c>
      <c r="X206" s="26">
        <v>53593652.100000001</v>
      </c>
      <c r="Y206" s="24">
        <f t="shared" si="23"/>
        <v>26483198.280000005</v>
      </c>
      <c r="Z206" s="24">
        <f t="shared" si="24"/>
        <v>1334755.582102702</v>
      </c>
      <c r="AA206" s="25">
        <v>191.790671962141</v>
      </c>
      <c r="AB206" s="25">
        <f t="shared" si="25"/>
        <v>192.76289827116329</v>
      </c>
      <c r="AC206" s="27">
        <f t="shared" si="26"/>
        <v>0.97222630902228957</v>
      </c>
      <c r="AD206" s="28">
        <v>2</v>
      </c>
      <c r="AE206" s="26">
        <v>1</v>
      </c>
      <c r="AF206" s="29">
        <f t="shared" si="27"/>
        <v>192.76289827116329</v>
      </c>
      <c r="AG206" s="30">
        <v>194.22062068724307</v>
      </c>
      <c r="AH206" s="30">
        <v>192.77369698783244</v>
      </c>
      <c r="AI206" s="29">
        <v>192.76</v>
      </c>
      <c r="AJ206" s="5"/>
      <c r="AU206" s="2"/>
      <c r="AV206" s="2"/>
      <c r="AW206" s="2"/>
    </row>
    <row r="207" spans="1:49" s="4" customFormat="1" ht="15.75" x14ac:dyDescent="0.25">
      <c r="A207" s="22">
        <v>198</v>
      </c>
      <c r="B207" s="22" t="s">
        <v>202</v>
      </c>
      <c r="C207" s="22">
        <v>1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3436610</v>
      </c>
      <c r="K207" s="23">
        <v>1390235</v>
      </c>
      <c r="L207" s="23">
        <v>2130336</v>
      </c>
      <c r="M207" s="23">
        <v>22995</v>
      </c>
      <c r="N207" s="23">
        <v>31046</v>
      </c>
      <c r="O207" s="23">
        <v>18354</v>
      </c>
      <c r="P207" s="23">
        <v>0</v>
      </c>
      <c r="Q207" s="23">
        <v>0</v>
      </c>
      <c r="R207" s="23">
        <v>0</v>
      </c>
      <c r="S207" s="23">
        <v>0</v>
      </c>
      <c r="T207" s="24" t="s">
        <v>2</v>
      </c>
      <c r="U207" s="24">
        <f t="shared" si="21"/>
        <v>7029576</v>
      </c>
      <c r="V207" s="25">
        <f t="shared" si="22"/>
        <v>6.3286049743525838</v>
      </c>
      <c r="W207" s="24">
        <v>70521736.71668002</v>
      </c>
      <c r="X207" s="26">
        <v>111076232.89</v>
      </c>
      <c r="Y207" s="24">
        <f t="shared" si="23"/>
        <v>40554496.173319981</v>
      </c>
      <c r="Z207" s="24">
        <f t="shared" si="24"/>
        <v>2566533.8621483566</v>
      </c>
      <c r="AA207" s="25">
        <v>148.71979754688601</v>
      </c>
      <c r="AB207" s="25">
        <f t="shared" si="25"/>
        <v>153.86702608273484</v>
      </c>
      <c r="AC207" s="27">
        <f t="shared" si="26"/>
        <v>5.147228535848825</v>
      </c>
      <c r="AD207" s="28">
        <v>14</v>
      </c>
      <c r="AE207" s="26">
        <v>1</v>
      </c>
      <c r="AF207" s="29">
        <f t="shared" si="27"/>
        <v>153.86702608273484</v>
      </c>
      <c r="AG207" s="30">
        <v>148.71979754688601</v>
      </c>
      <c r="AH207" s="30">
        <v>153.91555955173789</v>
      </c>
      <c r="AI207" s="29">
        <v>153.87</v>
      </c>
      <c r="AJ207" s="5"/>
      <c r="AU207" s="2"/>
      <c r="AV207" s="2"/>
      <c r="AW207" s="2"/>
    </row>
    <row r="208" spans="1:49" s="4" customFormat="1" ht="15.75" x14ac:dyDescent="0.25">
      <c r="A208" s="22">
        <v>199</v>
      </c>
      <c r="B208" s="22" t="s">
        <v>203</v>
      </c>
      <c r="C208" s="22">
        <v>1</v>
      </c>
      <c r="D208" s="23">
        <v>0</v>
      </c>
      <c r="E208" s="23">
        <v>49060</v>
      </c>
      <c r="F208" s="23">
        <v>0</v>
      </c>
      <c r="G208" s="23">
        <v>0</v>
      </c>
      <c r="H208" s="23">
        <v>0</v>
      </c>
      <c r="I208" s="23">
        <v>170983</v>
      </c>
      <c r="J208" s="23">
        <v>3886837</v>
      </c>
      <c r="K208" s="23">
        <v>1606847</v>
      </c>
      <c r="L208" s="23">
        <v>1991987.85</v>
      </c>
      <c r="M208" s="23">
        <v>44275</v>
      </c>
      <c r="N208" s="23">
        <v>564</v>
      </c>
      <c r="O208" s="23">
        <v>4462.1499999999996</v>
      </c>
      <c r="P208" s="23">
        <v>0</v>
      </c>
      <c r="Q208" s="23">
        <v>0</v>
      </c>
      <c r="R208" s="23">
        <v>0</v>
      </c>
      <c r="S208" s="23">
        <v>0</v>
      </c>
      <c r="T208" s="24" t="s">
        <v>2</v>
      </c>
      <c r="U208" s="24">
        <f t="shared" si="21"/>
        <v>7755016</v>
      </c>
      <c r="V208" s="25">
        <f t="shared" si="22"/>
        <v>5.3086332026763179</v>
      </c>
      <c r="W208" s="24">
        <v>74618544.113240004</v>
      </c>
      <c r="X208" s="26">
        <v>146083100.94</v>
      </c>
      <c r="Y208" s="24">
        <f t="shared" si="23"/>
        <v>71464556.826759994</v>
      </c>
      <c r="Z208" s="24">
        <f t="shared" si="24"/>
        <v>3793791.1918508667</v>
      </c>
      <c r="AA208" s="25">
        <v>179.55044707105336</v>
      </c>
      <c r="AB208" s="25">
        <f t="shared" si="25"/>
        <v>190.68893857298121</v>
      </c>
      <c r="AC208" s="27">
        <f t="shared" si="26"/>
        <v>11.138491501927859</v>
      </c>
      <c r="AD208" s="28">
        <v>3</v>
      </c>
      <c r="AE208" s="26">
        <v>1</v>
      </c>
      <c r="AF208" s="29">
        <f t="shared" si="27"/>
        <v>190.68893857298121</v>
      </c>
      <c r="AG208" s="30">
        <v>179.55044707105336</v>
      </c>
      <c r="AH208" s="30">
        <v>190.70257983875337</v>
      </c>
      <c r="AI208" s="29">
        <v>190.69</v>
      </c>
      <c r="AJ208" s="5"/>
      <c r="AU208" s="2"/>
      <c r="AV208" s="2"/>
      <c r="AW208" s="2"/>
    </row>
    <row r="209" spans="1:36" s="4" customFormat="1" ht="15.75" x14ac:dyDescent="0.25">
      <c r="A209" s="22">
        <v>200</v>
      </c>
      <c r="B209" s="22" t="s">
        <v>204</v>
      </c>
      <c r="C209" s="22">
        <v>0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3">
        <v>0</v>
      </c>
      <c r="S209" s="23">
        <v>0</v>
      </c>
      <c r="T209" s="24">
        <v>0</v>
      </c>
      <c r="U209" s="24">
        <f t="shared" si="21"/>
        <v>0</v>
      </c>
      <c r="V209" s="25">
        <f t="shared" si="22"/>
        <v>0</v>
      </c>
      <c r="W209" s="24">
        <v>123072.46</v>
      </c>
      <c r="X209" s="26">
        <v>279988.75</v>
      </c>
      <c r="Y209" s="24">
        <f t="shared" si="23"/>
        <v>156916.28999999998</v>
      </c>
      <c r="Z209" s="24">
        <f t="shared" si="24"/>
        <v>0</v>
      </c>
      <c r="AA209" s="25">
        <v>0</v>
      </c>
      <c r="AB209" s="25">
        <f t="shared" si="25"/>
        <v>0</v>
      </c>
      <c r="AC209" s="27">
        <f t="shared" si="26"/>
        <v>0</v>
      </c>
      <c r="AD209" s="28">
        <v>0</v>
      </c>
      <c r="AE209" s="26" t="s">
        <v>446</v>
      </c>
      <c r="AF209" s="29">
        <f t="shared" si="27"/>
        <v>0</v>
      </c>
      <c r="AG209" s="30">
        <v>0</v>
      </c>
      <c r="AH209" s="30">
        <v>0</v>
      </c>
      <c r="AI209" s="29">
        <v>0</v>
      </c>
      <c r="AJ209" s="5"/>
    </row>
    <row r="210" spans="1:36" s="4" customFormat="1" ht="15.75" x14ac:dyDescent="0.25">
      <c r="A210" s="22">
        <v>201</v>
      </c>
      <c r="B210" s="22" t="s">
        <v>205</v>
      </c>
      <c r="C210" s="22">
        <v>1</v>
      </c>
      <c r="D210" s="23">
        <v>9892395</v>
      </c>
      <c r="E210" s="23">
        <v>0</v>
      </c>
      <c r="F210" s="23">
        <v>0</v>
      </c>
      <c r="G210" s="23">
        <v>0</v>
      </c>
      <c r="H210" s="23">
        <v>0</v>
      </c>
      <c r="I210" s="23">
        <v>750000</v>
      </c>
      <c r="J210" s="23">
        <v>4610000</v>
      </c>
      <c r="K210" s="23">
        <v>2600000</v>
      </c>
      <c r="L210" s="23">
        <v>125675</v>
      </c>
      <c r="M210" s="23">
        <v>48067</v>
      </c>
      <c r="N210" s="23">
        <v>334460</v>
      </c>
      <c r="O210" s="23">
        <v>2313489.92</v>
      </c>
      <c r="P210" s="23">
        <v>0</v>
      </c>
      <c r="Q210" s="23">
        <v>0</v>
      </c>
      <c r="R210" s="23">
        <v>0</v>
      </c>
      <c r="S210" s="23">
        <v>0</v>
      </c>
      <c r="T210" s="24" t="s">
        <v>2</v>
      </c>
      <c r="U210" s="24">
        <f t="shared" si="21"/>
        <v>20674086.920000002</v>
      </c>
      <c r="V210" s="25">
        <f t="shared" si="22"/>
        <v>7.0541657699917035</v>
      </c>
      <c r="W210" s="24">
        <v>295054094.75999993</v>
      </c>
      <c r="X210" s="26">
        <v>293076284.19999999</v>
      </c>
      <c r="Y210" s="24">
        <f t="shared" si="23"/>
        <v>0</v>
      </c>
      <c r="Z210" s="24">
        <f t="shared" si="24"/>
        <v>0</v>
      </c>
      <c r="AA210" s="25">
        <v>99.869175872337394</v>
      </c>
      <c r="AB210" s="25">
        <f t="shared" si="25"/>
        <v>99.329678660582999</v>
      </c>
      <c r="AC210" s="27">
        <f t="shared" si="26"/>
        <v>-0.53949721175439436</v>
      </c>
      <c r="AD210" s="28">
        <v>1552</v>
      </c>
      <c r="AE210" s="26">
        <v>1</v>
      </c>
      <c r="AF210" s="29">
        <f t="shared" si="27"/>
        <v>99.329678660582999</v>
      </c>
      <c r="AG210" s="30">
        <v>99.869175872337394</v>
      </c>
      <c r="AH210" s="30">
        <v>99.877004330210028</v>
      </c>
      <c r="AI210" s="29">
        <v>100</v>
      </c>
      <c r="AJ210" s="5"/>
    </row>
    <row r="211" spans="1:36" s="4" customFormat="1" ht="15.75" x14ac:dyDescent="0.25">
      <c r="A211" s="22">
        <v>202</v>
      </c>
      <c r="B211" s="22" t="s">
        <v>206</v>
      </c>
      <c r="C211" s="22">
        <v>0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3">
        <v>0</v>
      </c>
      <c r="S211" s="23">
        <v>0</v>
      </c>
      <c r="T211" s="24">
        <v>0</v>
      </c>
      <c r="U211" s="24">
        <f t="shared" si="21"/>
        <v>0</v>
      </c>
      <c r="V211" s="25">
        <f t="shared" si="22"/>
        <v>0</v>
      </c>
      <c r="W211" s="24">
        <v>0</v>
      </c>
      <c r="X211" s="26">
        <v>0</v>
      </c>
      <c r="Y211" s="24">
        <f t="shared" si="23"/>
        <v>0</v>
      </c>
      <c r="Z211" s="24">
        <f t="shared" si="24"/>
        <v>0</v>
      </c>
      <c r="AA211" s="25">
        <v>0</v>
      </c>
      <c r="AB211" s="25">
        <f t="shared" si="25"/>
        <v>0</v>
      </c>
      <c r="AC211" s="27">
        <f t="shared" si="26"/>
        <v>0</v>
      </c>
      <c r="AD211" s="28">
        <v>0</v>
      </c>
      <c r="AE211" s="26" t="s">
        <v>446</v>
      </c>
      <c r="AF211" s="29">
        <f t="shared" si="27"/>
        <v>0</v>
      </c>
      <c r="AG211" s="30">
        <v>0</v>
      </c>
      <c r="AH211" s="30">
        <v>0</v>
      </c>
      <c r="AI211" s="29">
        <v>0</v>
      </c>
      <c r="AJ211" s="5"/>
    </row>
    <row r="212" spans="1:36" s="4" customFormat="1" ht="15.75" x14ac:dyDescent="0.25">
      <c r="A212" s="22">
        <v>203</v>
      </c>
      <c r="B212" s="22" t="s">
        <v>207</v>
      </c>
      <c r="C212" s="22">
        <v>0</v>
      </c>
      <c r="D212" s="23">
        <v>0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23">
        <v>0</v>
      </c>
      <c r="R212" s="23">
        <v>0</v>
      </c>
      <c r="S212" s="23">
        <v>0</v>
      </c>
      <c r="T212" s="24">
        <v>0</v>
      </c>
      <c r="U212" s="24">
        <f t="shared" si="21"/>
        <v>0</v>
      </c>
      <c r="V212" s="25">
        <f t="shared" si="22"/>
        <v>0</v>
      </c>
      <c r="W212" s="24">
        <v>17830.486349999999</v>
      </c>
      <c r="X212" s="26">
        <v>31644</v>
      </c>
      <c r="Y212" s="24">
        <f t="shared" si="23"/>
        <v>13813.513650000001</v>
      </c>
      <c r="Z212" s="24">
        <f t="shared" si="24"/>
        <v>0</v>
      </c>
      <c r="AA212" s="25">
        <v>0</v>
      </c>
      <c r="AB212" s="25">
        <f t="shared" si="25"/>
        <v>0</v>
      </c>
      <c r="AC212" s="27">
        <f t="shared" si="26"/>
        <v>0</v>
      </c>
      <c r="AD212" s="28">
        <v>0</v>
      </c>
      <c r="AE212" s="26" t="s">
        <v>446</v>
      </c>
      <c r="AF212" s="29">
        <f t="shared" si="27"/>
        <v>0</v>
      </c>
      <c r="AG212" s="30">
        <v>0</v>
      </c>
      <c r="AH212" s="30">
        <v>0</v>
      </c>
      <c r="AI212" s="29">
        <v>0</v>
      </c>
      <c r="AJ212" s="5"/>
    </row>
    <row r="213" spans="1:36" s="4" customFormat="1" ht="15.75" x14ac:dyDescent="0.25">
      <c r="A213" s="22">
        <v>204</v>
      </c>
      <c r="B213" s="22" t="s">
        <v>208</v>
      </c>
      <c r="C213" s="22">
        <v>1</v>
      </c>
      <c r="D213" s="23">
        <v>0</v>
      </c>
      <c r="E213" s="23">
        <v>17442</v>
      </c>
      <c r="F213" s="23">
        <v>0</v>
      </c>
      <c r="G213" s="23">
        <v>0</v>
      </c>
      <c r="H213" s="23">
        <v>0</v>
      </c>
      <c r="I213" s="23">
        <v>0</v>
      </c>
      <c r="J213" s="23">
        <v>515050</v>
      </c>
      <c r="K213" s="23">
        <v>145500</v>
      </c>
      <c r="L213" s="23">
        <v>1391004.7712640001</v>
      </c>
      <c r="M213" s="23">
        <v>0</v>
      </c>
      <c r="N213" s="23">
        <v>100979</v>
      </c>
      <c r="O213" s="23">
        <v>118676.04</v>
      </c>
      <c r="P213" s="23">
        <v>0</v>
      </c>
      <c r="Q213" s="23">
        <v>0</v>
      </c>
      <c r="R213" s="23">
        <v>0</v>
      </c>
      <c r="S213" s="23">
        <v>0</v>
      </c>
      <c r="T213" s="24" t="s">
        <v>2</v>
      </c>
      <c r="U213" s="24">
        <f t="shared" si="21"/>
        <v>2288651.8112639999</v>
      </c>
      <c r="V213" s="25">
        <f t="shared" si="22"/>
        <v>4.6514429490703213</v>
      </c>
      <c r="W213" s="24">
        <v>26732481.829999998</v>
      </c>
      <c r="X213" s="26">
        <v>49203050.243181631</v>
      </c>
      <c r="Y213" s="24">
        <f t="shared" si="23"/>
        <v>22470568.413181633</v>
      </c>
      <c r="Z213" s="24">
        <f t="shared" si="24"/>
        <v>1045205.67007096</v>
      </c>
      <c r="AA213" s="25">
        <v>161.82475393599341</v>
      </c>
      <c r="AB213" s="25">
        <f t="shared" si="25"/>
        <v>180.1473012470787</v>
      </c>
      <c r="AC213" s="27">
        <f t="shared" si="26"/>
        <v>18.322547311085287</v>
      </c>
      <c r="AD213" s="28">
        <v>87</v>
      </c>
      <c r="AE213" s="26">
        <v>1</v>
      </c>
      <c r="AF213" s="29">
        <f t="shared" si="27"/>
        <v>180.1473012470787</v>
      </c>
      <c r="AG213" s="30">
        <v>161.82475393599341</v>
      </c>
      <c r="AH213" s="30">
        <v>180.20524936274808</v>
      </c>
      <c r="AI213" s="29">
        <v>180.15</v>
      </c>
      <c r="AJ213" s="5"/>
    </row>
    <row r="214" spans="1:36" s="4" customFormat="1" ht="15.75" x14ac:dyDescent="0.25">
      <c r="A214" s="22">
        <v>205</v>
      </c>
      <c r="B214" s="22" t="s">
        <v>209</v>
      </c>
      <c r="C214" s="22">
        <v>0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4">
        <v>0</v>
      </c>
      <c r="U214" s="24">
        <f t="shared" si="21"/>
        <v>0</v>
      </c>
      <c r="V214" s="25">
        <f t="shared" si="22"/>
        <v>0</v>
      </c>
      <c r="W214" s="24">
        <v>0</v>
      </c>
      <c r="X214" s="26">
        <v>0</v>
      </c>
      <c r="Y214" s="24">
        <f t="shared" si="23"/>
        <v>0</v>
      </c>
      <c r="Z214" s="24">
        <f t="shared" si="24"/>
        <v>0</v>
      </c>
      <c r="AA214" s="25">
        <v>0</v>
      </c>
      <c r="AB214" s="25">
        <f t="shared" si="25"/>
        <v>0</v>
      </c>
      <c r="AC214" s="27">
        <f t="shared" si="26"/>
        <v>0</v>
      </c>
      <c r="AD214" s="28">
        <v>0</v>
      </c>
      <c r="AE214" s="26" t="s">
        <v>446</v>
      </c>
      <c r="AF214" s="29">
        <f t="shared" si="27"/>
        <v>0</v>
      </c>
      <c r="AG214" s="30">
        <v>0</v>
      </c>
      <c r="AH214" s="30">
        <v>0</v>
      </c>
      <c r="AI214" s="29">
        <v>0</v>
      </c>
      <c r="AJ214" s="5"/>
    </row>
    <row r="215" spans="1:36" s="4" customFormat="1" ht="15.75" x14ac:dyDescent="0.25">
      <c r="A215" s="22">
        <v>206</v>
      </c>
      <c r="B215" s="22" t="s">
        <v>210</v>
      </c>
      <c r="C215" s="22">
        <v>0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  <c r="S215" s="23">
        <v>0</v>
      </c>
      <c r="T215" s="24">
        <v>0</v>
      </c>
      <c r="U215" s="24">
        <f t="shared" si="21"/>
        <v>0</v>
      </c>
      <c r="V215" s="25">
        <f t="shared" si="22"/>
        <v>0</v>
      </c>
      <c r="W215" s="24">
        <v>0</v>
      </c>
      <c r="X215" s="26">
        <v>0</v>
      </c>
      <c r="Y215" s="24">
        <f t="shared" si="23"/>
        <v>0</v>
      </c>
      <c r="Z215" s="24">
        <f t="shared" si="24"/>
        <v>0</v>
      </c>
      <c r="AA215" s="25">
        <v>0</v>
      </c>
      <c r="AB215" s="25">
        <f t="shared" si="25"/>
        <v>0</v>
      </c>
      <c r="AC215" s="27">
        <f t="shared" si="26"/>
        <v>0</v>
      </c>
      <c r="AD215" s="28">
        <v>0</v>
      </c>
      <c r="AE215" s="26" t="s">
        <v>446</v>
      </c>
      <c r="AF215" s="29">
        <f t="shared" si="27"/>
        <v>0</v>
      </c>
      <c r="AG215" s="30">
        <v>0</v>
      </c>
      <c r="AH215" s="30">
        <v>0</v>
      </c>
      <c r="AI215" s="29">
        <v>0</v>
      </c>
      <c r="AJ215" s="5"/>
    </row>
    <row r="216" spans="1:36" s="4" customFormat="1" ht="15.75" x14ac:dyDescent="0.25">
      <c r="A216" s="22">
        <v>207</v>
      </c>
      <c r="B216" s="22" t="s">
        <v>211</v>
      </c>
      <c r="C216" s="22">
        <v>1</v>
      </c>
      <c r="D216" s="23">
        <v>6373388</v>
      </c>
      <c r="E216" s="23">
        <v>7691</v>
      </c>
      <c r="F216" s="23">
        <v>0</v>
      </c>
      <c r="G216" s="23">
        <v>0</v>
      </c>
      <c r="H216" s="23">
        <v>0</v>
      </c>
      <c r="I216" s="23">
        <v>436335</v>
      </c>
      <c r="J216" s="23">
        <v>7164626</v>
      </c>
      <c r="K216" s="23">
        <v>310498</v>
      </c>
      <c r="L216" s="23">
        <v>2593843</v>
      </c>
      <c r="M216" s="23">
        <v>0</v>
      </c>
      <c r="N216" s="23">
        <v>6162</v>
      </c>
      <c r="O216" s="23">
        <v>11295.48</v>
      </c>
      <c r="P216" s="23">
        <v>0</v>
      </c>
      <c r="Q216" s="23">
        <v>0</v>
      </c>
      <c r="R216" s="23">
        <v>0</v>
      </c>
      <c r="S216" s="23">
        <v>0</v>
      </c>
      <c r="T216" s="24" t="s">
        <v>2</v>
      </c>
      <c r="U216" s="24">
        <f t="shared" si="21"/>
        <v>16903838.48</v>
      </c>
      <c r="V216" s="25">
        <f t="shared" si="22"/>
        <v>5.4678460087233152</v>
      </c>
      <c r="W216" s="24">
        <v>163854442.56515002</v>
      </c>
      <c r="X216" s="26">
        <v>309149863.63975656</v>
      </c>
      <c r="Y216" s="24">
        <f t="shared" si="23"/>
        <v>145295421.07460654</v>
      </c>
      <c r="Z216" s="24">
        <f t="shared" si="24"/>
        <v>7944529.8820856074</v>
      </c>
      <c r="AA216" s="25">
        <v>179.41194106329303</v>
      </c>
      <c r="AB216" s="25">
        <f t="shared" si="25"/>
        <v>183.82494184611988</v>
      </c>
      <c r="AC216" s="27">
        <f t="shared" si="26"/>
        <v>4.413000782826856</v>
      </c>
      <c r="AD216" s="28">
        <v>5</v>
      </c>
      <c r="AE216" s="26">
        <v>1</v>
      </c>
      <c r="AF216" s="29">
        <f t="shared" si="27"/>
        <v>183.82494184611988</v>
      </c>
      <c r="AG216" s="30">
        <v>179.41194106329303</v>
      </c>
      <c r="AH216" s="30">
        <v>183.88306106542453</v>
      </c>
      <c r="AI216" s="29">
        <v>183.82</v>
      </c>
      <c r="AJ216" s="5"/>
    </row>
    <row r="217" spans="1:36" s="4" customFormat="1" ht="15.75" x14ac:dyDescent="0.25">
      <c r="A217" s="22">
        <v>208</v>
      </c>
      <c r="B217" s="22" t="s">
        <v>212</v>
      </c>
      <c r="C217" s="22">
        <v>1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117842</v>
      </c>
      <c r="K217" s="23">
        <v>61319</v>
      </c>
      <c r="L217" s="23">
        <v>323750</v>
      </c>
      <c r="M217" s="23">
        <v>0</v>
      </c>
      <c r="N217" s="23">
        <v>0</v>
      </c>
      <c r="O217" s="23">
        <v>21529.55</v>
      </c>
      <c r="P217" s="23">
        <v>0</v>
      </c>
      <c r="Q217" s="23">
        <v>0</v>
      </c>
      <c r="R217" s="23">
        <v>0</v>
      </c>
      <c r="S217" s="23">
        <v>0</v>
      </c>
      <c r="T217" s="24" t="s">
        <v>2</v>
      </c>
      <c r="U217" s="24">
        <f t="shared" si="21"/>
        <v>524440.55000000005</v>
      </c>
      <c r="V217" s="25">
        <f t="shared" si="22"/>
        <v>2.7312271943367357</v>
      </c>
      <c r="W217" s="24">
        <v>13116177.873539999</v>
      </c>
      <c r="X217" s="26">
        <v>19201645</v>
      </c>
      <c r="Y217" s="24">
        <f t="shared" si="23"/>
        <v>6085467.1264600009</v>
      </c>
      <c r="Z217" s="24">
        <f t="shared" si="24"/>
        <v>166207.93306029786</v>
      </c>
      <c r="AA217" s="25">
        <v>146.12720581182234</v>
      </c>
      <c r="AB217" s="25">
        <f t="shared" si="25"/>
        <v>145.1294519674131</v>
      </c>
      <c r="AC217" s="27">
        <f t="shared" si="26"/>
        <v>-0.99775384440923176</v>
      </c>
      <c r="AD217" s="28">
        <v>15</v>
      </c>
      <c r="AE217" s="26">
        <v>1</v>
      </c>
      <c r="AF217" s="29">
        <f t="shared" si="27"/>
        <v>145.1294519674131</v>
      </c>
      <c r="AG217" s="30">
        <v>146.12720581182234</v>
      </c>
      <c r="AH217" s="30">
        <v>145.05463337788157</v>
      </c>
      <c r="AI217" s="29">
        <v>145.13</v>
      </c>
      <c r="AJ217" s="5"/>
    </row>
    <row r="218" spans="1:36" s="4" customFormat="1" ht="15.75" x14ac:dyDescent="0.25">
      <c r="A218" s="22">
        <v>209</v>
      </c>
      <c r="B218" s="22" t="s">
        <v>213</v>
      </c>
      <c r="C218" s="22">
        <v>1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737471</v>
      </c>
      <c r="K218" s="23">
        <v>0</v>
      </c>
      <c r="L218" s="23">
        <v>1673712.43</v>
      </c>
      <c r="M218" s="23">
        <v>737</v>
      </c>
      <c r="N218" s="23">
        <v>187673</v>
      </c>
      <c r="O218" s="23">
        <v>155344.70000000001</v>
      </c>
      <c r="P218" s="23">
        <v>0</v>
      </c>
      <c r="Q218" s="23">
        <v>0</v>
      </c>
      <c r="R218" s="23">
        <v>0</v>
      </c>
      <c r="S218" s="23">
        <v>0</v>
      </c>
      <c r="T218" s="24" t="s">
        <v>11</v>
      </c>
      <c r="U218" s="24">
        <f t="shared" si="21"/>
        <v>2587566.8870000001</v>
      </c>
      <c r="V218" s="25">
        <f t="shared" si="22"/>
        <v>9.2868653280898545</v>
      </c>
      <c r="W218" s="24">
        <v>22791831.230000004</v>
      </c>
      <c r="X218" s="26">
        <v>27862651.127</v>
      </c>
      <c r="Y218" s="24">
        <f t="shared" si="23"/>
        <v>5070819.8969999962</v>
      </c>
      <c r="Z218" s="24">
        <f t="shared" si="24"/>
        <v>470920.21486437431</v>
      </c>
      <c r="AA218" s="25">
        <v>116.9898180309354</v>
      </c>
      <c r="AB218" s="25">
        <f t="shared" si="25"/>
        <v>120.18222948264443</v>
      </c>
      <c r="AC218" s="27">
        <f t="shared" si="26"/>
        <v>3.1924114517090345</v>
      </c>
      <c r="AD218" s="28">
        <v>89</v>
      </c>
      <c r="AE218" s="26">
        <v>1</v>
      </c>
      <c r="AF218" s="29">
        <f t="shared" si="27"/>
        <v>120.18222948264443</v>
      </c>
      <c r="AG218" s="30">
        <v>117.80467891525264</v>
      </c>
      <c r="AH218" s="30">
        <v>120.62894010176994</v>
      </c>
      <c r="AI218" s="29">
        <v>120.18</v>
      </c>
      <c r="AJ218" s="5"/>
    </row>
    <row r="219" spans="1:36" s="4" customFormat="1" ht="15.75" x14ac:dyDescent="0.25">
      <c r="A219" s="22">
        <v>210</v>
      </c>
      <c r="B219" s="22" t="s">
        <v>214</v>
      </c>
      <c r="C219" s="22">
        <v>1</v>
      </c>
      <c r="D219" s="23">
        <v>0</v>
      </c>
      <c r="E219" s="23">
        <v>5601</v>
      </c>
      <c r="F219" s="23">
        <v>0</v>
      </c>
      <c r="G219" s="23">
        <v>0</v>
      </c>
      <c r="H219" s="23">
        <v>0</v>
      </c>
      <c r="I219" s="23">
        <v>0</v>
      </c>
      <c r="J219" s="23">
        <v>1380268</v>
      </c>
      <c r="K219" s="23">
        <v>11004</v>
      </c>
      <c r="L219" s="23">
        <v>1987110</v>
      </c>
      <c r="M219" s="23">
        <v>24111</v>
      </c>
      <c r="N219" s="23">
        <v>292499</v>
      </c>
      <c r="O219" s="23">
        <v>223575.66</v>
      </c>
      <c r="P219" s="23">
        <v>0</v>
      </c>
      <c r="Q219" s="23">
        <v>0</v>
      </c>
      <c r="R219" s="23">
        <v>0</v>
      </c>
      <c r="S219" s="23">
        <v>0</v>
      </c>
      <c r="T219" s="24" t="s">
        <v>47</v>
      </c>
      <c r="U219" s="24">
        <f t="shared" si="21"/>
        <v>3924168.66</v>
      </c>
      <c r="V219" s="25">
        <f t="shared" si="22"/>
        <v>6.9080470092040391</v>
      </c>
      <c r="W219" s="24">
        <v>37433634.749999993</v>
      </c>
      <c r="X219" s="26">
        <v>56805760.799999997</v>
      </c>
      <c r="Y219" s="24">
        <f t="shared" si="23"/>
        <v>19372126.050000004</v>
      </c>
      <c r="Z219" s="24">
        <f t="shared" si="24"/>
        <v>1338235.574216262</v>
      </c>
      <c r="AA219" s="25">
        <v>142.0480807360002</v>
      </c>
      <c r="AB219" s="25">
        <f t="shared" si="25"/>
        <v>148.17563294674116</v>
      </c>
      <c r="AC219" s="27">
        <f t="shared" si="26"/>
        <v>6.1275522107409586</v>
      </c>
      <c r="AD219" s="28">
        <v>163</v>
      </c>
      <c r="AE219" s="26">
        <v>1</v>
      </c>
      <c r="AF219" s="29">
        <f t="shared" si="27"/>
        <v>148.17563294674116</v>
      </c>
      <c r="AG219" s="30">
        <v>142.0480807360002</v>
      </c>
      <c r="AH219" s="30">
        <v>147.6077904051765</v>
      </c>
      <c r="AI219" s="29">
        <v>148.18</v>
      </c>
      <c r="AJ219" s="5"/>
    </row>
    <row r="220" spans="1:36" s="4" customFormat="1" ht="15.75" x14ac:dyDescent="0.25">
      <c r="A220" s="22">
        <v>211</v>
      </c>
      <c r="B220" s="22" t="s">
        <v>215</v>
      </c>
      <c r="C220" s="22">
        <v>1</v>
      </c>
      <c r="D220" s="23">
        <v>0</v>
      </c>
      <c r="E220" s="23">
        <v>318200</v>
      </c>
      <c r="F220" s="23">
        <v>0</v>
      </c>
      <c r="G220" s="23">
        <v>0</v>
      </c>
      <c r="H220" s="23">
        <v>0</v>
      </c>
      <c r="I220" s="23">
        <v>0</v>
      </c>
      <c r="J220" s="23">
        <v>4071335</v>
      </c>
      <c r="K220" s="23">
        <v>0</v>
      </c>
      <c r="L220" s="23">
        <v>5545646</v>
      </c>
      <c r="M220" s="23">
        <v>43183</v>
      </c>
      <c r="N220" s="23">
        <v>77623</v>
      </c>
      <c r="O220" s="23">
        <v>4539.6400000000003</v>
      </c>
      <c r="P220" s="23">
        <v>0</v>
      </c>
      <c r="Q220" s="23">
        <v>0</v>
      </c>
      <c r="R220" s="23">
        <v>0</v>
      </c>
      <c r="S220" s="23">
        <v>0</v>
      </c>
      <c r="T220" s="24" t="s">
        <v>2</v>
      </c>
      <c r="U220" s="24">
        <f t="shared" si="21"/>
        <v>10060526.640000001</v>
      </c>
      <c r="V220" s="25">
        <f t="shared" si="22"/>
        <v>12.207031432904405</v>
      </c>
      <c r="W220" s="24">
        <v>61037819.240000017</v>
      </c>
      <c r="X220" s="26">
        <v>82415833</v>
      </c>
      <c r="Y220" s="24">
        <f t="shared" si="23"/>
        <v>21378013.759999983</v>
      </c>
      <c r="Z220" s="24">
        <f t="shared" si="24"/>
        <v>2609620.8594138268</v>
      </c>
      <c r="AA220" s="25">
        <v>128.70304052746008</v>
      </c>
      <c r="AB220" s="25">
        <f t="shared" si="25"/>
        <v>130.74879334530127</v>
      </c>
      <c r="AC220" s="27">
        <f t="shared" si="26"/>
        <v>2.0457528178411906</v>
      </c>
      <c r="AD220" s="28">
        <v>5</v>
      </c>
      <c r="AE220" s="26">
        <v>1</v>
      </c>
      <c r="AF220" s="29">
        <f t="shared" si="27"/>
        <v>130.74879334530127</v>
      </c>
      <c r="AG220" s="30">
        <v>128.70304052746008</v>
      </c>
      <c r="AH220" s="30">
        <v>130.61433277837685</v>
      </c>
      <c r="AI220" s="29">
        <v>130.75</v>
      </c>
      <c r="AJ220" s="5"/>
    </row>
    <row r="221" spans="1:36" s="4" customFormat="1" ht="15.75" x14ac:dyDescent="0.25">
      <c r="A221" s="22">
        <v>212</v>
      </c>
      <c r="B221" s="22" t="s">
        <v>216</v>
      </c>
      <c r="C221" s="22">
        <v>1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3677291</v>
      </c>
      <c r="K221" s="23">
        <v>0</v>
      </c>
      <c r="L221" s="23">
        <v>1094763</v>
      </c>
      <c r="M221" s="23">
        <v>0</v>
      </c>
      <c r="N221" s="23">
        <v>63706</v>
      </c>
      <c r="O221" s="23">
        <v>64958.67</v>
      </c>
      <c r="P221" s="23">
        <v>0</v>
      </c>
      <c r="Q221" s="23">
        <v>0</v>
      </c>
      <c r="R221" s="23">
        <v>0</v>
      </c>
      <c r="S221" s="23">
        <v>0</v>
      </c>
      <c r="T221" s="24" t="s">
        <v>2</v>
      </c>
      <c r="U221" s="24">
        <f t="shared" si="21"/>
        <v>4900718.67</v>
      </c>
      <c r="V221" s="25">
        <f t="shared" si="22"/>
        <v>7.5945688044903035</v>
      </c>
      <c r="W221" s="24">
        <v>52893827.050000004</v>
      </c>
      <c r="X221" s="26">
        <v>64529255</v>
      </c>
      <c r="Y221" s="24">
        <f t="shared" si="23"/>
        <v>11635427.949999996</v>
      </c>
      <c r="Z221" s="24">
        <f t="shared" si="24"/>
        <v>883660.58135964535</v>
      </c>
      <c r="AA221" s="25">
        <v>118.81716129301505</v>
      </c>
      <c r="AB221" s="25">
        <f t="shared" si="25"/>
        <v>120.32707400520823</v>
      </c>
      <c r="AC221" s="27">
        <f t="shared" si="26"/>
        <v>1.5099127121931843</v>
      </c>
      <c r="AD221" s="28">
        <v>38</v>
      </c>
      <c r="AE221" s="26">
        <v>1</v>
      </c>
      <c r="AF221" s="29">
        <f t="shared" si="27"/>
        <v>120.32707400520823</v>
      </c>
      <c r="AG221" s="30">
        <v>118.81716129301505</v>
      </c>
      <c r="AH221" s="30">
        <v>120.67854249912888</v>
      </c>
      <c r="AI221" s="29">
        <v>120.33</v>
      </c>
      <c r="AJ221" s="5"/>
    </row>
    <row r="222" spans="1:36" s="4" customFormat="1" ht="15.75" x14ac:dyDescent="0.25">
      <c r="A222" s="22">
        <v>213</v>
      </c>
      <c r="B222" s="22" t="s">
        <v>217</v>
      </c>
      <c r="C222" s="22">
        <v>1</v>
      </c>
      <c r="D222" s="23">
        <v>0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99162</v>
      </c>
      <c r="K222" s="23">
        <v>107514</v>
      </c>
      <c r="L222" s="23">
        <v>661511</v>
      </c>
      <c r="M222" s="23">
        <v>3797</v>
      </c>
      <c r="N222" s="23">
        <v>14364</v>
      </c>
      <c r="O222" s="23">
        <v>4020.94</v>
      </c>
      <c r="P222" s="23">
        <v>0</v>
      </c>
      <c r="Q222" s="23">
        <v>0</v>
      </c>
      <c r="R222" s="23">
        <v>0</v>
      </c>
      <c r="S222" s="23">
        <v>0</v>
      </c>
      <c r="T222" s="24" t="s">
        <v>2</v>
      </c>
      <c r="U222" s="24">
        <f t="shared" si="21"/>
        <v>890368.94</v>
      </c>
      <c r="V222" s="25">
        <f t="shared" si="22"/>
        <v>2.5016392011996369</v>
      </c>
      <c r="W222" s="24">
        <v>20570416.460000001</v>
      </c>
      <c r="X222" s="26">
        <v>35591421</v>
      </c>
      <c r="Y222" s="24">
        <f t="shared" si="23"/>
        <v>15021004.539999999</v>
      </c>
      <c r="Z222" s="24">
        <f t="shared" si="24"/>
        <v>375771.33798661717</v>
      </c>
      <c r="AA222" s="25">
        <v>169.03933518008844</v>
      </c>
      <c r="AB222" s="25">
        <f t="shared" si="25"/>
        <v>171.19560865717824</v>
      </c>
      <c r="AC222" s="27">
        <f t="shared" si="26"/>
        <v>2.1562734770897976</v>
      </c>
      <c r="AD222" s="28">
        <v>2</v>
      </c>
      <c r="AE222" s="26">
        <v>1</v>
      </c>
      <c r="AF222" s="29">
        <f t="shared" si="27"/>
        <v>171.19560865717824</v>
      </c>
      <c r="AG222" s="30">
        <v>169.03933518008844</v>
      </c>
      <c r="AH222" s="30">
        <v>171.50201266441078</v>
      </c>
      <c r="AI222" s="29">
        <v>171.2</v>
      </c>
      <c r="AJ222" s="5"/>
    </row>
    <row r="223" spans="1:36" s="4" customFormat="1" ht="15.75" x14ac:dyDescent="0.25">
      <c r="A223" s="22">
        <v>214</v>
      </c>
      <c r="B223" s="22" t="s">
        <v>218</v>
      </c>
      <c r="C223" s="22">
        <v>1</v>
      </c>
      <c r="D223" s="23">
        <v>0</v>
      </c>
      <c r="E223" s="23">
        <v>159158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896463</v>
      </c>
      <c r="L223" s="23">
        <v>882897</v>
      </c>
      <c r="M223" s="23">
        <v>4021</v>
      </c>
      <c r="N223" s="23">
        <v>321232</v>
      </c>
      <c r="O223" s="23">
        <v>5646.34</v>
      </c>
      <c r="P223" s="23">
        <v>0</v>
      </c>
      <c r="Q223" s="23">
        <v>0</v>
      </c>
      <c r="R223" s="23">
        <v>0</v>
      </c>
      <c r="S223" s="23">
        <v>0</v>
      </c>
      <c r="T223" s="24" t="s">
        <v>2</v>
      </c>
      <c r="U223" s="24">
        <f t="shared" si="21"/>
        <v>2269417.34</v>
      </c>
      <c r="V223" s="25">
        <f t="shared" si="22"/>
        <v>7.1624013073835755</v>
      </c>
      <c r="W223" s="24">
        <v>28797160.489999998</v>
      </c>
      <c r="X223" s="26">
        <v>31685146.399999999</v>
      </c>
      <c r="Y223" s="24">
        <f t="shared" si="23"/>
        <v>2887985.91</v>
      </c>
      <c r="Z223" s="24">
        <f t="shared" si="24"/>
        <v>206849.14057489348</v>
      </c>
      <c r="AA223" s="25">
        <v>111.64219909984192</v>
      </c>
      <c r="AB223" s="25">
        <f t="shared" si="25"/>
        <v>109.31042062413114</v>
      </c>
      <c r="AC223" s="27">
        <f t="shared" si="26"/>
        <v>-2.3317784757107773</v>
      </c>
      <c r="AD223" s="28">
        <v>4</v>
      </c>
      <c r="AE223" s="26">
        <v>1</v>
      </c>
      <c r="AF223" s="29">
        <f t="shared" si="27"/>
        <v>109.31042062413114</v>
      </c>
      <c r="AG223" s="30">
        <v>111.64219909984192</v>
      </c>
      <c r="AH223" s="30">
        <v>111.64219909984192</v>
      </c>
      <c r="AI223" s="29">
        <v>111.64</v>
      </c>
      <c r="AJ223" s="5"/>
    </row>
    <row r="224" spans="1:36" s="4" customFormat="1" ht="15.75" x14ac:dyDescent="0.25">
      <c r="A224" s="22">
        <v>215</v>
      </c>
      <c r="B224" s="22" t="s">
        <v>219</v>
      </c>
      <c r="C224" s="22">
        <v>1</v>
      </c>
      <c r="D224" s="23">
        <v>0</v>
      </c>
      <c r="E224" s="23">
        <v>1709303.5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117706.97</v>
      </c>
      <c r="L224" s="23">
        <v>479550</v>
      </c>
      <c r="M224" s="23">
        <v>0</v>
      </c>
      <c r="N224" s="23">
        <v>204516</v>
      </c>
      <c r="O224" s="23">
        <v>28022.05</v>
      </c>
      <c r="P224" s="23">
        <v>0</v>
      </c>
      <c r="Q224" s="23">
        <v>0</v>
      </c>
      <c r="R224" s="23">
        <v>0</v>
      </c>
      <c r="S224" s="23">
        <v>0</v>
      </c>
      <c r="T224" s="24" t="s">
        <v>2</v>
      </c>
      <c r="U224" s="24">
        <f t="shared" si="21"/>
        <v>2539098.5199999996</v>
      </c>
      <c r="V224" s="25">
        <f t="shared" si="22"/>
        <v>24.770143137064156</v>
      </c>
      <c r="W224" s="24">
        <v>8296193.1099999985</v>
      </c>
      <c r="X224" s="26">
        <v>10250641.289999999</v>
      </c>
      <c r="Y224" s="24">
        <f t="shared" si="23"/>
        <v>1954448.1800000006</v>
      </c>
      <c r="Z224" s="24">
        <f t="shared" si="24"/>
        <v>484119.61172574549</v>
      </c>
      <c r="AA224" s="25">
        <v>115.03638555311943</v>
      </c>
      <c r="AB224" s="25">
        <f t="shared" si="25"/>
        <v>117.72293085248897</v>
      </c>
      <c r="AC224" s="27">
        <f t="shared" si="26"/>
        <v>2.6865452993695413</v>
      </c>
      <c r="AD224" s="28">
        <v>17</v>
      </c>
      <c r="AE224" s="26">
        <v>1</v>
      </c>
      <c r="AF224" s="29">
        <f t="shared" si="27"/>
        <v>117.72293085248897</v>
      </c>
      <c r="AG224" s="30">
        <v>115.03638555311943</v>
      </c>
      <c r="AH224" s="30">
        <v>40.225818249141049</v>
      </c>
      <c r="AI224" s="29">
        <v>117.39</v>
      </c>
      <c r="AJ224" s="5"/>
    </row>
    <row r="225" spans="1:49" s="4" customFormat="1" ht="15.75" x14ac:dyDescent="0.25">
      <c r="A225" s="22">
        <v>216</v>
      </c>
      <c r="B225" s="22" t="s">
        <v>220</v>
      </c>
      <c r="C225" s="22">
        <v>0</v>
      </c>
      <c r="D225" s="23">
        <v>0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0</v>
      </c>
      <c r="T225" s="24">
        <v>0</v>
      </c>
      <c r="U225" s="24">
        <f t="shared" si="21"/>
        <v>0</v>
      </c>
      <c r="V225" s="25">
        <f t="shared" si="22"/>
        <v>0</v>
      </c>
      <c r="W225" s="24">
        <v>0</v>
      </c>
      <c r="X225" s="26">
        <v>749314</v>
      </c>
      <c r="Y225" s="24">
        <f t="shared" si="23"/>
        <v>749314</v>
      </c>
      <c r="Z225" s="24">
        <f t="shared" si="24"/>
        <v>0</v>
      </c>
      <c r="AA225" s="25">
        <v>0</v>
      </c>
      <c r="AB225" s="25">
        <f t="shared" si="25"/>
        <v>0</v>
      </c>
      <c r="AC225" s="27">
        <f t="shared" si="26"/>
        <v>0</v>
      </c>
      <c r="AD225" s="28">
        <v>0</v>
      </c>
      <c r="AE225" s="26" t="s">
        <v>446</v>
      </c>
      <c r="AF225" s="29">
        <f t="shared" si="27"/>
        <v>0</v>
      </c>
      <c r="AG225" s="30">
        <v>0</v>
      </c>
      <c r="AH225" s="30">
        <v>0</v>
      </c>
      <c r="AI225" s="29">
        <v>0</v>
      </c>
      <c r="AJ225" s="5"/>
      <c r="AU225" s="2"/>
      <c r="AV225" s="2"/>
      <c r="AW225" s="2"/>
    </row>
    <row r="226" spans="1:49" s="4" customFormat="1" ht="15.75" x14ac:dyDescent="0.25">
      <c r="A226" s="22">
        <v>217</v>
      </c>
      <c r="B226" s="22" t="s">
        <v>221</v>
      </c>
      <c r="C226" s="22">
        <v>1</v>
      </c>
      <c r="D226" s="23">
        <v>0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1500621</v>
      </c>
      <c r="K226" s="23">
        <v>1546229</v>
      </c>
      <c r="L226" s="23">
        <v>1118850</v>
      </c>
      <c r="M226" s="23">
        <v>0</v>
      </c>
      <c r="N226" s="23">
        <v>75513</v>
      </c>
      <c r="O226" s="23">
        <v>5367.6</v>
      </c>
      <c r="P226" s="23">
        <v>0</v>
      </c>
      <c r="Q226" s="23">
        <v>0</v>
      </c>
      <c r="R226" s="23">
        <v>0</v>
      </c>
      <c r="S226" s="23">
        <v>0</v>
      </c>
      <c r="T226" s="24" t="s">
        <v>11</v>
      </c>
      <c r="U226" s="24">
        <f t="shared" si="21"/>
        <v>4134695.6</v>
      </c>
      <c r="V226" s="25">
        <f t="shared" si="22"/>
        <v>8.2617943490725807</v>
      </c>
      <c r="W226" s="24">
        <v>30731201.128249995</v>
      </c>
      <c r="X226" s="26">
        <v>50045975.792947888</v>
      </c>
      <c r="Y226" s="24">
        <f t="shared" si="23"/>
        <v>19314774.664697893</v>
      </c>
      <c r="Z226" s="24">
        <f t="shared" si="24"/>
        <v>1595746.961784113</v>
      </c>
      <c r="AA226" s="25">
        <v>156.27875310772623</v>
      </c>
      <c r="AB226" s="25">
        <f t="shared" si="25"/>
        <v>157.65810333597855</v>
      </c>
      <c r="AC226" s="27">
        <f t="shared" si="26"/>
        <v>1.3793502282523207</v>
      </c>
      <c r="AD226" s="28">
        <v>3</v>
      </c>
      <c r="AE226" s="26">
        <v>1</v>
      </c>
      <c r="AF226" s="29">
        <f t="shared" si="27"/>
        <v>157.65810333597855</v>
      </c>
      <c r="AG226" s="30">
        <v>157.18458310332613</v>
      </c>
      <c r="AH226" s="30">
        <v>157.70757203183194</v>
      </c>
      <c r="AI226" s="29">
        <v>157.66</v>
      </c>
      <c r="AJ226" s="5"/>
      <c r="AU226" s="2"/>
      <c r="AV226" s="2"/>
      <c r="AW226" s="2"/>
    </row>
    <row r="227" spans="1:49" s="4" customFormat="1" ht="15.75" x14ac:dyDescent="0.25">
      <c r="A227" s="22">
        <v>218</v>
      </c>
      <c r="B227" s="22" t="s">
        <v>222</v>
      </c>
      <c r="C227" s="22">
        <v>1</v>
      </c>
      <c r="D227" s="23">
        <v>0</v>
      </c>
      <c r="E227" s="23">
        <v>65000</v>
      </c>
      <c r="F227" s="23">
        <v>0</v>
      </c>
      <c r="G227" s="23">
        <v>0</v>
      </c>
      <c r="H227" s="23">
        <v>0</v>
      </c>
      <c r="I227" s="23">
        <v>0</v>
      </c>
      <c r="J227" s="23">
        <v>1041544</v>
      </c>
      <c r="K227" s="23">
        <v>1132846</v>
      </c>
      <c r="L227" s="23">
        <v>1143406</v>
      </c>
      <c r="M227" s="23">
        <v>2545</v>
      </c>
      <c r="N227" s="23">
        <v>52806</v>
      </c>
      <c r="O227" s="23">
        <v>78732.009999999995</v>
      </c>
      <c r="P227" s="23">
        <v>0</v>
      </c>
      <c r="Q227" s="23">
        <v>0</v>
      </c>
      <c r="R227" s="23">
        <v>0</v>
      </c>
      <c r="S227" s="23">
        <v>0</v>
      </c>
      <c r="T227" s="24" t="s">
        <v>11</v>
      </c>
      <c r="U227" s="24">
        <f t="shared" si="21"/>
        <v>3402538.4099999997</v>
      </c>
      <c r="V227" s="25">
        <f t="shared" si="22"/>
        <v>7.6430167374175015</v>
      </c>
      <c r="W227" s="24">
        <v>30090005.920000002</v>
      </c>
      <c r="X227" s="26">
        <v>44518264.539999992</v>
      </c>
      <c r="Y227" s="24">
        <f t="shared" si="23"/>
        <v>14428258.61999999</v>
      </c>
      <c r="Z227" s="24">
        <f t="shared" si="24"/>
        <v>1102754.2212444828</v>
      </c>
      <c r="AA227" s="25">
        <v>140.01830632403923</v>
      </c>
      <c r="AB227" s="25">
        <f t="shared" si="25"/>
        <v>144.28548280842446</v>
      </c>
      <c r="AC227" s="27">
        <f t="shared" si="26"/>
        <v>4.2671764843852316</v>
      </c>
      <c r="AD227" s="28">
        <v>39</v>
      </c>
      <c r="AE227" s="26">
        <v>1</v>
      </c>
      <c r="AF227" s="29">
        <f t="shared" si="27"/>
        <v>144.28548280842446</v>
      </c>
      <c r="AG227" s="30">
        <v>140.77215556143193</v>
      </c>
      <c r="AH227" s="30">
        <v>144.05307880383219</v>
      </c>
      <c r="AI227" s="29">
        <v>144.28</v>
      </c>
      <c r="AJ227" s="5"/>
      <c r="AU227" s="2"/>
      <c r="AV227" s="2"/>
      <c r="AW227" s="2"/>
    </row>
    <row r="228" spans="1:49" s="4" customFormat="1" ht="15.75" x14ac:dyDescent="0.25">
      <c r="A228" s="22">
        <v>219</v>
      </c>
      <c r="B228" s="22" t="s">
        <v>223</v>
      </c>
      <c r="C228" s="22">
        <v>1</v>
      </c>
      <c r="D228" s="23">
        <v>0</v>
      </c>
      <c r="E228" s="23">
        <v>108700</v>
      </c>
      <c r="F228" s="23">
        <v>0</v>
      </c>
      <c r="G228" s="23">
        <v>0</v>
      </c>
      <c r="H228" s="23">
        <v>0</v>
      </c>
      <c r="I228" s="23">
        <v>0</v>
      </c>
      <c r="J228" s="23">
        <v>1094170</v>
      </c>
      <c r="K228" s="23">
        <v>547130</v>
      </c>
      <c r="L228" s="23">
        <v>1412887</v>
      </c>
      <c r="M228" s="23">
        <v>1540</v>
      </c>
      <c r="N228" s="23">
        <v>0</v>
      </c>
      <c r="O228" s="23">
        <v>12868.31</v>
      </c>
      <c r="P228" s="23">
        <v>0</v>
      </c>
      <c r="Q228" s="23">
        <v>0</v>
      </c>
      <c r="R228" s="23">
        <v>0</v>
      </c>
      <c r="S228" s="23">
        <v>0</v>
      </c>
      <c r="T228" s="24" t="s">
        <v>11</v>
      </c>
      <c r="U228" s="24">
        <f t="shared" si="21"/>
        <v>3036006.6100000003</v>
      </c>
      <c r="V228" s="25">
        <f t="shared" si="22"/>
        <v>7.443127830075567</v>
      </c>
      <c r="W228" s="24">
        <v>27721329.640999999</v>
      </c>
      <c r="X228" s="26">
        <v>40789392.299999997</v>
      </c>
      <c r="Y228" s="24">
        <f t="shared" si="23"/>
        <v>13068062.658999998</v>
      </c>
      <c r="Z228" s="24">
        <f t="shared" si="24"/>
        <v>972672.60862374201</v>
      </c>
      <c r="AA228" s="25">
        <v>147.02946990393892</v>
      </c>
      <c r="AB228" s="25">
        <f t="shared" si="25"/>
        <v>143.63207034805109</v>
      </c>
      <c r="AC228" s="27">
        <f t="shared" si="26"/>
        <v>-3.39739955588783</v>
      </c>
      <c r="AD228" s="28">
        <v>4</v>
      </c>
      <c r="AE228" s="26">
        <v>1</v>
      </c>
      <c r="AF228" s="29">
        <f t="shared" si="27"/>
        <v>143.63207034805109</v>
      </c>
      <c r="AG228" s="30">
        <v>148.21027909940125</v>
      </c>
      <c r="AH228" s="30">
        <v>143.94472131814055</v>
      </c>
      <c r="AI228" s="29">
        <v>143.65</v>
      </c>
      <c r="AJ228" s="5"/>
      <c r="AU228" s="2"/>
      <c r="AV228" s="2"/>
      <c r="AW228" s="2"/>
    </row>
    <row r="229" spans="1:49" s="4" customFormat="1" ht="15.75" x14ac:dyDescent="0.25">
      <c r="A229" s="22">
        <v>220</v>
      </c>
      <c r="B229" s="22" t="s">
        <v>224</v>
      </c>
      <c r="C229" s="22">
        <v>1</v>
      </c>
      <c r="D229" s="23">
        <v>0</v>
      </c>
      <c r="E229" s="23">
        <v>49733</v>
      </c>
      <c r="F229" s="23">
        <v>0</v>
      </c>
      <c r="G229" s="23">
        <v>0</v>
      </c>
      <c r="H229" s="23">
        <v>0</v>
      </c>
      <c r="I229" s="23">
        <v>0</v>
      </c>
      <c r="J229" s="23">
        <v>4315896</v>
      </c>
      <c r="K229" s="23">
        <v>1670827</v>
      </c>
      <c r="L229" s="23">
        <v>3277402</v>
      </c>
      <c r="M229" s="23">
        <v>16767</v>
      </c>
      <c r="N229" s="23">
        <v>0</v>
      </c>
      <c r="O229" s="23">
        <v>0</v>
      </c>
      <c r="P229" s="23">
        <v>0</v>
      </c>
      <c r="Q229" s="23">
        <v>0</v>
      </c>
      <c r="R229" s="23">
        <v>0</v>
      </c>
      <c r="S229" s="23">
        <v>0</v>
      </c>
      <c r="T229" s="24" t="s">
        <v>2</v>
      </c>
      <c r="U229" s="24">
        <f t="shared" si="21"/>
        <v>9330625</v>
      </c>
      <c r="V229" s="25">
        <f t="shared" si="22"/>
        <v>11.151336067889623</v>
      </c>
      <c r="W229" s="24">
        <v>59825304.49205</v>
      </c>
      <c r="X229" s="26">
        <v>83672709.200000003</v>
      </c>
      <c r="Y229" s="24">
        <f t="shared" si="23"/>
        <v>23847404.707950003</v>
      </c>
      <c r="Z229" s="24">
        <f t="shared" si="24"/>
        <v>2659304.2424532371</v>
      </c>
      <c r="AA229" s="25">
        <v>135.33192194849067</v>
      </c>
      <c r="AB229" s="25">
        <f t="shared" si="25"/>
        <v>135.41661951476135</v>
      </c>
      <c r="AC229" s="27">
        <f t="shared" si="26"/>
        <v>8.4697566270676816E-2</v>
      </c>
      <c r="AD229" s="28">
        <v>57</v>
      </c>
      <c r="AE229" s="26">
        <v>1</v>
      </c>
      <c r="AF229" s="29">
        <f t="shared" si="27"/>
        <v>135.41661951476135</v>
      </c>
      <c r="AG229" s="30">
        <v>135.33192194849067</v>
      </c>
      <c r="AH229" s="30">
        <v>135.65970389049588</v>
      </c>
      <c r="AI229" s="29">
        <v>135.41999999999999</v>
      </c>
      <c r="AJ229" s="5"/>
      <c r="AU229" s="2"/>
      <c r="AV229" s="2"/>
      <c r="AW229" s="2"/>
    </row>
    <row r="230" spans="1:49" s="4" customFormat="1" ht="15.75" x14ac:dyDescent="0.25">
      <c r="A230" s="22">
        <v>221</v>
      </c>
      <c r="B230" s="22" t="s">
        <v>225</v>
      </c>
      <c r="C230" s="22">
        <v>1</v>
      </c>
      <c r="D230" s="23">
        <v>20011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262759</v>
      </c>
      <c r="M230" s="23">
        <v>0</v>
      </c>
      <c r="N230" s="23">
        <v>38301</v>
      </c>
      <c r="O230" s="23">
        <v>40158.720000000001</v>
      </c>
      <c r="P230" s="23">
        <v>0</v>
      </c>
      <c r="Q230" s="23">
        <v>0</v>
      </c>
      <c r="R230" s="23">
        <v>0</v>
      </c>
      <c r="S230" s="23">
        <v>0</v>
      </c>
      <c r="T230" s="24" t="s">
        <v>11</v>
      </c>
      <c r="U230" s="24">
        <f t="shared" si="21"/>
        <v>332952.71999999997</v>
      </c>
      <c r="V230" s="25">
        <f t="shared" si="22"/>
        <v>2.2780648826509395</v>
      </c>
      <c r="W230" s="24">
        <v>6005152.3400000008</v>
      </c>
      <c r="X230" s="26">
        <v>14615594.25</v>
      </c>
      <c r="Y230" s="24">
        <f t="shared" si="23"/>
        <v>8610441.9100000001</v>
      </c>
      <c r="Z230" s="24">
        <f t="shared" si="24"/>
        <v>196151.45339276883</v>
      </c>
      <c r="AA230" s="25">
        <v>215.29651720124497</v>
      </c>
      <c r="AB230" s="25">
        <f t="shared" si="25"/>
        <v>240.11785180802306</v>
      </c>
      <c r="AC230" s="27">
        <f t="shared" si="26"/>
        <v>24.821334606778095</v>
      </c>
      <c r="AD230" s="28">
        <v>17</v>
      </c>
      <c r="AE230" s="26">
        <v>1</v>
      </c>
      <c r="AF230" s="29">
        <f t="shared" si="27"/>
        <v>240.11785180802306</v>
      </c>
      <c r="AG230" s="30">
        <v>216.08564628320798</v>
      </c>
      <c r="AH230" s="30">
        <v>240.30668750254694</v>
      </c>
      <c r="AI230" s="29">
        <v>240.12</v>
      </c>
      <c r="AJ230" s="5"/>
      <c r="AU230" s="2"/>
      <c r="AV230" s="2"/>
      <c r="AW230" s="2"/>
    </row>
    <row r="231" spans="1:49" s="4" customFormat="1" ht="15.75" x14ac:dyDescent="0.25">
      <c r="A231" s="22">
        <v>222</v>
      </c>
      <c r="B231" s="22" t="s">
        <v>226</v>
      </c>
      <c r="C231" s="22">
        <v>0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  <c r="S231" s="23">
        <v>0</v>
      </c>
      <c r="T231" s="24">
        <v>0</v>
      </c>
      <c r="U231" s="24">
        <f t="shared" si="21"/>
        <v>0</v>
      </c>
      <c r="V231" s="25">
        <f t="shared" si="22"/>
        <v>0</v>
      </c>
      <c r="W231" s="24">
        <v>0</v>
      </c>
      <c r="X231" s="26">
        <v>0</v>
      </c>
      <c r="Y231" s="24">
        <f t="shared" si="23"/>
        <v>0</v>
      </c>
      <c r="Z231" s="24">
        <f t="shared" si="24"/>
        <v>0</v>
      </c>
      <c r="AA231" s="25">
        <v>0</v>
      </c>
      <c r="AB231" s="25">
        <f t="shared" si="25"/>
        <v>0</v>
      </c>
      <c r="AC231" s="27">
        <f t="shared" si="26"/>
        <v>0</v>
      </c>
      <c r="AD231" s="28">
        <v>0</v>
      </c>
      <c r="AE231" s="26" t="s">
        <v>446</v>
      </c>
      <c r="AF231" s="29">
        <f t="shared" si="27"/>
        <v>0</v>
      </c>
      <c r="AG231" s="30">
        <v>0</v>
      </c>
      <c r="AH231" s="30">
        <v>0</v>
      </c>
      <c r="AI231" s="29">
        <v>0</v>
      </c>
      <c r="AJ231" s="5"/>
      <c r="AU231" s="2"/>
      <c r="AV231" s="2"/>
      <c r="AW231" s="2"/>
    </row>
    <row r="232" spans="1:49" s="4" customFormat="1" ht="15.75" x14ac:dyDescent="0.25">
      <c r="A232" s="22">
        <v>223</v>
      </c>
      <c r="B232" s="22" t="s">
        <v>227</v>
      </c>
      <c r="C232" s="22">
        <v>1</v>
      </c>
      <c r="D232" s="23">
        <v>0</v>
      </c>
      <c r="E232" s="23">
        <v>61634</v>
      </c>
      <c r="F232" s="23">
        <v>0</v>
      </c>
      <c r="G232" s="23">
        <v>0</v>
      </c>
      <c r="H232" s="23">
        <v>0</v>
      </c>
      <c r="I232" s="23">
        <v>0</v>
      </c>
      <c r="J232" s="23">
        <v>280000</v>
      </c>
      <c r="K232" s="23">
        <v>300000</v>
      </c>
      <c r="L232" s="23">
        <v>819203</v>
      </c>
      <c r="M232" s="23">
        <v>3493</v>
      </c>
      <c r="N232" s="23">
        <v>230657</v>
      </c>
      <c r="O232" s="23">
        <v>922.18</v>
      </c>
      <c r="P232" s="23">
        <v>0</v>
      </c>
      <c r="Q232" s="23">
        <v>0</v>
      </c>
      <c r="R232" s="23">
        <v>0</v>
      </c>
      <c r="S232" s="23">
        <v>0</v>
      </c>
      <c r="T232" s="24" t="s">
        <v>2</v>
      </c>
      <c r="U232" s="24">
        <f t="shared" si="21"/>
        <v>1695909.18</v>
      </c>
      <c r="V232" s="25">
        <f t="shared" si="22"/>
        <v>16.230897454952782</v>
      </c>
      <c r="W232" s="24">
        <v>9107782.0099999998</v>
      </c>
      <c r="X232" s="26">
        <v>10448647</v>
      </c>
      <c r="Y232" s="24">
        <f t="shared" si="23"/>
        <v>1340864.9900000002</v>
      </c>
      <c r="Z232" s="24">
        <f t="shared" si="24"/>
        <v>217634.42153626293</v>
      </c>
      <c r="AA232" s="25">
        <v>106.3047859467481</v>
      </c>
      <c r="AB232" s="25">
        <f t="shared" si="25"/>
        <v>112.33264660079118</v>
      </c>
      <c r="AC232" s="27">
        <f t="shared" si="26"/>
        <v>6.0278606540430815</v>
      </c>
      <c r="AD232" s="28">
        <v>1</v>
      </c>
      <c r="AE232" s="26">
        <v>1</v>
      </c>
      <c r="AF232" s="29">
        <f t="shared" si="27"/>
        <v>112.33264660079118</v>
      </c>
      <c r="AG232" s="30">
        <v>106.3047859467481</v>
      </c>
      <c r="AH232" s="30">
        <v>113.27714361284571</v>
      </c>
      <c r="AI232" s="29">
        <v>112.33</v>
      </c>
      <c r="AJ232" s="5"/>
      <c r="AU232" s="2"/>
      <c r="AV232" s="2"/>
      <c r="AW232" s="2"/>
    </row>
    <row r="233" spans="1:49" s="4" customFormat="1" ht="15.75" x14ac:dyDescent="0.25">
      <c r="A233" s="22">
        <v>224</v>
      </c>
      <c r="B233" s="22" t="s">
        <v>228</v>
      </c>
      <c r="C233" s="22">
        <v>1</v>
      </c>
      <c r="D233" s="23">
        <v>0</v>
      </c>
      <c r="E233" s="23">
        <v>261092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165</v>
      </c>
      <c r="L233" s="23">
        <v>269036.64</v>
      </c>
      <c r="M233" s="23">
        <v>0</v>
      </c>
      <c r="N233" s="23">
        <v>1924</v>
      </c>
      <c r="O233" s="23">
        <v>0</v>
      </c>
      <c r="P233" s="23">
        <v>0</v>
      </c>
      <c r="Q233" s="23">
        <v>0</v>
      </c>
      <c r="R233" s="23">
        <v>0</v>
      </c>
      <c r="S233" s="23">
        <v>0</v>
      </c>
      <c r="T233" s="24" t="s">
        <v>11</v>
      </c>
      <c r="U233" s="24">
        <f t="shared" si="21"/>
        <v>505313.97600000002</v>
      </c>
      <c r="V233" s="25">
        <f t="shared" si="22"/>
        <v>8.2686256630487893</v>
      </c>
      <c r="W233" s="24">
        <v>2277162.9099999997</v>
      </c>
      <c r="X233" s="26">
        <v>6111220.8557000002</v>
      </c>
      <c r="Y233" s="24">
        <f t="shared" si="23"/>
        <v>3834057.9457000005</v>
      </c>
      <c r="Z233" s="24">
        <f t="shared" si="24"/>
        <v>317023.89923431148</v>
      </c>
      <c r="AA233" s="25">
        <v>286.18133995936137</v>
      </c>
      <c r="AB233" s="25">
        <f t="shared" si="25"/>
        <v>254.44806478363421</v>
      </c>
      <c r="AC233" s="27">
        <f t="shared" si="26"/>
        <v>-31.733275175727158</v>
      </c>
      <c r="AD233" s="28">
        <v>0</v>
      </c>
      <c r="AE233" s="26">
        <v>1</v>
      </c>
      <c r="AF233" s="29">
        <f t="shared" si="27"/>
        <v>254.44806478363421</v>
      </c>
      <c r="AG233" s="30">
        <v>291.82036923331594</v>
      </c>
      <c r="AH233" s="30">
        <v>286.18133995936137</v>
      </c>
      <c r="AI233" s="29">
        <v>286.18</v>
      </c>
      <c r="AJ233" s="5"/>
      <c r="AU233" s="2"/>
      <c r="AV233" s="2"/>
      <c r="AW233" s="2"/>
    </row>
    <row r="234" spans="1:49" s="4" customFormat="1" ht="15.75" x14ac:dyDescent="0.25">
      <c r="A234" s="22">
        <v>225</v>
      </c>
      <c r="B234" s="22" t="s">
        <v>229</v>
      </c>
      <c r="C234" s="22">
        <v>0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  <c r="T234" s="24">
        <v>0</v>
      </c>
      <c r="U234" s="24">
        <f t="shared" si="21"/>
        <v>0</v>
      </c>
      <c r="V234" s="25">
        <f t="shared" si="22"/>
        <v>0</v>
      </c>
      <c r="W234" s="24">
        <v>0</v>
      </c>
      <c r="X234" s="26">
        <v>0</v>
      </c>
      <c r="Y234" s="24">
        <f t="shared" si="23"/>
        <v>0</v>
      </c>
      <c r="Z234" s="24">
        <f t="shared" si="24"/>
        <v>0</v>
      </c>
      <c r="AA234" s="25">
        <v>0</v>
      </c>
      <c r="AB234" s="25">
        <f t="shared" si="25"/>
        <v>0</v>
      </c>
      <c r="AC234" s="27">
        <f t="shared" si="26"/>
        <v>0</v>
      </c>
      <c r="AD234" s="28">
        <v>0</v>
      </c>
      <c r="AE234" s="26" t="s">
        <v>446</v>
      </c>
      <c r="AF234" s="29">
        <f t="shared" si="27"/>
        <v>0</v>
      </c>
      <c r="AG234" s="30">
        <v>0</v>
      </c>
      <c r="AH234" s="30">
        <v>0</v>
      </c>
      <c r="AI234" s="29">
        <v>0</v>
      </c>
      <c r="AJ234" s="5"/>
      <c r="AU234" s="2"/>
      <c r="AV234" s="2"/>
      <c r="AW234" s="2"/>
    </row>
    <row r="235" spans="1:49" s="4" customFormat="1" ht="15.75" x14ac:dyDescent="0.25">
      <c r="A235" s="22">
        <v>226</v>
      </c>
      <c r="B235" s="22" t="s">
        <v>230</v>
      </c>
      <c r="C235" s="22">
        <v>1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121503</v>
      </c>
      <c r="J235" s="23">
        <v>507174</v>
      </c>
      <c r="K235" s="23">
        <v>124154.16</v>
      </c>
      <c r="L235" s="23">
        <v>590317.07759999996</v>
      </c>
      <c r="M235" s="23">
        <v>16916</v>
      </c>
      <c r="N235" s="23">
        <v>17590</v>
      </c>
      <c r="O235" s="23">
        <v>38466.959999999999</v>
      </c>
      <c r="P235" s="23">
        <v>0</v>
      </c>
      <c r="Q235" s="23">
        <v>0</v>
      </c>
      <c r="R235" s="23">
        <v>0</v>
      </c>
      <c r="S235" s="23">
        <v>0</v>
      </c>
      <c r="T235" s="24" t="s">
        <v>2</v>
      </c>
      <c r="U235" s="24">
        <f t="shared" si="21"/>
        <v>1416121.1976000001</v>
      </c>
      <c r="V235" s="25">
        <f t="shared" si="22"/>
        <v>5.3837547891753417</v>
      </c>
      <c r="W235" s="24">
        <v>24166880.359999996</v>
      </c>
      <c r="X235" s="26">
        <v>26303597.638720002</v>
      </c>
      <c r="Y235" s="24">
        <f t="shared" si="23"/>
        <v>2136717.2787200063</v>
      </c>
      <c r="Z235" s="24">
        <f t="shared" si="24"/>
        <v>115035.61882422538</v>
      </c>
      <c r="AA235" s="25">
        <v>107.13928217596882</v>
      </c>
      <c r="AB235" s="25">
        <f t="shared" si="25"/>
        <v>108.36550531049089</v>
      </c>
      <c r="AC235" s="27">
        <f t="shared" si="26"/>
        <v>1.2262231345220727</v>
      </c>
      <c r="AD235" s="28">
        <v>30</v>
      </c>
      <c r="AE235" s="26">
        <v>1</v>
      </c>
      <c r="AF235" s="29">
        <f t="shared" si="27"/>
        <v>108.36550531049089</v>
      </c>
      <c r="AG235" s="30">
        <v>107.13928217596882</v>
      </c>
      <c r="AH235" s="30">
        <v>108.4650583282276</v>
      </c>
      <c r="AI235" s="29">
        <v>108.37</v>
      </c>
      <c r="AJ235" s="5"/>
      <c r="AU235" s="2"/>
      <c r="AV235" s="2"/>
      <c r="AW235" s="2"/>
    </row>
    <row r="236" spans="1:49" s="4" customFormat="1" ht="15.75" x14ac:dyDescent="0.25">
      <c r="A236" s="22">
        <v>227</v>
      </c>
      <c r="B236" s="22" t="s">
        <v>231</v>
      </c>
      <c r="C236" s="22">
        <v>1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23">
        <v>114100</v>
      </c>
      <c r="J236" s="23">
        <v>1340999</v>
      </c>
      <c r="K236" s="23">
        <v>127000</v>
      </c>
      <c r="L236" s="23">
        <v>1215829</v>
      </c>
      <c r="M236" s="23">
        <v>0</v>
      </c>
      <c r="N236" s="23">
        <v>426640</v>
      </c>
      <c r="O236" s="23">
        <v>41783.629999999997</v>
      </c>
      <c r="P236" s="23">
        <v>0</v>
      </c>
      <c r="Q236" s="23">
        <v>0</v>
      </c>
      <c r="R236" s="23">
        <v>0</v>
      </c>
      <c r="S236" s="23">
        <v>0</v>
      </c>
      <c r="T236" s="24" t="s">
        <v>167</v>
      </c>
      <c r="U236" s="24">
        <f t="shared" si="21"/>
        <v>3266351.63</v>
      </c>
      <c r="V236" s="25">
        <f t="shared" si="22"/>
        <v>14.213975077063568</v>
      </c>
      <c r="W236" s="24">
        <v>20132069.309999999</v>
      </c>
      <c r="X236" s="26">
        <v>22979860.399999999</v>
      </c>
      <c r="Y236" s="24">
        <f t="shared" si="23"/>
        <v>2847791.09</v>
      </c>
      <c r="Z236" s="24">
        <f t="shared" si="24"/>
        <v>404784.3157794369</v>
      </c>
      <c r="AA236" s="25">
        <v>120.11143498441699</v>
      </c>
      <c r="AB236" s="25">
        <f t="shared" si="25"/>
        <v>112.13490146791356</v>
      </c>
      <c r="AC236" s="27">
        <f t="shared" si="26"/>
        <v>-7.976533516503423</v>
      </c>
      <c r="AD236" s="28">
        <v>27</v>
      </c>
      <c r="AE236" s="26">
        <v>1</v>
      </c>
      <c r="AF236" s="29">
        <f t="shared" si="27"/>
        <v>112.13490146791356</v>
      </c>
      <c r="AG236" s="30">
        <v>120.11143498441699</v>
      </c>
      <c r="AH236" s="30">
        <v>120.11143498441699</v>
      </c>
      <c r="AI236" s="29">
        <v>120.11</v>
      </c>
      <c r="AJ236" s="5"/>
      <c r="AU236" s="2"/>
      <c r="AV236" s="2"/>
      <c r="AW236" s="2"/>
    </row>
    <row r="237" spans="1:49" s="4" customFormat="1" ht="15.75" x14ac:dyDescent="0.25">
      <c r="A237" s="22">
        <v>228</v>
      </c>
      <c r="B237" s="22" t="s">
        <v>232</v>
      </c>
      <c r="C237" s="22">
        <v>0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  <c r="T237" s="24">
        <v>0</v>
      </c>
      <c r="U237" s="24">
        <f t="shared" si="21"/>
        <v>0</v>
      </c>
      <c r="V237" s="25">
        <f t="shared" si="22"/>
        <v>0</v>
      </c>
      <c r="W237" s="24">
        <v>0</v>
      </c>
      <c r="X237" s="26">
        <v>0</v>
      </c>
      <c r="Y237" s="24">
        <f t="shared" si="23"/>
        <v>0</v>
      </c>
      <c r="Z237" s="24">
        <f t="shared" si="24"/>
        <v>0</v>
      </c>
      <c r="AA237" s="25">
        <v>0</v>
      </c>
      <c r="AB237" s="25">
        <f t="shared" si="25"/>
        <v>0</v>
      </c>
      <c r="AC237" s="27">
        <f t="shared" si="26"/>
        <v>0</v>
      </c>
      <c r="AD237" s="28">
        <v>0</v>
      </c>
      <c r="AE237" s="26" t="s">
        <v>446</v>
      </c>
      <c r="AF237" s="29">
        <f t="shared" si="27"/>
        <v>0</v>
      </c>
      <c r="AG237" s="30">
        <v>0</v>
      </c>
      <c r="AH237" s="30">
        <v>0</v>
      </c>
      <c r="AI237" s="29">
        <v>0</v>
      </c>
      <c r="AJ237" s="5"/>
      <c r="AU237" s="2"/>
      <c r="AV237" s="2"/>
      <c r="AW237" s="2"/>
    </row>
    <row r="238" spans="1:49" s="4" customFormat="1" ht="15.75" x14ac:dyDescent="0.25">
      <c r="A238" s="22">
        <v>229</v>
      </c>
      <c r="B238" s="22" t="s">
        <v>233</v>
      </c>
      <c r="C238" s="22">
        <v>1</v>
      </c>
      <c r="D238" s="23">
        <v>0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5148579</v>
      </c>
      <c r="K238" s="23">
        <v>2826734</v>
      </c>
      <c r="L238" s="23">
        <v>2000000</v>
      </c>
      <c r="M238" s="23">
        <v>20881</v>
      </c>
      <c r="N238" s="23">
        <v>145307</v>
      </c>
      <c r="O238" s="23">
        <v>229184.76</v>
      </c>
      <c r="P238" s="23">
        <v>0</v>
      </c>
      <c r="Q238" s="23">
        <v>0</v>
      </c>
      <c r="R238" s="23">
        <v>0</v>
      </c>
      <c r="S238" s="23">
        <v>0</v>
      </c>
      <c r="T238" s="24" t="s">
        <v>11</v>
      </c>
      <c r="U238" s="24">
        <f t="shared" si="21"/>
        <v>10170685.76</v>
      </c>
      <c r="V238" s="25">
        <f t="shared" si="22"/>
        <v>9.2143883251580458</v>
      </c>
      <c r="W238" s="24">
        <v>98600551.810000002</v>
      </c>
      <c r="X238" s="26">
        <v>110378306.2</v>
      </c>
      <c r="Y238" s="24">
        <f t="shared" si="23"/>
        <v>11777754.390000001</v>
      </c>
      <c r="Z238" s="24">
        <f t="shared" si="24"/>
        <v>1085248.0254779493</v>
      </c>
      <c r="AA238" s="25">
        <v>109.89855856388218</v>
      </c>
      <c r="AB238" s="25">
        <f t="shared" si="25"/>
        <v>110.84426625230877</v>
      </c>
      <c r="AC238" s="27">
        <f t="shared" si="26"/>
        <v>0.94570768842659447</v>
      </c>
      <c r="AD238" s="28">
        <v>169</v>
      </c>
      <c r="AE238" s="26">
        <v>1</v>
      </c>
      <c r="AF238" s="29">
        <f t="shared" si="27"/>
        <v>110.84426625230877</v>
      </c>
      <c r="AG238" s="30">
        <v>110.02140850380266</v>
      </c>
      <c r="AH238" s="30">
        <v>109.89855856388218</v>
      </c>
      <c r="AI238" s="29">
        <v>109.9</v>
      </c>
      <c r="AJ238" s="5"/>
      <c r="AU238" s="2"/>
      <c r="AV238" s="2"/>
      <c r="AW238" s="2"/>
    </row>
    <row r="239" spans="1:49" s="4" customFormat="1" ht="15.75" x14ac:dyDescent="0.25">
      <c r="A239" s="22">
        <v>230</v>
      </c>
      <c r="B239" s="22" t="s">
        <v>234</v>
      </c>
      <c r="C239" s="22">
        <v>1</v>
      </c>
      <c r="D239" s="23">
        <v>157717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73277</v>
      </c>
      <c r="O239" s="23">
        <v>6800.08</v>
      </c>
      <c r="P239" s="23">
        <v>0</v>
      </c>
      <c r="Q239" s="23">
        <v>0</v>
      </c>
      <c r="R239" s="23">
        <v>0</v>
      </c>
      <c r="S239" s="23">
        <v>0</v>
      </c>
      <c r="T239" s="24" t="s">
        <v>2</v>
      </c>
      <c r="U239" s="24">
        <f t="shared" si="21"/>
        <v>237794.08</v>
      </c>
      <c r="V239" s="25">
        <f t="shared" si="22"/>
        <v>8.1298872420158119</v>
      </c>
      <c r="W239" s="24">
        <v>994542.49000000011</v>
      </c>
      <c r="X239" s="26">
        <v>2924937</v>
      </c>
      <c r="Y239" s="24">
        <f t="shared" si="23"/>
        <v>1930394.5099999998</v>
      </c>
      <c r="Z239" s="24">
        <f t="shared" si="24"/>
        <v>156938.89698906365</v>
      </c>
      <c r="AA239" s="25">
        <v>307.85069719567679</v>
      </c>
      <c r="AB239" s="25">
        <f t="shared" si="25"/>
        <v>278.31873759470403</v>
      </c>
      <c r="AC239" s="27">
        <f t="shared" si="26"/>
        <v>-29.531959600972755</v>
      </c>
      <c r="AD239" s="28">
        <v>2</v>
      </c>
      <c r="AE239" s="26">
        <v>1</v>
      </c>
      <c r="AF239" s="29">
        <f t="shared" si="27"/>
        <v>278.31873759470403</v>
      </c>
      <c r="AG239" s="30">
        <v>307.85069719567679</v>
      </c>
      <c r="AH239" s="30">
        <v>280.2652815536631</v>
      </c>
      <c r="AI239" s="29">
        <v>278.32</v>
      </c>
      <c r="AJ239" s="5"/>
      <c r="AU239" s="2"/>
      <c r="AV239" s="2"/>
      <c r="AW239" s="2"/>
    </row>
    <row r="240" spans="1:49" s="4" customFormat="1" ht="15.75" x14ac:dyDescent="0.25">
      <c r="A240" s="22">
        <v>231</v>
      </c>
      <c r="B240" s="22" t="s">
        <v>235</v>
      </c>
      <c r="C240" s="22">
        <v>1</v>
      </c>
      <c r="D240" s="23">
        <v>0</v>
      </c>
      <c r="E240" s="23">
        <v>1113151</v>
      </c>
      <c r="F240" s="23">
        <v>0</v>
      </c>
      <c r="G240" s="23">
        <v>0</v>
      </c>
      <c r="H240" s="23">
        <v>0</v>
      </c>
      <c r="I240" s="23">
        <v>140871.98000000001</v>
      </c>
      <c r="J240" s="23">
        <v>676930</v>
      </c>
      <c r="K240" s="23">
        <v>0</v>
      </c>
      <c r="L240" s="23">
        <v>1169623</v>
      </c>
      <c r="M240" s="23">
        <v>0</v>
      </c>
      <c r="N240" s="23">
        <v>33450</v>
      </c>
      <c r="O240" s="23">
        <v>97770.47</v>
      </c>
      <c r="P240" s="23">
        <v>0</v>
      </c>
      <c r="Q240" s="23">
        <v>0</v>
      </c>
      <c r="R240" s="23">
        <v>0</v>
      </c>
      <c r="S240" s="23">
        <v>0</v>
      </c>
      <c r="T240" s="24" t="s">
        <v>2</v>
      </c>
      <c r="U240" s="24">
        <f t="shared" si="21"/>
        <v>3231796.45</v>
      </c>
      <c r="V240" s="25">
        <f t="shared" si="22"/>
        <v>6.9449681434962747</v>
      </c>
      <c r="W240" s="24">
        <v>33498160.487529997</v>
      </c>
      <c r="X240" s="26">
        <v>46534359.599999994</v>
      </c>
      <c r="Y240" s="24">
        <f t="shared" si="23"/>
        <v>13036199.112469997</v>
      </c>
      <c r="Z240" s="24">
        <f t="shared" si="24"/>
        <v>905359.87548378541</v>
      </c>
      <c r="AA240" s="25">
        <v>134.78359320200698</v>
      </c>
      <c r="AB240" s="25">
        <f t="shared" si="25"/>
        <v>136.21344891908925</v>
      </c>
      <c r="AC240" s="27">
        <f t="shared" si="26"/>
        <v>1.4298557170822619</v>
      </c>
      <c r="AD240" s="28">
        <v>44</v>
      </c>
      <c r="AE240" s="26">
        <v>1</v>
      </c>
      <c r="AF240" s="29">
        <f t="shared" si="27"/>
        <v>136.21344891908925</v>
      </c>
      <c r="AG240" s="30">
        <v>134.78359320200698</v>
      </c>
      <c r="AH240" s="30">
        <v>136.35822202547695</v>
      </c>
      <c r="AI240" s="29">
        <v>136.22</v>
      </c>
      <c r="AJ240" s="5"/>
      <c r="AU240" s="2"/>
      <c r="AV240" s="2"/>
      <c r="AW240" s="2"/>
    </row>
    <row r="241" spans="1:49" s="4" customFormat="1" ht="15.75" x14ac:dyDescent="0.25">
      <c r="A241" s="22">
        <v>232</v>
      </c>
      <c r="B241" s="22" t="s">
        <v>236</v>
      </c>
      <c r="C241" s="22">
        <v>0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  <c r="T241" s="24">
        <v>0</v>
      </c>
      <c r="U241" s="24">
        <f t="shared" si="21"/>
        <v>0</v>
      </c>
      <c r="V241" s="25">
        <f t="shared" si="22"/>
        <v>0</v>
      </c>
      <c r="W241" s="24">
        <v>0</v>
      </c>
      <c r="X241" s="26">
        <v>0</v>
      </c>
      <c r="Y241" s="24">
        <f t="shared" si="23"/>
        <v>0</v>
      </c>
      <c r="Z241" s="24">
        <f t="shared" si="24"/>
        <v>0</v>
      </c>
      <c r="AA241" s="25">
        <v>0</v>
      </c>
      <c r="AB241" s="25">
        <f t="shared" si="25"/>
        <v>0</v>
      </c>
      <c r="AC241" s="27">
        <f t="shared" si="26"/>
        <v>0</v>
      </c>
      <c r="AD241" s="28">
        <v>0</v>
      </c>
      <c r="AE241" s="26" t="s">
        <v>446</v>
      </c>
      <c r="AF241" s="29">
        <f t="shared" si="27"/>
        <v>0</v>
      </c>
      <c r="AG241" s="30">
        <v>0</v>
      </c>
      <c r="AH241" s="30">
        <v>0</v>
      </c>
      <c r="AI241" s="29">
        <v>0</v>
      </c>
      <c r="AJ241" s="5"/>
      <c r="AU241" s="2"/>
      <c r="AV241" s="2"/>
      <c r="AW241" s="2"/>
    </row>
    <row r="242" spans="1:49" s="4" customFormat="1" ht="15.75" x14ac:dyDescent="0.25">
      <c r="A242" s="22">
        <v>233</v>
      </c>
      <c r="B242" s="22" t="s">
        <v>237</v>
      </c>
      <c r="C242" s="22">
        <v>0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  <c r="T242" s="24">
        <v>0</v>
      </c>
      <c r="U242" s="24">
        <f t="shared" si="21"/>
        <v>0</v>
      </c>
      <c r="V242" s="25">
        <f t="shared" si="22"/>
        <v>0</v>
      </c>
      <c r="W242" s="24">
        <v>104125.73999999999</v>
      </c>
      <c r="X242" s="26">
        <v>211993</v>
      </c>
      <c r="Y242" s="24">
        <f t="shared" si="23"/>
        <v>107867.26000000001</v>
      </c>
      <c r="Z242" s="24">
        <f t="shared" si="24"/>
        <v>0</v>
      </c>
      <c r="AA242" s="25">
        <v>0</v>
      </c>
      <c r="AB242" s="25">
        <f t="shared" si="25"/>
        <v>0</v>
      </c>
      <c r="AC242" s="27">
        <f t="shared" si="26"/>
        <v>0</v>
      </c>
      <c r="AD242" s="28">
        <v>0</v>
      </c>
      <c r="AE242" s="26" t="s">
        <v>446</v>
      </c>
      <c r="AF242" s="29">
        <f t="shared" si="27"/>
        <v>0</v>
      </c>
      <c r="AG242" s="30">
        <v>0</v>
      </c>
      <c r="AH242" s="30">
        <v>0</v>
      </c>
      <c r="AI242" s="29">
        <v>0</v>
      </c>
      <c r="AJ242" s="5"/>
      <c r="AU242" s="2"/>
      <c r="AV242" s="2"/>
      <c r="AW242" s="2"/>
    </row>
    <row r="243" spans="1:49" s="4" customFormat="1" ht="15.75" x14ac:dyDescent="0.25">
      <c r="A243" s="22">
        <v>234</v>
      </c>
      <c r="B243" s="22" t="s">
        <v>238</v>
      </c>
      <c r="C243" s="22">
        <v>1</v>
      </c>
      <c r="D243" s="23">
        <v>0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60701</v>
      </c>
      <c r="L243" s="23">
        <v>14500</v>
      </c>
      <c r="M243" s="23">
        <v>0</v>
      </c>
      <c r="N243" s="23">
        <v>4799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  <c r="T243" s="24" t="s">
        <v>11</v>
      </c>
      <c r="U243" s="24">
        <f t="shared" si="21"/>
        <v>78550</v>
      </c>
      <c r="V243" s="25">
        <f t="shared" si="22"/>
        <v>3.4260242634920148</v>
      </c>
      <c r="W243" s="24">
        <v>1523839.1400000001</v>
      </c>
      <c r="X243" s="26">
        <v>2292745</v>
      </c>
      <c r="Y243" s="24">
        <f t="shared" si="23"/>
        <v>768905.85999999987</v>
      </c>
      <c r="Z243" s="24">
        <f t="shared" si="24"/>
        <v>26342.901327011936</v>
      </c>
      <c r="AA243" s="25">
        <v>199.25077078401114</v>
      </c>
      <c r="AB243" s="25">
        <f t="shared" si="25"/>
        <v>148.72974706982441</v>
      </c>
      <c r="AC243" s="27">
        <f t="shared" si="26"/>
        <v>-50.521023714186725</v>
      </c>
      <c r="AD243" s="28">
        <v>0</v>
      </c>
      <c r="AE243" s="26">
        <v>1</v>
      </c>
      <c r="AF243" s="29">
        <f t="shared" si="27"/>
        <v>148.72974706982441</v>
      </c>
      <c r="AG243" s="30">
        <v>199.82731891909413</v>
      </c>
      <c r="AH243" s="30">
        <v>149.66443003938812</v>
      </c>
      <c r="AI243" s="29">
        <v>148.72999999999999</v>
      </c>
      <c r="AJ243" s="5"/>
      <c r="AU243" s="2"/>
      <c r="AV243" s="2"/>
      <c r="AW243" s="2"/>
    </row>
    <row r="244" spans="1:49" s="4" customFormat="1" ht="15.75" x14ac:dyDescent="0.25">
      <c r="A244" s="22">
        <v>235</v>
      </c>
      <c r="B244" s="22" t="s">
        <v>239</v>
      </c>
      <c r="C244" s="22">
        <v>0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  <c r="T244" s="24">
        <v>0</v>
      </c>
      <c r="U244" s="24">
        <f t="shared" si="21"/>
        <v>0</v>
      </c>
      <c r="V244" s="25">
        <f t="shared" si="22"/>
        <v>0</v>
      </c>
      <c r="W244" s="24">
        <v>0</v>
      </c>
      <c r="X244" s="26">
        <v>0</v>
      </c>
      <c r="Y244" s="24">
        <f t="shared" si="23"/>
        <v>0</v>
      </c>
      <c r="Z244" s="24">
        <f t="shared" si="24"/>
        <v>0</v>
      </c>
      <c r="AA244" s="25">
        <v>0</v>
      </c>
      <c r="AB244" s="25">
        <f t="shared" si="25"/>
        <v>0</v>
      </c>
      <c r="AC244" s="27">
        <f t="shared" si="26"/>
        <v>0</v>
      </c>
      <c r="AD244" s="28">
        <v>0</v>
      </c>
      <c r="AE244" s="26" t="s">
        <v>446</v>
      </c>
      <c r="AF244" s="29">
        <f t="shared" si="27"/>
        <v>0</v>
      </c>
      <c r="AG244" s="30">
        <v>0</v>
      </c>
      <c r="AH244" s="30">
        <v>0</v>
      </c>
      <c r="AI244" s="29">
        <v>0</v>
      </c>
      <c r="AJ244" s="5"/>
      <c r="AU244" s="2"/>
      <c r="AV244" s="2"/>
      <c r="AW244" s="2"/>
    </row>
    <row r="245" spans="1:49" s="4" customFormat="1" ht="15.75" x14ac:dyDescent="0.25">
      <c r="A245" s="22">
        <v>236</v>
      </c>
      <c r="B245" s="22" t="s">
        <v>240</v>
      </c>
      <c r="C245" s="22">
        <v>1</v>
      </c>
      <c r="D245" s="23">
        <v>0</v>
      </c>
      <c r="E245" s="23">
        <v>228973</v>
      </c>
      <c r="F245" s="23">
        <v>0</v>
      </c>
      <c r="G245" s="23">
        <v>0</v>
      </c>
      <c r="H245" s="23">
        <v>0</v>
      </c>
      <c r="I245" s="23">
        <v>710403</v>
      </c>
      <c r="J245" s="23">
        <v>4485516</v>
      </c>
      <c r="K245" s="23">
        <v>446203</v>
      </c>
      <c r="L245" s="23">
        <v>5191911</v>
      </c>
      <c r="M245" s="23">
        <v>65125</v>
      </c>
      <c r="N245" s="23">
        <v>871836</v>
      </c>
      <c r="O245" s="23">
        <v>231749.84</v>
      </c>
      <c r="P245" s="23">
        <v>0</v>
      </c>
      <c r="Q245" s="23">
        <v>0</v>
      </c>
      <c r="R245" s="23">
        <v>0</v>
      </c>
      <c r="S245" s="23">
        <v>0</v>
      </c>
      <c r="T245" s="24" t="s">
        <v>2</v>
      </c>
      <c r="U245" s="24">
        <f t="shared" si="21"/>
        <v>12231716.84</v>
      </c>
      <c r="V245" s="25">
        <f t="shared" si="22"/>
        <v>10.242872691870081</v>
      </c>
      <c r="W245" s="24">
        <v>104024895.27</v>
      </c>
      <c r="X245" s="26">
        <v>119416859</v>
      </c>
      <c r="Y245" s="24">
        <f t="shared" si="23"/>
        <v>15391963.730000004</v>
      </c>
      <c r="Z245" s="24">
        <f t="shared" si="24"/>
        <v>1576579.2496427181</v>
      </c>
      <c r="AA245" s="25">
        <v>114.90724651469013</v>
      </c>
      <c r="AB245" s="25">
        <f t="shared" si="25"/>
        <v>113.28084440219719</v>
      </c>
      <c r="AC245" s="27">
        <f t="shared" si="26"/>
        <v>-1.62640211249294</v>
      </c>
      <c r="AD245" s="28">
        <v>161</v>
      </c>
      <c r="AE245" s="26">
        <v>1</v>
      </c>
      <c r="AF245" s="29">
        <f t="shared" si="27"/>
        <v>113.28084440219719</v>
      </c>
      <c r="AG245" s="30">
        <v>114.90724651469013</v>
      </c>
      <c r="AH245" s="30">
        <v>113.24692783509514</v>
      </c>
      <c r="AI245" s="29">
        <v>113.28</v>
      </c>
      <c r="AJ245" s="5"/>
      <c r="AU245" s="2"/>
      <c r="AV245" s="2"/>
      <c r="AW245" s="2"/>
    </row>
    <row r="246" spans="1:49" s="4" customFormat="1" ht="15.75" x14ac:dyDescent="0.25">
      <c r="A246" s="22">
        <v>237</v>
      </c>
      <c r="B246" s="22" t="s">
        <v>241</v>
      </c>
      <c r="C246" s="22">
        <v>0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4">
        <v>0</v>
      </c>
      <c r="U246" s="24">
        <f t="shared" si="21"/>
        <v>0</v>
      </c>
      <c r="V246" s="25">
        <f t="shared" si="22"/>
        <v>0</v>
      </c>
      <c r="W246" s="24">
        <v>156188.61000000002</v>
      </c>
      <c r="X246" s="26">
        <v>207499</v>
      </c>
      <c r="Y246" s="24">
        <f t="shared" si="23"/>
        <v>51310.389999999985</v>
      </c>
      <c r="Z246" s="24">
        <f t="shared" si="24"/>
        <v>0</v>
      </c>
      <c r="AA246" s="25">
        <v>0</v>
      </c>
      <c r="AB246" s="25">
        <f t="shared" si="25"/>
        <v>0</v>
      </c>
      <c r="AC246" s="27">
        <f t="shared" si="26"/>
        <v>0</v>
      </c>
      <c r="AD246" s="28">
        <v>0</v>
      </c>
      <c r="AE246" s="26" t="s">
        <v>446</v>
      </c>
      <c r="AF246" s="29">
        <f t="shared" si="27"/>
        <v>0</v>
      </c>
      <c r="AG246" s="30">
        <v>0</v>
      </c>
      <c r="AH246" s="30">
        <v>0</v>
      </c>
      <c r="AI246" s="29">
        <v>0</v>
      </c>
      <c r="AJ246" s="5"/>
      <c r="AU246" s="2"/>
      <c r="AV246" s="2"/>
      <c r="AW246" s="2"/>
    </row>
    <row r="247" spans="1:49" s="4" customFormat="1" ht="15.75" x14ac:dyDescent="0.25">
      <c r="A247" s="22">
        <v>238</v>
      </c>
      <c r="B247" s="22" t="s">
        <v>242</v>
      </c>
      <c r="C247" s="22">
        <v>1</v>
      </c>
      <c r="D247" s="23">
        <v>0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393682.38919999998</v>
      </c>
      <c r="M247" s="23">
        <v>0</v>
      </c>
      <c r="N247" s="23">
        <v>29641</v>
      </c>
      <c r="O247" s="23">
        <v>38045.699999999997</v>
      </c>
      <c r="P247" s="23">
        <v>0</v>
      </c>
      <c r="Q247" s="23">
        <v>0</v>
      </c>
      <c r="R247" s="23">
        <v>0</v>
      </c>
      <c r="S247" s="23">
        <v>0</v>
      </c>
      <c r="T247" s="24" t="s">
        <v>2</v>
      </c>
      <c r="U247" s="24">
        <f t="shared" si="21"/>
        <v>461369.08919999999</v>
      </c>
      <c r="V247" s="25">
        <f t="shared" si="22"/>
        <v>3.6058677881696708</v>
      </c>
      <c r="W247" s="24">
        <v>9318021.790000001</v>
      </c>
      <c r="X247" s="26">
        <v>12794953.012799999</v>
      </c>
      <c r="Y247" s="24">
        <f t="shared" si="23"/>
        <v>3476931.2227999978</v>
      </c>
      <c r="Z247" s="24">
        <f t="shared" si="24"/>
        <v>125373.54297975896</v>
      </c>
      <c r="AA247" s="25">
        <v>144.11605700912634</v>
      </c>
      <c r="AB247" s="25">
        <f t="shared" si="25"/>
        <v>135.96855379128962</v>
      </c>
      <c r="AC247" s="27">
        <f t="shared" si="26"/>
        <v>-8.1475032178367144</v>
      </c>
      <c r="AD247" s="28">
        <v>18</v>
      </c>
      <c r="AE247" s="26">
        <v>1</v>
      </c>
      <c r="AF247" s="29">
        <f t="shared" si="27"/>
        <v>135.96855379128962</v>
      </c>
      <c r="AG247" s="30">
        <v>144.11605700912634</v>
      </c>
      <c r="AH247" s="30">
        <v>137.5567051710772</v>
      </c>
      <c r="AI247" s="29">
        <v>136.01</v>
      </c>
      <c r="AJ247" s="5"/>
      <c r="AU247" s="2"/>
      <c r="AV247" s="2"/>
      <c r="AW247" s="2"/>
    </row>
    <row r="248" spans="1:49" s="4" customFormat="1" ht="15.75" x14ac:dyDescent="0.25">
      <c r="A248" s="22">
        <v>239</v>
      </c>
      <c r="B248" s="22" t="s">
        <v>243</v>
      </c>
      <c r="C248" s="22">
        <v>1</v>
      </c>
      <c r="D248" s="23">
        <v>0</v>
      </c>
      <c r="E248" s="23">
        <v>2000</v>
      </c>
      <c r="F248" s="23">
        <v>0</v>
      </c>
      <c r="G248" s="23">
        <v>0</v>
      </c>
      <c r="H248" s="23">
        <v>0</v>
      </c>
      <c r="I248" s="23">
        <v>0</v>
      </c>
      <c r="J248" s="23">
        <v>6570476</v>
      </c>
      <c r="K248" s="23">
        <v>582735</v>
      </c>
      <c r="L248" s="23">
        <v>9965218</v>
      </c>
      <c r="M248" s="23">
        <v>40248</v>
      </c>
      <c r="N248" s="23">
        <v>91689</v>
      </c>
      <c r="O248" s="23">
        <v>517873.16</v>
      </c>
      <c r="P248" s="23">
        <v>0</v>
      </c>
      <c r="Q248" s="23">
        <v>0</v>
      </c>
      <c r="R248" s="23">
        <v>0</v>
      </c>
      <c r="S248" s="23">
        <v>0</v>
      </c>
      <c r="T248" s="24" t="s">
        <v>2</v>
      </c>
      <c r="U248" s="24">
        <f t="shared" si="21"/>
        <v>17770239.16</v>
      </c>
      <c r="V248" s="25">
        <f t="shared" si="22"/>
        <v>10.966526921093077</v>
      </c>
      <c r="W248" s="24">
        <v>115252249.87069999</v>
      </c>
      <c r="X248" s="26">
        <v>162040719.80000001</v>
      </c>
      <c r="Y248" s="24">
        <f t="shared" si="23"/>
        <v>46788469.929300025</v>
      </c>
      <c r="Z248" s="24">
        <f t="shared" si="24"/>
        <v>5131070.1507642269</v>
      </c>
      <c r="AA248" s="25">
        <v>131.06161687183572</v>
      </c>
      <c r="AB248" s="25">
        <f t="shared" si="25"/>
        <v>136.14454366424141</v>
      </c>
      <c r="AC248" s="27">
        <f t="shared" si="26"/>
        <v>5.0829267924056865</v>
      </c>
      <c r="AD248" s="28">
        <v>346</v>
      </c>
      <c r="AE248" s="26">
        <v>1</v>
      </c>
      <c r="AF248" s="29">
        <f t="shared" si="27"/>
        <v>136.14454366424141</v>
      </c>
      <c r="AG248" s="30">
        <v>131.06161687183572</v>
      </c>
      <c r="AH248" s="30">
        <v>135.72176461952569</v>
      </c>
      <c r="AI248" s="29">
        <v>136.13999999999999</v>
      </c>
      <c r="AJ248" s="5"/>
      <c r="AU248" s="2"/>
      <c r="AV248" s="2"/>
      <c r="AW248" s="2"/>
    </row>
    <row r="249" spans="1:49" s="4" customFormat="1" ht="15.75" x14ac:dyDescent="0.25">
      <c r="A249" s="22">
        <v>240</v>
      </c>
      <c r="B249" s="22" t="s">
        <v>244</v>
      </c>
      <c r="C249" s="22">
        <v>1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0</v>
      </c>
      <c r="R249" s="23">
        <v>0</v>
      </c>
      <c r="S249" s="23">
        <v>0</v>
      </c>
      <c r="T249" s="24" t="s">
        <v>2</v>
      </c>
      <c r="U249" s="24">
        <f t="shared" si="21"/>
        <v>0</v>
      </c>
      <c r="V249" s="25">
        <f t="shared" si="22"/>
        <v>0</v>
      </c>
      <c r="W249" s="24">
        <v>3562008.9879999999</v>
      </c>
      <c r="X249" s="26">
        <v>4498788.1100000003</v>
      </c>
      <c r="Y249" s="24">
        <f t="shared" si="23"/>
        <v>936779.12200000044</v>
      </c>
      <c r="Z249" s="24">
        <f t="shared" si="24"/>
        <v>0</v>
      </c>
      <c r="AA249" s="25">
        <v>125.90848948350362</v>
      </c>
      <c r="AB249" s="25">
        <f t="shared" si="25"/>
        <v>126.29917906316075</v>
      </c>
      <c r="AC249" s="27">
        <f t="shared" si="26"/>
        <v>0.3906895796571348</v>
      </c>
      <c r="AD249" s="28">
        <v>2</v>
      </c>
      <c r="AE249" s="26">
        <v>0</v>
      </c>
      <c r="AF249" s="29">
        <f t="shared" si="27"/>
        <v>125.90848948350362</v>
      </c>
      <c r="AG249" s="30">
        <v>125.90848948350362</v>
      </c>
      <c r="AH249" s="30">
        <v>125.90848948350362</v>
      </c>
      <c r="AI249" s="29">
        <v>125.91</v>
      </c>
      <c r="AJ249" s="5"/>
      <c r="AU249" s="2"/>
      <c r="AV249" s="2"/>
      <c r="AW249" s="2"/>
    </row>
    <row r="250" spans="1:49" s="4" customFormat="1" ht="15.75" x14ac:dyDescent="0.25">
      <c r="A250" s="22">
        <v>241</v>
      </c>
      <c r="B250" s="22" t="s">
        <v>245</v>
      </c>
      <c r="C250" s="22">
        <v>0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3">
        <v>0</v>
      </c>
      <c r="T250" s="24">
        <v>0</v>
      </c>
      <c r="U250" s="24">
        <f t="shared" si="21"/>
        <v>0</v>
      </c>
      <c r="V250" s="25">
        <f t="shared" si="22"/>
        <v>0</v>
      </c>
      <c r="W250" s="24">
        <v>0</v>
      </c>
      <c r="X250" s="26">
        <v>0</v>
      </c>
      <c r="Y250" s="24">
        <f t="shared" si="23"/>
        <v>0</v>
      </c>
      <c r="Z250" s="24">
        <f t="shared" si="24"/>
        <v>0</v>
      </c>
      <c r="AA250" s="25">
        <v>0</v>
      </c>
      <c r="AB250" s="25">
        <f t="shared" si="25"/>
        <v>0</v>
      </c>
      <c r="AC250" s="27">
        <f t="shared" si="26"/>
        <v>0</v>
      </c>
      <c r="AD250" s="28">
        <v>0</v>
      </c>
      <c r="AE250" s="26" t="s">
        <v>446</v>
      </c>
      <c r="AF250" s="29">
        <f t="shared" si="27"/>
        <v>0</v>
      </c>
      <c r="AG250" s="30">
        <v>0</v>
      </c>
      <c r="AH250" s="30">
        <v>0</v>
      </c>
      <c r="AI250" s="29">
        <v>0</v>
      </c>
      <c r="AJ250" s="5"/>
      <c r="AU250" s="2"/>
      <c r="AV250" s="2"/>
      <c r="AW250" s="2"/>
    </row>
    <row r="251" spans="1:49" s="4" customFormat="1" ht="15.75" x14ac:dyDescent="0.25">
      <c r="A251" s="22">
        <v>242</v>
      </c>
      <c r="B251" s="22" t="s">
        <v>246</v>
      </c>
      <c r="C251" s="22">
        <v>1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123681</v>
      </c>
      <c r="K251" s="23">
        <v>2000</v>
      </c>
      <c r="L251" s="23">
        <v>585845</v>
      </c>
      <c r="M251" s="23">
        <v>0</v>
      </c>
      <c r="N251" s="23">
        <v>1762</v>
      </c>
      <c r="O251" s="23">
        <v>6278.09</v>
      </c>
      <c r="P251" s="23">
        <v>0</v>
      </c>
      <c r="Q251" s="23">
        <v>0</v>
      </c>
      <c r="R251" s="23">
        <v>0</v>
      </c>
      <c r="S251" s="23">
        <v>0</v>
      </c>
      <c r="T251" s="24" t="s">
        <v>11</v>
      </c>
      <c r="U251" s="24">
        <f t="shared" si="21"/>
        <v>660981.59</v>
      </c>
      <c r="V251" s="25">
        <f t="shared" si="22"/>
        <v>7.5729060592188171</v>
      </c>
      <c r="W251" s="24">
        <v>1658443.61</v>
      </c>
      <c r="X251" s="26">
        <v>8728242.3000000007</v>
      </c>
      <c r="Y251" s="24">
        <f t="shared" si="23"/>
        <v>7069798.6900000004</v>
      </c>
      <c r="Z251" s="24">
        <f t="shared" si="24"/>
        <v>535389.21336958266</v>
      </c>
      <c r="AA251" s="25">
        <v>501.61005299501636</v>
      </c>
      <c r="AB251" s="25">
        <f t="shared" si="25"/>
        <v>494.00854133535586</v>
      </c>
      <c r="AC251" s="27">
        <f t="shared" si="26"/>
        <v>-7.6015116596605026</v>
      </c>
      <c r="AD251" s="28">
        <v>0</v>
      </c>
      <c r="AE251" s="26">
        <v>1</v>
      </c>
      <c r="AF251" s="29">
        <f t="shared" si="27"/>
        <v>494.00854133535586</v>
      </c>
      <c r="AG251" s="30">
        <v>520.20513762599785</v>
      </c>
      <c r="AH251" s="30">
        <v>500.87913641661726</v>
      </c>
      <c r="AI251" s="29">
        <v>494.01</v>
      </c>
      <c r="AJ251" s="5"/>
      <c r="AU251" s="2"/>
      <c r="AV251" s="2"/>
      <c r="AW251" s="2"/>
    </row>
    <row r="252" spans="1:49" s="4" customFormat="1" ht="15.75" x14ac:dyDescent="0.25">
      <c r="A252" s="22">
        <v>243</v>
      </c>
      <c r="B252" s="22" t="s">
        <v>247</v>
      </c>
      <c r="C252" s="22">
        <v>1</v>
      </c>
      <c r="D252" s="23">
        <v>0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4156492</v>
      </c>
      <c r="K252" s="23">
        <v>4200000</v>
      </c>
      <c r="L252" s="23">
        <v>12182912.199999999</v>
      </c>
      <c r="M252" s="23">
        <v>47157</v>
      </c>
      <c r="N252" s="23">
        <v>33627</v>
      </c>
      <c r="O252" s="23">
        <v>100777.04</v>
      </c>
      <c r="P252" s="23">
        <v>0</v>
      </c>
      <c r="Q252" s="23">
        <v>0</v>
      </c>
      <c r="R252" s="23">
        <v>0</v>
      </c>
      <c r="S252" s="23">
        <v>0</v>
      </c>
      <c r="T252" s="24" t="s">
        <v>2</v>
      </c>
      <c r="U252" s="24">
        <f t="shared" si="21"/>
        <v>20720965.239999998</v>
      </c>
      <c r="V252" s="25">
        <f t="shared" si="22"/>
        <v>10.211538298995354</v>
      </c>
      <c r="W252" s="24">
        <v>177359599.78528002</v>
      </c>
      <c r="X252" s="26">
        <v>202917176.95499998</v>
      </c>
      <c r="Y252" s="24">
        <f t="shared" si="23"/>
        <v>25557577.169719964</v>
      </c>
      <c r="Z252" s="24">
        <f t="shared" si="24"/>
        <v>2609821.7809812468</v>
      </c>
      <c r="AA252" s="25">
        <v>113.87153479716477</v>
      </c>
      <c r="AB252" s="25">
        <f t="shared" si="25"/>
        <v>112.93854711925397</v>
      </c>
      <c r="AC252" s="27">
        <f t="shared" si="26"/>
        <v>-0.93298767791080195</v>
      </c>
      <c r="AD252" s="28">
        <v>66</v>
      </c>
      <c r="AE252" s="26">
        <v>1</v>
      </c>
      <c r="AF252" s="29">
        <f t="shared" si="27"/>
        <v>112.93854711925397</v>
      </c>
      <c r="AG252" s="30">
        <v>113.87153479716477</v>
      </c>
      <c r="AH252" s="30">
        <v>113.02199405799442</v>
      </c>
      <c r="AI252" s="29">
        <v>112.94</v>
      </c>
      <c r="AJ252" s="5"/>
      <c r="AU252" s="2"/>
      <c r="AV252" s="2"/>
      <c r="AW252" s="2"/>
    </row>
    <row r="253" spans="1:49" s="4" customFormat="1" ht="15.75" x14ac:dyDescent="0.25">
      <c r="A253" s="22">
        <v>244</v>
      </c>
      <c r="B253" s="22" t="s">
        <v>248</v>
      </c>
      <c r="C253" s="22">
        <v>1</v>
      </c>
      <c r="D253" s="23">
        <v>0</v>
      </c>
      <c r="E253" s="23">
        <v>68971</v>
      </c>
      <c r="F253" s="23">
        <v>0</v>
      </c>
      <c r="G253" s="23">
        <v>0</v>
      </c>
      <c r="H253" s="23">
        <v>0</v>
      </c>
      <c r="I253" s="23">
        <v>0</v>
      </c>
      <c r="J253" s="23">
        <v>3410635</v>
      </c>
      <c r="K253" s="23">
        <v>1211059</v>
      </c>
      <c r="L253" s="23">
        <v>0</v>
      </c>
      <c r="M253" s="23">
        <v>27458</v>
      </c>
      <c r="N253" s="23">
        <v>118280</v>
      </c>
      <c r="O253" s="23">
        <v>403416.79</v>
      </c>
      <c r="P253" s="23">
        <v>0</v>
      </c>
      <c r="Q253" s="23">
        <v>0</v>
      </c>
      <c r="R253" s="23">
        <v>0</v>
      </c>
      <c r="S253" s="23">
        <v>0</v>
      </c>
      <c r="T253" s="24" t="s">
        <v>11</v>
      </c>
      <c r="U253" s="24">
        <f t="shared" si="21"/>
        <v>5239819.79</v>
      </c>
      <c r="V253" s="25">
        <f t="shared" si="22"/>
        <v>6.9196507380532513</v>
      </c>
      <c r="W253" s="24">
        <v>60202189.727940001</v>
      </c>
      <c r="X253" s="26">
        <v>75723761.044537216</v>
      </c>
      <c r="Y253" s="24">
        <f t="shared" si="23"/>
        <v>15521571.316597216</v>
      </c>
      <c r="Z253" s="24">
        <f t="shared" si="24"/>
        <v>1074038.524166381</v>
      </c>
      <c r="AA253" s="25">
        <v>124.17352811526767</v>
      </c>
      <c r="AB253" s="25">
        <f t="shared" si="25"/>
        <v>123.99835098643545</v>
      </c>
      <c r="AC253" s="27">
        <f t="shared" si="26"/>
        <v>-0.17517712883221748</v>
      </c>
      <c r="AD253" s="28">
        <v>286</v>
      </c>
      <c r="AE253" s="26">
        <v>1</v>
      </c>
      <c r="AF253" s="29">
        <f t="shared" si="27"/>
        <v>123.99835098643545</v>
      </c>
      <c r="AG253" s="30">
        <v>124.17352811526767</v>
      </c>
      <c r="AH253" s="30">
        <v>124.17352811526767</v>
      </c>
      <c r="AI253" s="29">
        <v>124.17</v>
      </c>
      <c r="AJ253" s="5"/>
      <c r="AU253" s="2"/>
      <c r="AV253" s="2"/>
      <c r="AW253" s="2"/>
    </row>
    <row r="254" spans="1:49" s="4" customFormat="1" ht="15.75" x14ac:dyDescent="0.25">
      <c r="A254" s="22">
        <v>245</v>
      </c>
      <c r="B254" s="22" t="s">
        <v>249</v>
      </c>
      <c r="C254" s="22">
        <v>0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4">
        <v>0</v>
      </c>
      <c r="U254" s="24">
        <f t="shared" si="21"/>
        <v>0</v>
      </c>
      <c r="V254" s="25">
        <f t="shared" si="22"/>
        <v>0</v>
      </c>
      <c r="W254" s="24">
        <v>0</v>
      </c>
      <c r="X254" s="26">
        <v>0</v>
      </c>
      <c r="Y254" s="24">
        <f t="shared" si="23"/>
        <v>0</v>
      </c>
      <c r="Z254" s="24">
        <f t="shared" si="24"/>
        <v>0</v>
      </c>
      <c r="AA254" s="25">
        <v>0</v>
      </c>
      <c r="AB254" s="25">
        <f t="shared" si="25"/>
        <v>0</v>
      </c>
      <c r="AC254" s="27">
        <f t="shared" si="26"/>
        <v>0</v>
      </c>
      <c r="AD254" s="28">
        <v>0</v>
      </c>
      <c r="AE254" s="26" t="s">
        <v>446</v>
      </c>
      <c r="AF254" s="29">
        <f t="shared" si="27"/>
        <v>0</v>
      </c>
      <c r="AG254" s="30">
        <v>0</v>
      </c>
      <c r="AH254" s="30">
        <v>0</v>
      </c>
      <c r="AI254" s="29">
        <v>0</v>
      </c>
      <c r="AJ254" s="5"/>
      <c r="AU254" s="2"/>
      <c r="AV254" s="2"/>
      <c r="AW254" s="2"/>
    </row>
    <row r="255" spans="1:49" s="4" customFormat="1" ht="15.75" x14ac:dyDescent="0.25">
      <c r="A255" s="22">
        <v>246</v>
      </c>
      <c r="B255" s="22" t="s">
        <v>250</v>
      </c>
      <c r="C255" s="22">
        <v>1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  <c r="I255" s="23">
        <v>257775</v>
      </c>
      <c r="J255" s="23">
        <v>2666422</v>
      </c>
      <c r="K255" s="23">
        <v>1085800</v>
      </c>
      <c r="L255" s="23">
        <v>3386889</v>
      </c>
      <c r="M255" s="23">
        <v>0</v>
      </c>
      <c r="N255" s="23">
        <v>7073</v>
      </c>
      <c r="O255" s="23">
        <v>4587.45</v>
      </c>
      <c r="P255" s="23">
        <v>0</v>
      </c>
      <c r="Q255" s="23">
        <v>0</v>
      </c>
      <c r="R255" s="23">
        <v>0</v>
      </c>
      <c r="S255" s="23">
        <v>0</v>
      </c>
      <c r="T255" s="24" t="s">
        <v>2</v>
      </c>
      <c r="U255" s="24">
        <f t="shared" si="21"/>
        <v>7408546.4500000002</v>
      </c>
      <c r="V255" s="25">
        <f t="shared" si="22"/>
        <v>10.411486679444625</v>
      </c>
      <c r="W255" s="24">
        <v>48771409.240159996</v>
      </c>
      <c r="X255" s="26">
        <v>71157431</v>
      </c>
      <c r="Y255" s="24">
        <f t="shared" si="23"/>
        <v>22386021.759840004</v>
      </c>
      <c r="Z255" s="24">
        <f t="shared" si="24"/>
        <v>2330717.6735833175</v>
      </c>
      <c r="AA255" s="25">
        <v>138.41591881404588</v>
      </c>
      <c r="AB255" s="25">
        <f t="shared" si="25"/>
        <v>141.12102643477132</v>
      </c>
      <c r="AC255" s="27">
        <f t="shared" si="26"/>
        <v>2.7051076207254425</v>
      </c>
      <c r="AD255" s="28">
        <v>3</v>
      </c>
      <c r="AE255" s="26">
        <v>1</v>
      </c>
      <c r="AF255" s="29">
        <f t="shared" si="27"/>
        <v>141.12102643477132</v>
      </c>
      <c r="AG255" s="30">
        <v>138.41591881404588</v>
      </c>
      <c r="AH255" s="30">
        <v>141.12702341927442</v>
      </c>
      <c r="AI255" s="29">
        <v>141.12</v>
      </c>
      <c r="AJ255" s="5"/>
      <c r="AU255" s="2"/>
      <c r="AV255" s="2"/>
      <c r="AW255" s="2"/>
    </row>
    <row r="256" spans="1:49" s="4" customFormat="1" ht="15.75" x14ac:dyDescent="0.25">
      <c r="A256" s="22">
        <v>247</v>
      </c>
      <c r="B256" s="22" t="s">
        <v>251</v>
      </c>
      <c r="C256" s="22">
        <v>0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  <c r="Q256" s="23">
        <v>0</v>
      </c>
      <c r="R256" s="23">
        <v>0</v>
      </c>
      <c r="S256" s="23">
        <v>0</v>
      </c>
      <c r="T256" s="24">
        <v>0</v>
      </c>
      <c r="U256" s="24">
        <f t="shared" si="21"/>
        <v>0</v>
      </c>
      <c r="V256" s="25">
        <f t="shared" si="22"/>
        <v>0</v>
      </c>
      <c r="W256" s="24">
        <v>0</v>
      </c>
      <c r="X256" s="26">
        <v>0</v>
      </c>
      <c r="Y256" s="24">
        <f t="shared" si="23"/>
        <v>0</v>
      </c>
      <c r="Z256" s="24">
        <f t="shared" si="24"/>
        <v>0</v>
      </c>
      <c r="AA256" s="25">
        <v>0</v>
      </c>
      <c r="AB256" s="25">
        <f t="shared" si="25"/>
        <v>0</v>
      </c>
      <c r="AC256" s="27">
        <f t="shared" si="26"/>
        <v>0</v>
      </c>
      <c r="AD256" s="28">
        <v>0</v>
      </c>
      <c r="AE256" s="26" t="s">
        <v>446</v>
      </c>
      <c r="AF256" s="29">
        <f t="shared" si="27"/>
        <v>0</v>
      </c>
      <c r="AG256" s="30">
        <v>0</v>
      </c>
      <c r="AH256" s="30">
        <v>0</v>
      </c>
      <c r="AI256" s="29">
        <v>0</v>
      </c>
      <c r="AJ256" s="5"/>
      <c r="AU256" s="2"/>
      <c r="AV256" s="2"/>
      <c r="AW256" s="2"/>
    </row>
    <row r="257" spans="1:49" s="4" customFormat="1" ht="15.75" x14ac:dyDescent="0.25">
      <c r="A257" s="22">
        <v>248</v>
      </c>
      <c r="B257" s="22" t="s">
        <v>252</v>
      </c>
      <c r="C257" s="22">
        <v>1</v>
      </c>
      <c r="D257" s="23">
        <v>0</v>
      </c>
      <c r="E257" s="23">
        <v>6000000</v>
      </c>
      <c r="F257" s="23">
        <v>0</v>
      </c>
      <c r="G257" s="23">
        <v>0</v>
      </c>
      <c r="H257" s="23">
        <v>0</v>
      </c>
      <c r="I257" s="23">
        <v>0</v>
      </c>
      <c r="J257" s="23">
        <v>5450000</v>
      </c>
      <c r="K257" s="23">
        <v>5000000</v>
      </c>
      <c r="L257" s="23">
        <v>3053379</v>
      </c>
      <c r="M257" s="23">
        <v>38189</v>
      </c>
      <c r="N257" s="23">
        <v>67096</v>
      </c>
      <c r="O257" s="23">
        <v>890652.28</v>
      </c>
      <c r="P257" s="23">
        <v>0</v>
      </c>
      <c r="Q257" s="23">
        <v>0</v>
      </c>
      <c r="R257" s="23">
        <v>0</v>
      </c>
      <c r="S257" s="23">
        <v>0</v>
      </c>
      <c r="T257" s="24" t="s">
        <v>11</v>
      </c>
      <c r="U257" s="24">
        <f t="shared" si="21"/>
        <v>20193978.380000003</v>
      </c>
      <c r="V257" s="25">
        <f t="shared" si="22"/>
        <v>12.162869176714256</v>
      </c>
      <c r="W257" s="24">
        <v>159415532.16808999</v>
      </c>
      <c r="X257" s="26">
        <v>166029726.09999999</v>
      </c>
      <c r="Y257" s="24">
        <f t="shared" si="23"/>
        <v>6614193.9319100082</v>
      </c>
      <c r="Z257" s="24">
        <f t="shared" si="24"/>
        <v>804475.7550323871</v>
      </c>
      <c r="AA257" s="25">
        <v>104.81563521057453</v>
      </c>
      <c r="AB257" s="25">
        <f t="shared" si="25"/>
        <v>103.64438652737537</v>
      </c>
      <c r="AC257" s="27">
        <f t="shared" si="26"/>
        <v>-1.1712486831991527</v>
      </c>
      <c r="AD257" s="28">
        <v>602</v>
      </c>
      <c r="AE257" s="26">
        <v>1</v>
      </c>
      <c r="AF257" s="29">
        <f t="shared" si="27"/>
        <v>103.64438652737537</v>
      </c>
      <c r="AG257" s="30">
        <v>104.88046414341099</v>
      </c>
      <c r="AH257" s="30">
        <v>103.76683019250743</v>
      </c>
      <c r="AI257" s="29">
        <v>103.64</v>
      </c>
      <c r="AJ257" s="5"/>
      <c r="AU257" s="2"/>
      <c r="AV257" s="2"/>
      <c r="AW257" s="2"/>
    </row>
    <row r="258" spans="1:49" s="4" customFormat="1" ht="15.75" x14ac:dyDescent="0.25">
      <c r="A258" s="22">
        <v>249</v>
      </c>
      <c r="B258" s="22" t="s">
        <v>253</v>
      </c>
      <c r="C258" s="22">
        <v>1</v>
      </c>
      <c r="D258" s="23">
        <v>0</v>
      </c>
      <c r="E258" s="23">
        <v>36558.1</v>
      </c>
      <c r="F258" s="23">
        <v>0</v>
      </c>
      <c r="G258" s="23">
        <v>0</v>
      </c>
      <c r="H258" s="23">
        <v>0</v>
      </c>
      <c r="I258" s="23">
        <v>0</v>
      </c>
      <c r="J258" s="23">
        <v>472880</v>
      </c>
      <c r="K258" s="23">
        <v>0</v>
      </c>
      <c r="L258" s="23">
        <v>0</v>
      </c>
      <c r="M258" s="23">
        <v>0</v>
      </c>
      <c r="N258" s="23">
        <v>51817</v>
      </c>
      <c r="O258" s="23">
        <v>0</v>
      </c>
      <c r="P258" s="23">
        <v>0</v>
      </c>
      <c r="Q258" s="23">
        <v>0</v>
      </c>
      <c r="R258" s="23">
        <v>0</v>
      </c>
      <c r="S258" s="23">
        <v>0</v>
      </c>
      <c r="T258" s="24" t="s">
        <v>11</v>
      </c>
      <c r="U258" s="24">
        <f t="shared" si="21"/>
        <v>561255.1</v>
      </c>
      <c r="V258" s="25">
        <f t="shared" si="22"/>
        <v>10.216851405988901</v>
      </c>
      <c r="W258" s="24">
        <v>1789484.8800000001</v>
      </c>
      <c r="X258" s="26">
        <v>5493425.2999999998</v>
      </c>
      <c r="Y258" s="24">
        <f t="shared" si="23"/>
        <v>3703940.42</v>
      </c>
      <c r="Z258" s="24">
        <f t="shared" si="24"/>
        <v>378426.08887776121</v>
      </c>
      <c r="AA258" s="25">
        <v>274.42668008433293</v>
      </c>
      <c r="AB258" s="25">
        <f t="shared" si="25"/>
        <v>285.83640288272449</v>
      </c>
      <c r="AC258" s="27">
        <f t="shared" si="26"/>
        <v>11.409722798391556</v>
      </c>
      <c r="AD258" s="28">
        <v>0</v>
      </c>
      <c r="AE258" s="26">
        <v>1</v>
      </c>
      <c r="AF258" s="29">
        <f t="shared" si="27"/>
        <v>285.83640288272449</v>
      </c>
      <c r="AG258" s="30">
        <v>274.42668008433293</v>
      </c>
      <c r="AH258" s="30">
        <v>285.73892043821417</v>
      </c>
      <c r="AI258" s="29">
        <v>285.83999999999997</v>
      </c>
      <c r="AJ258" s="5"/>
      <c r="AU258" s="2"/>
      <c r="AV258" s="2"/>
      <c r="AW258" s="2"/>
    </row>
    <row r="259" spans="1:49" s="4" customFormat="1" ht="15.75" x14ac:dyDescent="0.25">
      <c r="A259" s="22">
        <v>250</v>
      </c>
      <c r="B259" s="22" t="s">
        <v>254</v>
      </c>
      <c r="C259" s="22">
        <v>1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251674</v>
      </c>
      <c r="K259" s="23">
        <v>45702</v>
      </c>
      <c r="L259" s="23">
        <v>267245</v>
      </c>
      <c r="M259" s="23">
        <v>0</v>
      </c>
      <c r="N259" s="23">
        <v>8257</v>
      </c>
      <c r="O259" s="23">
        <v>1510.11</v>
      </c>
      <c r="P259" s="23">
        <v>0</v>
      </c>
      <c r="Q259" s="23">
        <v>0</v>
      </c>
      <c r="R259" s="23">
        <v>0</v>
      </c>
      <c r="S259" s="23">
        <v>0</v>
      </c>
      <c r="T259" s="24" t="s">
        <v>11</v>
      </c>
      <c r="U259" s="24">
        <f t="shared" si="21"/>
        <v>547663.61</v>
      </c>
      <c r="V259" s="25">
        <f t="shared" si="22"/>
        <v>6.8002660686206955</v>
      </c>
      <c r="W259" s="24">
        <v>6154033.3700000001</v>
      </c>
      <c r="X259" s="26">
        <v>8053561.5</v>
      </c>
      <c r="Y259" s="24">
        <f t="shared" si="23"/>
        <v>1899528.13</v>
      </c>
      <c r="Z259" s="24">
        <f t="shared" si="24"/>
        <v>129172.96688829521</v>
      </c>
      <c r="AA259" s="25">
        <v>124.28382913241582</v>
      </c>
      <c r="AB259" s="25">
        <f t="shared" si="25"/>
        <v>128.76739622085773</v>
      </c>
      <c r="AC259" s="27">
        <f t="shared" si="26"/>
        <v>4.4835670884419159</v>
      </c>
      <c r="AD259" s="28">
        <v>2</v>
      </c>
      <c r="AE259" s="26">
        <v>1</v>
      </c>
      <c r="AF259" s="29">
        <f t="shared" si="27"/>
        <v>128.76739622085773</v>
      </c>
      <c r="AG259" s="30">
        <v>124.85324082243667</v>
      </c>
      <c r="AH259" s="30">
        <v>124.28382913241582</v>
      </c>
      <c r="AI259" s="29">
        <v>124.28</v>
      </c>
      <c r="AJ259" s="5"/>
      <c r="AU259" s="2"/>
      <c r="AV259" s="2"/>
      <c r="AW259" s="2"/>
    </row>
    <row r="260" spans="1:49" s="4" customFormat="1" ht="15.75" x14ac:dyDescent="0.25">
      <c r="A260" s="22">
        <v>251</v>
      </c>
      <c r="B260" s="22" t="s">
        <v>255</v>
      </c>
      <c r="C260" s="22">
        <v>1</v>
      </c>
      <c r="D260" s="23">
        <v>0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424803</v>
      </c>
      <c r="K260" s="23">
        <v>152327</v>
      </c>
      <c r="L260" s="23">
        <v>1909312</v>
      </c>
      <c r="M260" s="23">
        <v>1295</v>
      </c>
      <c r="N260" s="23">
        <v>42513</v>
      </c>
      <c r="O260" s="23">
        <v>140431.9</v>
      </c>
      <c r="P260" s="23">
        <v>0</v>
      </c>
      <c r="Q260" s="23">
        <v>0</v>
      </c>
      <c r="R260" s="23">
        <v>450000</v>
      </c>
      <c r="S260" s="23">
        <v>150000</v>
      </c>
      <c r="T260" s="24" t="s">
        <v>2</v>
      </c>
      <c r="U260" s="24">
        <f t="shared" si="21"/>
        <v>3270681.9</v>
      </c>
      <c r="V260" s="25">
        <f t="shared" si="22"/>
        <v>7.382074149197873</v>
      </c>
      <c r="W260" s="24">
        <v>37854417.122810006</v>
      </c>
      <c r="X260" s="26">
        <v>44305730.799999997</v>
      </c>
      <c r="Y260" s="24">
        <f t="shared" si="23"/>
        <v>6451313.6771899909</v>
      </c>
      <c r="Z260" s="24">
        <f t="shared" si="24"/>
        <v>476240.75924750906</v>
      </c>
      <c r="AA260" s="25">
        <v>113.4636319187324</v>
      </c>
      <c r="AB260" s="25">
        <f t="shared" si="25"/>
        <v>115.78434796276937</v>
      </c>
      <c r="AC260" s="27">
        <f t="shared" si="26"/>
        <v>2.3207160440369705</v>
      </c>
      <c r="AD260" s="28">
        <v>107</v>
      </c>
      <c r="AE260" s="26">
        <v>1</v>
      </c>
      <c r="AF260" s="29">
        <f t="shared" si="27"/>
        <v>115.78434796276937</v>
      </c>
      <c r="AG260" s="30">
        <v>113.4636319187324</v>
      </c>
      <c r="AH260" s="30">
        <v>115.7326133873878</v>
      </c>
      <c r="AI260" s="29">
        <v>115.78</v>
      </c>
      <c r="AJ260" s="5"/>
      <c r="AU260" s="2"/>
      <c r="AV260" s="2"/>
      <c r="AW260" s="2"/>
    </row>
    <row r="261" spans="1:49" s="4" customFormat="1" ht="15.75" x14ac:dyDescent="0.25">
      <c r="A261" s="22">
        <v>252</v>
      </c>
      <c r="B261" s="22" t="s">
        <v>256</v>
      </c>
      <c r="C261" s="22">
        <v>1</v>
      </c>
      <c r="D261" s="23">
        <v>0</v>
      </c>
      <c r="E261" s="23">
        <v>304148</v>
      </c>
      <c r="F261" s="23">
        <v>0</v>
      </c>
      <c r="G261" s="23">
        <v>0</v>
      </c>
      <c r="H261" s="23">
        <v>0</v>
      </c>
      <c r="I261" s="23">
        <v>101850</v>
      </c>
      <c r="J261" s="23">
        <v>525014</v>
      </c>
      <c r="K261" s="23">
        <v>637237</v>
      </c>
      <c r="L261" s="23">
        <v>725964</v>
      </c>
      <c r="M261" s="23">
        <v>0</v>
      </c>
      <c r="N261" s="23">
        <v>105256</v>
      </c>
      <c r="O261" s="23">
        <v>0</v>
      </c>
      <c r="P261" s="23">
        <v>0</v>
      </c>
      <c r="Q261" s="23">
        <v>0</v>
      </c>
      <c r="R261" s="23">
        <v>0</v>
      </c>
      <c r="S261" s="23">
        <v>0</v>
      </c>
      <c r="T261" s="24" t="s">
        <v>2</v>
      </c>
      <c r="U261" s="24">
        <f t="shared" si="21"/>
        <v>2399469</v>
      </c>
      <c r="V261" s="25">
        <f t="shared" si="22"/>
        <v>12.297457061101955</v>
      </c>
      <c r="W261" s="24">
        <v>7625722.318</v>
      </c>
      <c r="X261" s="26">
        <v>19511912</v>
      </c>
      <c r="Y261" s="24">
        <f t="shared" si="23"/>
        <v>11886189.682</v>
      </c>
      <c r="Z261" s="24">
        <f t="shared" si="24"/>
        <v>1461699.072345081</v>
      </c>
      <c r="AA261" s="25">
        <v>226.84273013687948</v>
      </c>
      <c r="AB261" s="25">
        <f t="shared" si="25"/>
        <v>236.70168116466311</v>
      </c>
      <c r="AC261" s="27">
        <f t="shared" si="26"/>
        <v>9.8589510277836325</v>
      </c>
      <c r="AD261" s="28">
        <v>0</v>
      </c>
      <c r="AE261" s="26">
        <v>1</v>
      </c>
      <c r="AF261" s="29">
        <f t="shared" si="27"/>
        <v>236.70168116466311</v>
      </c>
      <c r="AG261" s="30">
        <v>226.84273013687948</v>
      </c>
      <c r="AH261" s="30">
        <v>237.8630676898417</v>
      </c>
      <c r="AI261" s="29">
        <v>236.7</v>
      </c>
      <c r="AJ261" s="5"/>
      <c r="AU261" s="2"/>
      <c r="AV261" s="2"/>
      <c r="AW261" s="2"/>
    </row>
    <row r="262" spans="1:49" s="4" customFormat="1" ht="15.75" x14ac:dyDescent="0.25">
      <c r="A262" s="22">
        <v>253</v>
      </c>
      <c r="B262" s="22" t="s">
        <v>257</v>
      </c>
      <c r="C262" s="22">
        <v>1</v>
      </c>
      <c r="D262" s="23">
        <v>0</v>
      </c>
      <c r="E262" s="23">
        <v>10260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3245.55</v>
      </c>
      <c r="P262" s="23">
        <v>0</v>
      </c>
      <c r="Q262" s="23">
        <v>0</v>
      </c>
      <c r="R262" s="23">
        <v>0</v>
      </c>
      <c r="S262" s="23">
        <v>0</v>
      </c>
      <c r="T262" s="24" t="s">
        <v>11</v>
      </c>
      <c r="U262" s="24">
        <f t="shared" si="21"/>
        <v>13505.55</v>
      </c>
      <c r="V262" s="25">
        <f t="shared" si="22"/>
        <v>0.63033426947578652</v>
      </c>
      <c r="W262" s="24">
        <v>704404.78000000014</v>
      </c>
      <c r="X262" s="26">
        <v>2142601.2600000002</v>
      </c>
      <c r="Y262" s="24">
        <f t="shared" si="23"/>
        <v>1438196.48</v>
      </c>
      <c r="Z262" s="24">
        <f t="shared" si="24"/>
        <v>9065.4452758344778</v>
      </c>
      <c r="AA262" s="25">
        <v>262.94944143395378</v>
      </c>
      <c r="AB262" s="25">
        <f t="shared" si="25"/>
        <v>302.88491437042285</v>
      </c>
      <c r="AC262" s="27">
        <f t="shared" si="26"/>
        <v>39.935472936469068</v>
      </c>
      <c r="AD262" s="28">
        <v>1</v>
      </c>
      <c r="AE262" s="26">
        <v>1</v>
      </c>
      <c r="AF262" s="29">
        <f t="shared" si="27"/>
        <v>302.88491437042285</v>
      </c>
      <c r="AG262" s="30">
        <v>266.29553251925728</v>
      </c>
      <c r="AH262" s="30">
        <v>304.82754243672571</v>
      </c>
      <c r="AI262" s="29">
        <v>302.88</v>
      </c>
      <c r="AJ262" s="5"/>
      <c r="AU262" s="2"/>
      <c r="AV262" s="2"/>
      <c r="AW262" s="2"/>
    </row>
    <row r="263" spans="1:49" s="4" customFormat="1" ht="15.75" x14ac:dyDescent="0.25">
      <c r="A263" s="22">
        <v>254</v>
      </c>
      <c r="B263" s="22" t="s">
        <v>258</v>
      </c>
      <c r="C263" s="22">
        <v>0</v>
      </c>
      <c r="D263" s="23">
        <v>0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0</v>
      </c>
      <c r="S263" s="23">
        <v>0</v>
      </c>
      <c r="T263" s="24">
        <v>0</v>
      </c>
      <c r="U263" s="24">
        <f t="shared" si="21"/>
        <v>0</v>
      </c>
      <c r="V263" s="25">
        <f t="shared" si="22"/>
        <v>0</v>
      </c>
      <c r="W263" s="24">
        <v>89152.431750000003</v>
      </c>
      <c r="X263" s="26">
        <v>108200</v>
      </c>
      <c r="Y263" s="24">
        <f t="shared" si="23"/>
        <v>19047.568249999997</v>
      </c>
      <c r="Z263" s="24">
        <f t="shared" si="24"/>
        <v>0</v>
      </c>
      <c r="AA263" s="25">
        <v>0</v>
      </c>
      <c r="AB263" s="25">
        <f t="shared" si="25"/>
        <v>0</v>
      </c>
      <c r="AC263" s="27">
        <f t="shared" si="26"/>
        <v>0</v>
      </c>
      <c r="AD263" s="28">
        <v>0</v>
      </c>
      <c r="AE263" s="26" t="s">
        <v>446</v>
      </c>
      <c r="AF263" s="29">
        <f t="shared" si="27"/>
        <v>0</v>
      </c>
      <c r="AG263" s="30">
        <v>0</v>
      </c>
      <c r="AH263" s="30">
        <v>0</v>
      </c>
      <c r="AI263" s="29">
        <v>0</v>
      </c>
      <c r="AJ263" s="5"/>
      <c r="AU263" s="2"/>
      <c r="AV263" s="2"/>
      <c r="AW263" s="2"/>
    </row>
    <row r="264" spans="1:49" s="4" customFormat="1" ht="15.75" x14ac:dyDescent="0.25">
      <c r="A264" s="22">
        <v>255</v>
      </c>
      <c r="B264" s="22" t="s">
        <v>259</v>
      </c>
      <c r="C264" s="22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  <c r="Q264" s="23">
        <v>0</v>
      </c>
      <c r="R264" s="23">
        <v>0</v>
      </c>
      <c r="S264" s="23">
        <v>0</v>
      </c>
      <c r="T264" s="24">
        <v>0</v>
      </c>
      <c r="U264" s="24">
        <f t="shared" si="21"/>
        <v>0</v>
      </c>
      <c r="V264" s="25">
        <f t="shared" si="22"/>
        <v>0</v>
      </c>
      <c r="W264" s="24">
        <v>0</v>
      </c>
      <c r="X264" s="26">
        <v>0</v>
      </c>
      <c r="Y264" s="24">
        <f t="shared" si="23"/>
        <v>0</v>
      </c>
      <c r="Z264" s="24">
        <f t="shared" si="24"/>
        <v>0</v>
      </c>
      <c r="AA264" s="25">
        <v>0</v>
      </c>
      <c r="AB264" s="25">
        <f t="shared" si="25"/>
        <v>0</v>
      </c>
      <c r="AC264" s="27">
        <f t="shared" si="26"/>
        <v>0</v>
      </c>
      <c r="AD264" s="28">
        <v>0</v>
      </c>
      <c r="AE264" s="26" t="s">
        <v>446</v>
      </c>
      <c r="AF264" s="29">
        <f t="shared" si="27"/>
        <v>0</v>
      </c>
      <c r="AG264" s="30">
        <v>0</v>
      </c>
      <c r="AH264" s="30">
        <v>0</v>
      </c>
      <c r="AI264" s="29">
        <v>0</v>
      </c>
      <c r="AJ264" s="5"/>
      <c r="AU264" s="2"/>
      <c r="AV264" s="2"/>
      <c r="AW264" s="2"/>
    </row>
    <row r="265" spans="1:49" s="4" customFormat="1" ht="15.75" x14ac:dyDescent="0.25">
      <c r="A265" s="22">
        <v>256</v>
      </c>
      <c r="B265" s="22" t="s">
        <v>260</v>
      </c>
      <c r="C265" s="22">
        <v>0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3482</v>
      </c>
      <c r="O265" s="23">
        <v>0</v>
      </c>
      <c r="P265" s="23">
        <v>0</v>
      </c>
      <c r="Q265" s="23">
        <v>0</v>
      </c>
      <c r="R265" s="23">
        <v>0</v>
      </c>
      <c r="S265" s="23">
        <v>0</v>
      </c>
      <c r="T265" s="24">
        <v>0</v>
      </c>
      <c r="U265" s="24">
        <f t="shared" si="21"/>
        <v>3482</v>
      </c>
      <c r="V265" s="25">
        <f t="shared" si="22"/>
        <v>0</v>
      </c>
      <c r="W265" s="24">
        <v>448617.29999999993</v>
      </c>
      <c r="X265" s="26">
        <v>448617</v>
      </c>
      <c r="Y265" s="24">
        <f t="shared" si="23"/>
        <v>0</v>
      </c>
      <c r="Z265" s="24">
        <f t="shared" si="24"/>
        <v>0</v>
      </c>
      <c r="AA265" s="25">
        <v>0</v>
      </c>
      <c r="AB265" s="25">
        <f t="shared" si="25"/>
        <v>0</v>
      </c>
      <c r="AC265" s="27">
        <f t="shared" si="26"/>
        <v>0</v>
      </c>
      <c r="AD265" s="28">
        <v>0</v>
      </c>
      <c r="AE265" s="26" t="s">
        <v>446</v>
      </c>
      <c r="AF265" s="29">
        <f t="shared" si="27"/>
        <v>0</v>
      </c>
      <c r="AG265" s="30">
        <v>0</v>
      </c>
      <c r="AH265" s="30">
        <v>0</v>
      </c>
      <c r="AI265" s="29">
        <v>0</v>
      </c>
      <c r="AJ265" s="5"/>
      <c r="AU265" s="2"/>
      <c r="AV265" s="2"/>
      <c r="AW265" s="2"/>
    </row>
    <row r="266" spans="1:49" s="4" customFormat="1" ht="15.75" x14ac:dyDescent="0.25">
      <c r="A266" s="22">
        <v>257</v>
      </c>
      <c r="B266" s="22" t="s">
        <v>261</v>
      </c>
      <c r="C266" s="22">
        <v>0</v>
      </c>
      <c r="D266" s="23">
        <v>0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23">
        <v>0</v>
      </c>
      <c r="T266" s="24">
        <v>0</v>
      </c>
      <c r="U266" s="24">
        <f t="shared" ref="U266:U329" si="28">IF(OR(T266="X",T266="X16",T266="X17"),SUM(D266:S266),
IF(T266="x18",SUM(E266:K266,M266:S266)+D266*0.9+L266*0.9,SUM(D266:S266)-D266-L266))</f>
        <v>0</v>
      </c>
      <c r="V266" s="25">
        <f t="shared" ref="V266:V329" si="29">IF(AND(C266=1,U266&gt;0),U266/X266*100,0)</f>
        <v>0</v>
      </c>
      <c r="W266" s="24">
        <v>0</v>
      </c>
      <c r="X266" s="26">
        <v>176109</v>
      </c>
      <c r="Y266" s="24">
        <f t="shared" ref="Y266:Y329" si="30">IF(X266-W266&gt;0,X266-W266,0)</f>
        <v>176109</v>
      </c>
      <c r="Z266" s="24">
        <f t="shared" ref="Z266:Z329" si="31">V266*0.01*Y266</f>
        <v>0</v>
      </c>
      <c r="AA266" s="25">
        <v>0</v>
      </c>
      <c r="AB266" s="25">
        <f t="shared" ref="AB266:AB329" si="32">IFERROR(IF(C266=1,(X266-Z266)/W266*100,0),"")</f>
        <v>0</v>
      </c>
      <c r="AC266" s="27">
        <f t="shared" ref="AC266:AC329" si="33">AB266-AA266</f>
        <v>0</v>
      </c>
      <c r="AD266" s="28">
        <v>0</v>
      </c>
      <c r="AE266" s="26" t="s">
        <v>446</v>
      </c>
      <c r="AF266" s="29">
        <f t="shared" ref="AF266:AF329" si="34">IF(AE266=1,AB266,AA266)</f>
        <v>0</v>
      </c>
      <c r="AG266" s="30">
        <v>0</v>
      </c>
      <c r="AH266" s="30">
        <v>0</v>
      </c>
      <c r="AI266" s="29">
        <v>0</v>
      </c>
      <c r="AJ266" s="5"/>
      <c r="AU266" s="2"/>
      <c r="AV266" s="2"/>
      <c r="AW266" s="2"/>
    </row>
    <row r="267" spans="1:49" s="4" customFormat="1" ht="15.75" x14ac:dyDescent="0.25">
      <c r="A267" s="22">
        <v>258</v>
      </c>
      <c r="B267" s="22" t="s">
        <v>262</v>
      </c>
      <c r="C267" s="22">
        <v>1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2735036</v>
      </c>
      <c r="K267" s="23">
        <v>953607</v>
      </c>
      <c r="L267" s="23">
        <v>2784885</v>
      </c>
      <c r="M267" s="23">
        <v>4605</v>
      </c>
      <c r="N267" s="23">
        <v>216995</v>
      </c>
      <c r="O267" s="23">
        <v>640507.76526279002</v>
      </c>
      <c r="P267" s="23">
        <v>0</v>
      </c>
      <c r="Q267" s="23">
        <v>0</v>
      </c>
      <c r="R267" s="23">
        <v>0</v>
      </c>
      <c r="S267" s="23">
        <v>0</v>
      </c>
      <c r="T267" s="24" t="s">
        <v>11</v>
      </c>
      <c r="U267" s="24">
        <f t="shared" si="28"/>
        <v>7057147.26526279</v>
      </c>
      <c r="V267" s="25">
        <f t="shared" si="29"/>
        <v>7.2088262595147636</v>
      </c>
      <c r="W267" s="24">
        <v>79288061.75999999</v>
      </c>
      <c r="X267" s="26">
        <v>97895926.621178091</v>
      </c>
      <c r="Y267" s="24">
        <f t="shared" si="30"/>
        <v>18607864.8611781</v>
      </c>
      <c r="Z267" s="24">
        <f t="shared" si="31"/>
        <v>1341408.6484476274</v>
      </c>
      <c r="AA267" s="25">
        <v>121.90509700478349</v>
      </c>
      <c r="AB267" s="25">
        <f t="shared" si="32"/>
        <v>121.77686757559411</v>
      </c>
      <c r="AC267" s="27">
        <f t="shared" si="33"/>
        <v>-0.12822942918937486</v>
      </c>
      <c r="AD267" s="28">
        <v>488</v>
      </c>
      <c r="AE267" s="26">
        <v>1</v>
      </c>
      <c r="AF267" s="29">
        <f t="shared" si="34"/>
        <v>121.77686757559411</v>
      </c>
      <c r="AG267" s="30">
        <v>122.37258036436609</v>
      </c>
      <c r="AH267" s="30">
        <v>121.86133889478587</v>
      </c>
      <c r="AI267" s="29">
        <v>121.78</v>
      </c>
      <c r="AJ267" s="5"/>
      <c r="AU267" s="2"/>
      <c r="AV267" s="2"/>
      <c r="AW267" s="2"/>
    </row>
    <row r="268" spans="1:49" s="4" customFormat="1" ht="15.75" x14ac:dyDescent="0.25">
      <c r="A268" s="22">
        <v>259</v>
      </c>
      <c r="B268" s="22" t="s">
        <v>263</v>
      </c>
      <c r="C268" s="22">
        <v>0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0</v>
      </c>
      <c r="N268" s="23">
        <v>0</v>
      </c>
      <c r="O268" s="23">
        <v>0</v>
      </c>
      <c r="P268" s="23">
        <v>0</v>
      </c>
      <c r="Q268" s="23">
        <v>0</v>
      </c>
      <c r="R268" s="23">
        <v>0</v>
      </c>
      <c r="S268" s="23">
        <v>0</v>
      </c>
      <c r="T268" s="24">
        <v>0</v>
      </c>
      <c r="U268" s="24">
        <f t="shared" si="28"/>
        <v>0</v>
      </c>
      <c r="V268" s="25">
        <f t="shared" si="29"/>
        <v>0</v>
      </c>
      <c r="W268" s="24">
        <v>52062.869999999995</v>
      </c>
      <c r="X268" s="26">
        <v>71152</v>
      </c>
      <c r="Y268" s="24">
        <f t="shared" si="30"/>
        <v>19089.130000000005</v>
      </c>
      <c r="Z268" s="24">
        <f t="shared" si="31"/>
        <v>0</v>
      </c>
      <c r="AA268" s="25">
        <v>0</v>
      </c>
      <c r="AB268" s="25">
        <f t="shared" si="32"/>
        <v>0</v>
      </c>
      <c r="AC268" s="27">
        <f t="shared" si="33"/>
        <v>0</v>
      </c>
      <c r="AD268" s="28">
        <v>0</v>
      </c>
      <c r="AE268" s="26" t="s">
        <v>446</v>
      </c>
      <c r="AF268" s="29">
        <f t="shared" si="34"/>
        <v>0</v>
      </c>
      <c r="AG268" s="30">
        <v>0</v>
      </c>
      <c r="AH268" s="30">
        <v>0</v>
      </c>
      <c r="AI268" s="29">
        <v>0</v>
      </c>
      <c r="AJ268" s="5"/>
      <c r="AU268" s="2"/>
      <c r="AV268" s="2"/>
      <c r="AW268" s="2"/>
    </row>
    <row r="269" spans="1:49" s="4" customFormat="1" ht="15.75" x14ac:dyDescent="0.25">
      <c r="A269" s="22">
        <v>260</v>
      </c>
      <c r="B269" s="22" t="s">
        <v>264</v>
      </c>
      <c r="C269" s="22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0</v>
      </c>
      <c r="R269" s="23">
        <v>0</v>
      </c>
      <c r="S269" s="23">
        <v>0</v>
      </c>
      <c r="T269" s="24">
        <v>0</v>
      </c>
      <c r="U269" s="24">
        <f t="shared" si="28"/>
        <v>0</v>
      </c>
      <c r="V269" s="25">
        <f t="shared" si="29"/>
        <v>0</v>
      </c>
      <c r="W269" s="24">
        <v>0</v>
      </c>
      <c r="X269" s="26">
        <v>0</v>
      </c>
      <c r="Y269" s="24">
        <f t="shared" si="30"/>
        <v>0</v>
      </c>
      <c r="Z269" s="24">
        <f t="shared" si="31"/>
        <v>0</v>
      </c>
      <c r="AA269" s="25">
        <v>0</v>
      </c>
      <c r="AB269" s="25">
        <f t="shared" si="32"/>
        <v>0</v>
      </c>
      <c r="AC269" s="27">
        <f t="shared" si="33"/>
        <v>0</v>
      </c>
      <c r="AD269" s="28">
        <v>0</v>
      </c>
      <c r="AE269" s="26" t="s">
        <v>446</v>
      </c>
      <c r="AF269" s="29">
        <f t="shared" si="34"/>
        <v>0</v>
      </c>
      <c r="AG269" s="30">
        <v>0</v>
      </c>
      <c r="AH269" s="30">
        <v>0</v>
      </c>
      <c r="AI269" s="29">
        <v>0</v>
      </c>
      <c r="AJ269" s="5"/>
      <c r="AU269" s="2"/>
      <c r="AV269" s="2"/>
      <c r="AW269" s="2"/>
    </row>
    <row r="270" spans="1:49" s="4" customFormat="1" ht="15.75" x14ac:dyDescent="0.25">
      <c r="A270" s="22">
        <v>261</v>
      </c>
      <c r="B270" s="22" t="s">
        <v>265</v>
      </c>
      <c r="C270" s="22">
        <v>1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1314126</v>
      </c>
      <c r="K270" s="23">
        <v>685874</v>
      </c>
      <c r="L270" s="23">
        <v>488646</v>
      </c>
      <c r="M270" s="23">
        <v>0</v>
      </c>
      <c r="N270" s="23">
        <v>63057</v>
      </c>
      <c r="O270" s="23">
        <v>300716.08</v>
      </c>
      <c r="P270" s="23">
        <v>0</v>
      </c>
      <c r="Q270" s="23">
        <v>0</v>
      </c>
      <c r="R270" s="23">
        <v>0</v>
      </c>
      <c r="S270" s="23">
        <v>0</v>
      </c>
      <c r="T270" s="24" t="s">
        <v>2</v>
      </c>
      <c r="U270" s="24">
        <f t="shared" si="28"/>
        <v>2852419.08</v>
      </c>
      <c r="V270" s="25">
        <f t="shared" si="29"/>
        <v>4.9733027279544189</v>
      </c>
      <c r="W270" s="24">
        <v>29672861.210000001</v>
      </c>
      <c r="X270" s="26">
        <v>57354624</v>
      </c>
      <c r="Y270" s="24">
        <f t="shared" si="30"/>
        <v>27681762.789999999</v>
      </c>
      <c r="Z270" s="24">
        <f t="shared" si="31"/>
        <v>1376697.8639809412</v>
      </c>
      <c r="AA270" s="25">
        <v>183.896274648743</v>
      </c>
      <c r="AB270" s="25">
        <f t="shared" si="32"/>
        <v>188.65024757758795</v>
      </c>
      <c r="AC270" s="27">
        <f t="shared" si="33"/>
        <v>4.753972928844945</v>
      </c>
      <c r="AD270" s="28">
        <v>157</v>
      </c>
      <c r="AE270" s="26">
        <v>1</v>
      </c>
      <c r="AF270" s="29">
        <f t="shared" si="34"/>
        <v>188.65024757758795</v>
      </c>
      <c r="AG270" s="30">
        <v>183.896274648743</v>
      </c>
      <c r="AH270" s="30">
        <v>188.34300501385189</v>
      </c>
      <c r="AI270" s="29">
        <v>188.65</v>
      </c>
      <c r="AJ270" s="5"/>
      <c r="AU270" s="2"/>
      <c r="AV270" s="2"/>
      <c r="AW270" s="2"/>
    </row>
    <row r="271" spans="1:49" s="4" customFormat="1" ht="15.75" x14ac:dyDescent="0.25">
      <c r="A271" s="22">
        <v>262</v>
      </c>
      <c r="B271" s="22" t="s">
        <v>266</v>
      </c>
      <c r="C271" s="22">
        <v>1</v>
      </c>
      <c r="D271" s="23">
        <v>0</v>
      </c>
      <c r="E271" s="23">
        <v>212713</v>
      </c>
      <c r="F271" s="23">
        <v>0</v>
      </c>
      <c r="G271" s="23">
        <v>0</v>
      </c>
      <c r="H271" s="23">
        <v>0</v>
      </c>
      <c r="I271" s="23">
        <v>0</v>
      </c>
      <c r="J271" s="23">
        <v>2901561</v>
      </c>
      <c r="K271" s="23">
        <v>375565</v>
      </c>
      <c r="L271" s="23">
        <v>3282767</v>
      </c>
      <c r="M271" s="23">
        <v>16932</v>
      </c>
      <c r="N271" s="23">
        <v>47516</v>
      </c>
      <c r="O271" s="23">
        <v>356721.18868289603</v>
      </c>
      <c r="P271" s="23">
        <v>0</v>
      </c>
      <c r="Q271" s="23">
        <v>0</v>
      </c>
      <c r="R271" s="23">
        <v>0</v>
      </c>
      <c r="S271" s="23">
        <v>0</v>
      </c>
      <c r="T271" s="24" t="s">
        <v>2</v>
      </c>
      <c r="U271" s="24">
        <f t="shared" si="28"/>
        <v>7193775.1886828961</v>
      </c>
      <c r="V271" s="25">
        <f t="shared" si="29"/>
        <v>14.013139066381475</v>
      </c>
      <c r="W271" s="24">
        <v>50782365.639999993</v>
      </c>
      <c r="X271" s="26">
        <v>51335929.477366552</v>
      </c>
      <c r="Y271" s="24">
        <f t="shared" si="30"/>
        <v>553563.83736655861</v>
      </c>
      <c r="Z271" s="24">
        <f t="shared" si="31"/>
        <v>77571.670351373643</v>
      </c>
      <c r="AA271" s="25">
        <v>106.49667549865403</v>
      </c>
      <c r="AB271" s="25">
        <f t="shared" si="32"/>
        <v>100.93731782877057</v>
      </c>
      <c r="AC271" s="27">
        <f t="shared" si="33"/>
        <v>-5.5593576698834539</v>
      </c>
      <c r="AD271" s="28">
        <v>279</v>
      </c>
      <c r="AE271" s="26">
        <v>1</v>
      </c>
      <c r="AF271" s="29">
        <f t="shared" si="34"/>
        <v>100.93731782877057</v>
      </c>
      <c r="AG271" s="30">
        <v>106.49667549865403</v>
      </c>
      <c r="AH271" s="30">
        <v>101.04969328352608</v>
      </c>
      <c r="AI271" s="29">
        <v>100.94</v>
      </c>
      <c r="AJ271" s="5"/>
      <c r="AU271" s="2"/>
      <c r="AV271" s="2"/>
      <c r="AW271" s="2"/>
    </row>
    <row r="272" spans="1:49" s="4" customFormat="1" ht="15.75" x14ac:dyDescent="0.25">
      <c r="A272" s="22">
        <v>263</v>
      </c>
      <c r="B272" s="22" t="s">
        <v>267</v>
      </c>
      <c r="C272" s="22">
        <v>1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26136</v>
      </c>
      <c r="M272" s="23">
        <v>0</v>
      </c>
      <c r="N272" s="23">
        <v>6751</v>
      </c>
      <c r="O272" s="23">
        <v>0</v>
      </c>
      <c r="P272" s="23">
        <v>0</v>
      </c>
      <c r="Q272" s="23">
        <v>0</v>
      </c>
      <c r="R272" s="23">
        <v>0</v>
      </c>
      <c r="S272" s="23">
        <v>0</v>
      </c>
      <c r="T272" s="24" t="s">
        <v>2</v>
      </c>
      <c r="U272" s="24">
        <f t="shared" si="28"/>
        <v>32887</v>
      </c>
      <c r="V272" s="25">
        <f t="shared" si="29"/>
        <v>3.0131033669173983</v>
      </c>
      <c r="W272" s="24">
        <v>599224.78999999992</v>
      </c>
      <c r="X272" s="26">
        <v>1091466.04</v>
      </c>
      <c r="Y272" s="24">
        <f t="shared" si="30"/>
        <v>492241.25000000012</v>
      </c>
      <c r="Z272" s="24">
        <f t="shared" si="31"/>
        <v>14831.737677106292</v>
      </c>
      <c r="AA272" s="25">
        <v>175.56921292863575</v>
      </c>
      <c r="AB272" s="25">
        <f t="shared" si="32"/>
        <v>179.67118855728478</v>
      </c>
      <c r="AC272" s="27">
        <f t="shared" si="33"/>
        <v>4.1019756286490292</v>
      </c>
      <c r="AD272" s="28">
        <v>0</v>
      </c>
      <c r="AE272" s="26">
        <v>1</v>
      </c>
      <c r="AF272" s="29">
        <f t="shared" si="34"/>
        <v>179.67118855728478</v>
      </c>
      <c r="AG272" s="30">
        <v>175.56921292863575</v>
      </c>
      <c r="AH272" s="30">
        <v>182.30898072917861</v>
      </c>
      <c r="AI272" s="29">
        <v>179.67</v>
      </c>
      <c r="AJ272" s="5"/>
      <c r="AU272" s="2"/>
      <c r="AV272" s="2"/>
      <c r="AW272" s="2"/>
    </row>
    <row r="273" spans="1:49" s="4" customFormat="1" ht="15.75" x14ac:dyDescent="0.25">
      <c r="A273" s="22">
        <v>264</v>
      </c>
      <c r="B273" s="22" t="s">
        <v>268</v>
      </c>
      <c r="C273" s="22">
        <v>1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  <c r="I273" s="23">
        <v>0</v>
      </c>
      <c r="J273" s="23">
        <v>1336000</v>
      </c>
      <c r="K273" s="23">
        <v>250000</v>
      </c>
      <c r="L273" s="23">
        <v>1233155</v>
      </c>
      <c r="M273" s="23">
        <v>9196</v>
      </c>
      <c r="N273" s="23">
        <v>3809</v>
      </c>
      <c r="O273" s="23">
        <v>21796.880000000001</v>
      </c>
      <c r="P273" s="23">
        <v>0</v>
      </c>
      <c r="Q273" s="23">
        <v>0</v>
      </c>
      <c r="R273" s="23">
        <v>0</v>
      </c>
      <c r="S273" s="23">
        <v>0</v>
      </c>
      <c r="T273" s="24" t="s">
        <v>11</v>
      </c>
      <c r="U273" s="24">
        <f t="shared" si="28"/>
        <v>2730641.38</v>
      </c>
      <c r="V273" s="25">
        <f t="shared" si="29"/>
        <v>4.6642587651920238</v>
      </c>
      <c r="W273" s="24">
        <v>35753574.680160008</v>
      </c>
      <c r="X273" s="26">
        <v>58543951.299999997</v>
      </c>
      <c r="Y273" s="24">
        <f t="shared" si="30"/>
        <v>22790376.619839989</v>
      </c>
      <c r="Z273" s="24">
        <f t="shared" si="31"/>
        <v>1063002.1391111603</v>
      </c>
      <c r="AA273" s="25">
        <v>155.36453081815404</v>
      </c>
      <c r="AB273" s="25">
        <f t="shared" si="32"/>
        <v>160.76979623742506</v>
      </c>
      <c r="AC273" s="27">
        <f t="shared" si="33"/>
        <v>5.4052654192710179</v>
      </c>
      <c r="AD273" s="28">
        <v>7</v>
      </c>
      <c r="AE273" s="26">
        <v>1</v>
      </c>
      <c r="AF273" s="29">
        <f t="shared" si="34"/>
        <v>160.76979623742506</v>
      </c>
      <c r="AG273" s="30">
        <v>156.11191666365184</v>
      </c>
      <c r="AH273" s="30">
        <v>161.02594744079343</v>
      </c>
      <c r="AI273" s="29">
        <v>160.77000000000001</v>
      </c>
      <c r="AJ273" s="5"/>
      <c r="AU273" s="2"/>
      <c r="AV273" s="2"/>
      <c r="AW273" s="2"/>
    </row>
    <row r="274" spans="1:49" s="4" customFormat="1" ht="15.75" x14ac:dyDescent="0.25">
      <c r="A274" s="22">
        <v>265</v>
      </c>
      <c r="B274" s="22" t="s">
        <v>269</v>
      </c>
      <c r="C274" s="22">
        <v>1</v>
      </c>
      <c r="D274" s="23">
        <v>0</v>
      </c>
      <c r="E274" s="23">
        <v>138415</v>
      </c>
      <c r="F274" s="23">
        <v>0</v>
      </c>
      <c r="G274" s="23">
        <v>0</v>
      </c>
      <c r="H274" s="23">
        <v>0</v>
      </c>
      <c r="I274" s="23">
        <v>400787</v>
      </c>
      <c r="J274" s="23">
        <v>1138871</v>
      </c>
      <c r="K274" s="23">
        <v>582258</v>
      </c>
      <c r="L274" s="23">
        <v>625389</v>
      </c>
      <c r="M274" s="23">
        <v>25198</v>
      </c>
      <c r="N274" s="23">
        <v>13817</v>
      </c>
      <c r="O274" s="23">
        <v>2372.65</v>
      </c>
      <c r="P274" s="23">
        <v>0</v>
      </c>
      <c r="Q274" s="23">
        <v>0</v>
      </c>
      <c r="R274" s="23">
        <v>0</v>
      </c>
      <c r="S274" s="23">
        <v>0</v>
      </c>
      <c r="T274" s="24" t="s">
        <v>2</v>
      </c>
      <c r="U274" s="24">
        <f t="shared" si="28"/>
        <v>2927107.65</v>
      </c>
      <c r="V274" s="25">
        <f t="shared" si="29"/>
        <v>7.6158229228880101</v>
      </c>
      <c r="W274" s="24">
        <v>27170412.23</v>
      </c>
      <c r="X274" s="26">
        <v>38434555</v>
      </c>
      <c r="Y274" s="24">
        <f t="shared" si="30"/>
        <v>11264142.77</v>
      </c>
      <c r="Z274" s="24">
        <f t="shared" si="31"/>
        <v>857857.1671444925</v>
      </c>
      <c r="AA274" s="25">
        <v>136.52012314149485</v>
      </c>
      <c r="AB274" s="25">
        <f t="shared" si="32"/>
        <v>138.30006521345851</v>
      </c>
      <c r="AC274" s="27">
        <f t="shared" si="33"/>
        <v>1.7799420719636601</v>
      </c>
      <c r="AD274" s="28">
        <v>3</v>
      </c>
      <c r="AE274" s="26">
        <v>1</v>
      </c>
      <c r="AF274" s="29">
        <f t="shared" si="34"/>
        <v>138.30006521345851</v>
      </c>
      <c r="AG274" s="30">
        <v>136.52012314149485</v>
      </c>
      <c r="AH274" s="30">
        <v>138.4296564373937</v>
      </c>
      <c r="AI274" s="29">
        <v>138.30000000000001</v>
      </c>
      <c r="AJ274" s="5"/>
      <c r="AU274" s="2"/>
      <c r="AV274" s="2"/>
      <c r="AW274" s="2"/>
    </row>
    <row r="275" spans="1:49" s="4" customFormat="1" ht="15.75" x14ac:dyDescent="0.25">
      <c r="A275" s="22">
        <v>266</v>
      </c>
      <c r="B275" s="22" t="s">
        <v>270</v>
      </c>
      <c r="C275" s="22">
        <v>1</v>
      </c>
      <c r="D275" s="23">
        <v>0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2324251</v>
      </c>
      <c r="K275" s="23">
        <v>288182</v>
      </c>
      <c r="L275" s="23">
        <v>1252195</v>
      </c>
      <c r="M275" s="23">
        <v>12586</v>
      </c>
      <c r="N275" s="23">
        <v>11185</v>
      </c>
      <c r="O275" s="23">
        <v>10660.02</v>
      </c>
      <c r="P275" s="23">
        <v>0</v>
      </c>
      <c r="Q275" s="23">
        <v>0</v>
      </c>
      <c r="R275" s="23">
        <v>0</v>
      </c>
      <c r="S275" s="23">
        <v>0</v>
      </c>
      <c r="T275" s="24" t="s">
        <v>11</v>
      </c>
      <c r="U275" s="24">
        <f t="shared" si="28"/>
        <v>3773839.52</v>
      </c>
      <c r="V275" s="25">
        <f t="shared" si="29"/>
        <v>5.1844126136981545</v>
      </c>
      <c r="W275" s="24">
        <v>46223465.281550005</v>
      </c>
      <c r="X275" s="26">
        <v>72792036.460000008</v>
      </c>
      <c r="Y275" s="24">
        <f t="shared" si="30"/>
        <v>26568571.178450003</v>
      </c>
      <c r="Z275" s="24">
        <f t="shared" si="31"/>
        <v>1377424.3554549345</v>
      </c>
      <c r="AA275" s="25">
        <v>150.73267501643494</v>
      </c>
      <c r="AB275" s="25">
        <f t="shared" si="32"/>
        <v>154.49861162410525</v>
      </c>
      <c r="AC275" s="27">
        <f t="shared" si="33"/>
        <v>3.7659366076703122</v>
      </c>
      <c r="AD275" s="28">
        <v>6</v>
      </c>
      <c r="AE275" s="26">
        <v>1</v>
      </c>
      <c r="AF275" s="29">
        <f t="shared" si="34"/>
        <v>154.49861162410525</v>
      </c>
      <c r="AG275" s="30">
        <v>151.28390669620109</v>
      </c>
      <c r="AH275" s="30">
        <v>154.64349865130973</v>
      </c>
      <c r="AI275" s="29">
        <v>154.5</v>
      </c>
      <c r="AJ275" s="5"/>
      <c r="AU275" s="2"/>
      <c r="AV275" s="2"/>
      <c r="AW275" s="2"/>
    </row>
    <row r="276" spans="1:49" s="4" customFormat="1" ht="15.75" x14ac:dyDescent="0.25">
      <c r="A276" s="22">
        <v>267</v>
      </c>
      <c r="B276" s="22" t="s">
        <v>271</v>
      </c>
      <c r="C276" s="22">
        <v>0</v>
      </c>
      <c r="D276" s="23">
        <v>0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0</v>
      </c>
      <c r="S276" s="23">
        <v>0</v>
      </c>
      <c r="T276" s="24">
        <v>0</v>
      </c>
      <c r="U276" s="24">
        <f t="shared" si="28"/>
        <v>0</v>
      </c>
      <c r="V276" s="25">
        <f t="shared" si="29"/>
        <v>0</v>
      </c>
      <c r="W276" s="24">
        <v>86771.45</v>
      </c>
      <c r="X276" s="26">
        <v>86771</v>
      </c>
      <c r="Y276" s="24">
        <f t="shared" si="30"/>
        <v>0</v>
      </c>
      <c r="Z276" s="24">
        <f t="shared" si="31"/>
        <v>0</v>
      </c>
      <c r="AA276" s="25">
        <v>0</v>
      </c>
      <c r="AB276" s="25">
        <f t="shared" si="32"/>
        <v>0</v>
      </c>
      <c r="AC276" s="27">
        <f t="shared" si="33"/>
        <v>0</v>
      </c>
      <c r="AD276" s="28">
        <v>0</v>
      </c>
      <c r="AE276" s="26" t="s">
        <v>446</v>
      </c>
      <c r="AF276" s="29">
        <f t="shared" si="34"/>
        <v>0</v>
      </c>
      <c r="AG276" s="30">
        <v>0</v>
      </c>
      <c r="AH276" s="30">
        <v>0</v>
      </c>
      <c r="AI276" s="29">
        <v>0</v>
      </c>
      <c r="AJ276" s="5"/>
      <c r="AU276" s="2"/>
      <c r="AV276" s="2"/>
      <c r="AW276" s="2"/>
    </row>
    <row r="277" spans="1:49" s="4" customFormat="1" ht="15.75" x14ac:dyDescent="0.25">
      <c r="A277" s="22">
        <v>268</v>
      </c>
      <c r="B277" s="22" t="s">
        <v>272</v>
      </c>
      <c r="C277" s="22">
        <v>0</v>
      </c>
      <c r="D277" s="23">
        <v>0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  <c r="Q277" s="23">
        <v>0</v>
      </c>
      <c r="R277" s="23">
        <v>0</v>
      </c>
      <c r="S277" s="23">
        <v>0</v>
      </c>
      <c r="T277" s="24">
        <v>0</v>
      </c>
      <c r="U277" s="24">
        <f t="shared" si="28"/>
        <v>0</v>
      </c>
      <c r="V277" s="25">
        <f t="shared" si="29"/>
        <v>0</v>
      </c>
      <c r="W277" s="24">
        <v>0</v>
      </c>
      <c r="X277" s="26">
        <v>0</v>
      </c>
      <c r="Y277" s="24">
        <f t="shared" si="30"/>
        <v>0</v>
      </c>
      <c r="Z277" s="24">
        <f t="shared" si="31"/>
        <v>0</v>
      </c>
      <c r="AA277" s="25">
        <v>0</v>
      </c>
      <c r="AB277" s="25">
        <f t="shared" si="32"/>
        <v>0</v>
      </c>
      <c r="AC277" s="27">
        <f t="shared" si="33"/>
        <v>0</v>
      </c>
      <c r="AD277" s="28">
        <v>0</v>
      </c>
      <c r="AE277" s="26" t="s">
        <v>446</v>
      </c>
      <c r="AF277" s="29">
        <f t="shared" si="34"/>
        <v>0</v>
      </c>
      <c r="AG277" s="30">
        <v>0</v>
      </c>
      <c r="AH277" s="30">
        <v>0</v>
      </c>
      <c r="AI277" s="29">
        <v>0</v>
      </c>
      <c r="AJ277" s="5"/>
      <c r="AU277" s="2"/>
      <c r="AV277" s="2"/>
      <c r="AW277" s="2"/>
    </row>
    <row r="278" spans="1:49" s="4" customFormat="1" ht="15.75" x14ac:dyDescent="0.25">
      <c r="A278" s="22">
        <v>269</v>
      </c>
      <c r="B278" s="22" t="s">
        <v>273</v>
      </c>
      <c r="C278" s="22">
        <v>1</v>
      </c>
      <c r="D278" s="23">
        <v>0</v>
      </c>
      <c r="E278" s="23">
        <v>85000</v>
      </c>
      <c r="F278" s="23">
        <v>0</v>
      </c>
      <c r="G278" s="23">
        <v>0</v>
      </c>
      <c r="H278" s="23">
        <v>0</v>
      </c>
      <c r="I278" s="23">
        <v>45000</v>
      </c>
      <c r="J278" s="23">
        <v>180000</v>
      </c>
      <c r="K278" s="23">
        <v>580000</v>
      </c>
      <c r="L278" s="23">
        <v>199072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24" t="s">
        <v>11</v>
      </c>
      <c r="U278" s="24">
        <f t="shared" si="28"/>
        <v>1069164.8</v>
      </c>
      <c r="V278" s="25">
        <f t="shared" si="29"/>
        <v>11.063060187459421</v>
      </c>
      <c r="W278" s="24">
        <v>5048450.2009800002</v>
      </c>
      <c r="X278" s="26">
        <v>9664277.1699999999</v>
      </c>
      <c r="Y278" s="24">
        <f t="shared" si="30"/>
        <v>4615826.9690199997</v>
      </c>
      <c r="Z278" s="24">
        <f t="shared" si="31"/>
        <v>510651.71573166648</v>
      </c>
      <c r="AA278" s="25">
        <v>183.5697882455749</v>
      </c>
      <c r="AB278" s="25">
        <f t="shared" si="32"/>
        <v>181.31555407818897</v>
      </c>
      <c r="AC278" s="27">
        <f t="shared" si="33"/>
        <v>-2.2542341673859312</v>
      </c>
      <c r="AD278" s="28">
        <v>0</v>
      </c>
      <c r="AE278" s="26">
        <v>1</v>
      </c>
      <c r="AF278" s="29">
        <f t="shared" si="34"/>
        <v>181.31555407818897</v>
      </c>
      <c r="AG278" s="30">
        <v>184.72540849002354</v>
      </c>
      <c r="AH278" s="30">
        <v>183.5697882455749</v>
      </c>
      <c r="AI278" s="29">
        <v>183.57</v>
      </c>
      <c r="AJ278" s="5"/>
      <c r="AU278" s="2"/>
      <c r="AV278" s="2"/>
      <c r="AW278" s="2"/>
    </row>
    <row r="279" spans="1:49" s="4" customFormat="1" ht="15.75" x14ac:dyDescent="0.25">
      <c r="A279" s="22">
        <v>270</v>
      </c>
      <c r="B279" s="22" t="s">
        <v>274</v>
      </c>
      <c r="C279" s="22">
        <v>0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3">
        <v>0</v>
      </c>
      <c r="Q279" s="23">
        <v>0</v>
      </c>
      <c r="R279" s="23">
        <v>0</v>
      </c>
      <c r="S279" s="23">
        <v>0</v>
      </c>
      <c r="T279" s="24">
        <v>0</v>
      </c>
      <c r="U279" s="24">
        <f t="shared" si="28"/>
        <v>0</v>
      </c>
      <c r="V279" s="25">
        <f t="shared" si="29"/>
        <v>0</v>
      </c>
      <c r="W279" s="24">
        <v>0</v>
      </c>
      <c r="X279" s="26">
        <v>0</v>
      </c>
      <c r="Y279" s="24">
        <f t="shared" si="30"/>
        <v>0</v>
      </c>
      <c r="Z279" s="24">
        <f t="shared" si="31"/>
        <v>0</v>
      </c>
      <c r="AA279" s="25">
        <v>0</v>
      </c>
      <c r="AB279" s="25">
        <f t="shared" si="32"/>
        <v>0</v>
      </c>
      <c r="AC279" s="27">
        <f t="shared" si="33"/>
        <v>0</v>
      </c>
      <c r="AD279" s="28">
        <v>0</v>
      </c>
      <c r="AE279" s="26" t="s">
        <v>446</v>
      </c>
      <c r="AF279" s="29">
        <f t="shared" si="34"/>
        <v>0</v>
      </c>
      <c r="AG279" s="30">
        <v>0</v>
      </c>
      <c r="AH279" s="30">
        <v>0</v>
      </c>
      <c r="AI279" s="29">
        <v>0</v>
      </c>
      <c r="AJ279" s="5"/>
      <c r="AU279" s="2"/>
      <c r="AV279" s="2"/>
      <c r="AW279" s="2"/>
    </row>
    <row r="280" spans="1:49" s="4" customFormat="1" ht="15.75" x14ac:dyDescent="0.25">
      <c r="A280" s="22">
        <v>271</v>
      </c>
      <c r="B280" s="22" t="s">
        <v>275</v>
      </c>
      <c r="C280" s="22">
        <v>1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2431224</v>
      </c>
      <c r="K280" s="23">
        <v>0</v>
      </c>
      <c r="L280" s="23">
        <v>2020785</v>
      </c>
      <c r="M280" s="23">
        <v>0</v>
      </c>
      <c r="N280" s="23">
        <v>48614</v>
      </c>
      <c r="O280" s="23">
        <v>26607.98</v>
      </c>
      <c r="P280" s="23">
        <v>0</v>
      </c>
      <c r="Q280" s="23">
        <v>0</v>
      </c>
      <c r="R280" s="23">
        <v>0</v>
      </c>
      <c r="S280" s="23">
        <v>0</v>
      </c>
      <c r="T280" s="24" t="s">
        <v>2</v>
      </c>
      <c r="U280" s="24">
        <f t="shared" si="28"/>
        <v>4527230.9800000004</v>
      </c>
      <c r="V280" s="25">
        <f t="shared" si="29"/>
        <v>4.1383924582639144</v>
      </c>
      <c r="W280" s="24">
        <v>80350322.87999998</v>
      </c>
      <c r="X280" s="26">
        <v>109395883.2</v>
      </c>
      <c r="Y280" s="24">
        <f t="shared" si="30"/>
        <v>29045560.320000023</v>
      </c>
      <c r="Z280" s="24">
        <f t="shared" si="31"/>
        <v>1202019.277743377</v>
      </c>
      <c r="AA280" s="25">
        <v>130.55675142911491</v>
      </c>
      <c r="AB280" s="25">
        <f t="shared" si="32"/>
        <v>134.6526809653769</v>
      </c>
      <c r="AC280" s="27">
        <f t="shared" si="33"/>
        <v>4.0959295362619912</v>
      </c>
      <c r="AD280" s="28">
        <v>20</v>
      </c>
      <c r="AE280" s="26">
        <v>1</v>
      </c>
      <c r="AF280" s="29">
        <f t="shared" si="34"/>
        <v>134.6526809653769</v>
      </c>
      <c r="AG280" s="30">
        <v>130.55675142911491</v>
      </c>
      <c r="AH280" s="30">
        <v>134.77867653365246</v>
      </c>
      <c r="AI280" s="29">
        <v>134.65</v>
      </c>
      <c r="AJ280" s="5"/>
      <c r="AU280" s="2"/>
      <c r="AV280" s="2"/>
      <c r="AW280" s="2"/>
    </row>
    <row r="281" spans="1:49" s="4" customFormat="1" ht="15.75" x14ac:dyDescent="0.25">
      <c r="A281" s="22">
        <v>272</v>
      </c>
      <c r="B281" s="22" t="s">
        <v>276</v>
      </c>
      <c r="C281" s="22">
        <v>1</v>
      </c>
      <c r="D281" s="23">
        <v>0</v>
      </c>
      <c r="E281" s="23">
        <v>12028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38900</v>
      </c>
      <c r="M281" s="23">
        <v>0</v>
      </c>
      <c r="N281" s="23">
        <v>28752</v>
      </c>
      <c r="O281" s="23">
        <v>3912.3</v>
      </c>
      <c r="P281" s="23">
        <v>0</v>
      </c>
      <c r="Q281" s="23">
        <v>0</v>
      </c>
      <c r="R281" s="23">
        <v>0</v>
      </c>
      <c r="S281" s="23">
        <v>0</v>
      </c>
      <c r="T281" s="24" t="s">
        <v>11</v>
      </c>
      <c r="U281" s="24">
        <f t="shared" si="28"/>
        <v>79702.3</v>
      </c>
      <c r="V281" s="25">
        <f t="shared" si="29"/>
        <v>2.6332258180043486</v>
      </c>
      <c r="W281" s="24">
        <v>1485214.6700000002</v>
      </c>
      <c r="X281" s="26">
        <v>3026793.2</v>
      </c>
      <c r="Y281" s="24">
        <f t="shared" si="30"/>
        <v>1541578.53</v>
      </c>
      <c r="Z281" s="24">
        <f t="shared" si="31"/>
        <v>40593.243856771915</v>
      </c>
      <c r="AA281" s="25">
        <v>236.01664746003141</v>
      </c>
      <c r="AB281" s="25">
        <f t="shared" si="32"/>
        <v>201.06184085450946</v>
      </c>
      <c r="AC281" s="27">
        <f t="shared" si="33"/>
        <v>-34.954806605521952</v>
      </c>
      <c r="AD281" s="28">
        <v>2</v>
      </c>
      <c r="AE281" s="26">
        <v>1</v>
      </c>
      <c r="AF281" s="29">
        <f t="shared" si="34"/>
        <v>201.06184085450946</v>
      </c>
      <c r="AG281" s="30">
        <v>236.01664746003141</v>
      </c>
      <c r="AH281" s="30">
        <v>202.66875688254586</v>
      </c>
      <c r="AI281" s="29">
        <v>201.09</v>
      </c>
      <c r="AJ281" s="5"/>
      <c r="AU281" s="2"/>
      <c r="AV281" s="2"/>
      <c r="AW281" s="2"/>
    </row>
    <row r="282" spans="1:49" s="4" customFormat="1" ht="15.75" x14ac:dyDescent="0.25">
      <c r="A282" s="22">
        <v>273</v>
      </c>
      <c r="B282" s="22" t="s">
        <v>277</v>
      </c>
      <c r="C282" s="22">
        <v>1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229950</v>
      </c>
      <c r="K282" s="23">
        <v>941000</v>
      </c>
      <c r="L282" s="23">
        <v>2826525</v>
      </c>
      <c r="M282" s="23">
        <v>0</v>
      </c>
      <c r="N282" s="23">
        <v>10557</v>
      </c>
      <c r="O282" s="23">
        <v>18949.07</v>
      </c>
      <c r="P282" s="23">
        <v>0</v>
      </c>
      <c r="Q282" s="23">
        <v>0</v>
      </c>
      <c r="R282" s="23">
        <v>0</v>
      </c>
      <c r="S282" s="23">
        <v>0</v>
      </c>
      <c r="T282" s="24" t="s">
        <v>2</v>
      </c>
      <c r="U282" s="24">
        <f t="shared" si="28"/>
        <v>4026981.07</v>
      </c>
      <c r="V282" s="25">
        <f t="shared" si="29"/>
        <v>12.40297502468429</v>
      </c>
      <c r="W282" s="24">
        <v>22010520.120000001</v>
      </c>
      <c r="X282" s="26">
        <v>32467864.056692351</v>
      </c>
      <c r="Y282" s="24">
        <f t="shared" si="30"/>
        <v>10457343.93669235</v>
      </c>
      <c r="Z282" s="24">
        <f t="shared" si="31"/>
        <v>1297021.7567132891</v>
      </c>
      <c r="AA282" s="25">
        <v>141.35423827980011</v>
      </c>
      <c r="AB282" s="25">
        <f t="shared" si="32"/>
        <v>141.61792692783973</v>
      </c>
      <c r="AC282" s="27">
        <f t="shared" si="33"/>
        <v>0.26368864803961856</v>
      </c>
      <c r="AD282" s="28">
        <v>15</v>
      </c>
      <c r="AE282" s="26">
        <v>1</v>
      </c>
      <c r="AF282" s="29">
        <f t="shared" si="34"/>
        <v>141.61792692783973</v>
      </c>
      <c r="AG282" s="30">
        <v>141.35423827980011</v>
      </c>
      <c r="AH282" s="30">
        <v>141.91127875759335</v>
      </c>
      <c r="AI282" s="29">
        <v>141.62</v>
      </c>
      <c r="AJ282" s="5"/>
      <c r="AU282" s="2"/>
      <c r="AV282" s="2"/>
      <c r="AW282" s="2"/>
    </row>
    <row r="283" spans="1:49" s="4" customFormat="1" ht="15.75" x14ac:dyDescent="0.25">
      <c r="A283" s="22">
        <v>274</v>
      </c>
      <c r="B283" s="22" t="s">
        <v>278</v>
      </c>
      <c r="C283" s="22">
        <v>1</v>
      </c>
      <c r="D283" s="23">
        <v>0</v>
      </c>
      <c r="E283" s="23">
        <v>400000</v>
      </c>
      <c r="F283" s="23">
        <v>0</v>
      </c>
      <c r="G283" s="23">
        <v>0</v>
      </c>
      <c r="H283" s="23">
        <v>0</v>
      </c>
      <c r="I283" s="23">
        <v>0</v>
      </c>
      <c r="J283" s="23">
        <v>5107758</v>
      </c>
      <c r="K283" s="23">
        <v>1400000</v>
      </c>
      <c r="L283" s="23">
        <v>3633607</v>
      </c>
      <c r="M283" s="23">
        <v>41196</v>
      </c>
      <c r="N283" s="23">
        <v>0</v>
      </c>
      <c r="O283" s="23">
        <v>592920.23</v>
      </c>
      <c r="P283" s="23">
        <v>0</v>
      </c>
      <c r="Q283" s="23">
        <v>0</v>
      </c>
      <c r="R283" s="23">
        <v>0</v>
      </c>
      <c r="S283" s="23">
        <v>0</v>
      </c>
      <c r="T283" s="24" t="s">
        <v>2</v>
      </c>
      <c r="U283" s="24">
        <f t="shared" si="28"/>
        <v>11175481.23</v>
      </c>
      <c r="V283" s="25">
        <f t="shared" si="29"/>
        <v>7.5193714821543631</v>
      </c>
      <c r="W283" s="24">
        <v>95463549.588399991</v>
      </c>
      <c r="X283" s="26">
        <v>148622544.53743428</v>
      </c>
      <c r="Y283" s="24">
        <f t="shared" si="30"/>
        <v>53158994.949034289</v>
      </c>
      <c r="Z283" s="24">
        <f t="shared" si="31"/>
        <v>3997222.3063975628</v>
      </c>
      <c r="AA283" s="25">
        <v>146.10090030305884</v>
      </c>
      <c r="AB283" s="25">
        <f t="shared" si="32"/>
        <v>151.49795168376025</v>
      </c>
      <c r="AC283" s="27">
        <f t="shared" si="33"/>
        <v>5.3970513807014129</v>
      </c>
      <c r="AD283" s="28">
        <v>258</v>
      </c>
      <c r="AE283" s="26">
        <v>1</v>
      </c>
      <c r="AF283" s="29">
        <f t="shared" si="34"/>
        <v>151.49795168376025</v>
      </c>
      <c r="AG283" s="30">
        <v>146.10090030305884</v>
      </c>
      <c r="AH283" s="30">
        <v>151.42701710383452</v>
      </c>
      <c r="AI283" s="29">
        <v>151.5</v>
      </c>
      <c r="AJ283" s="5"/>
      <c r="AU283" s="2"/>
      <c r="AV283" s="2"/>
      <c r="AW283" s="2"/>
    </row>
    <row r="284" spans="1:49" s="4" customFormat="1" ht="15.75" x14ac:dyDescent="0.25">
      <c r="A284" s="22">
        <v>275</v>
      </c>
      <c r="B284" s="22" t="s">
        <v>279</v>
      </c>
      <c r="C284" s="22">
        <v>1</v>
      </c>
      <c r="D284" s="23">
        <v>0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493913</v>
      </c>
      <c r="K284" s="23">
        <v>2000</v>
      </c>
      <c r="L284" s="23">
        <v>114488.62</v>
      </c>
      <c r="M284" s="23">
        <v>0</v>
      </c>
      <c r="N284" s="23">
        <v>49135</v>
      </c>
      <c r="O284" s="23">
        <v>20267.099999999999</v>
      </c>
      <c r="P284" s="23">
        <v>0</v>
      </c>
      <c r="Q284" s="23">
        <v>0</v>
      </c>
      <c r="R284" s="23">
        <v>0</v>
      </c>
      <c r="S284" s="23">
        <v>0</v>
      </c>
      <c r="T284" s="24" t="s">
        <v>11</v>
      </c>
      <c r="U284" s="24">
        <f t="shared" si="28"/>
        <v>668354.85800000001</v>
      </c>
      <c r="V284" s="25">
        <f t="shared" si="29"/>
        <v>7.2080852559522457</v>
      </c>
      <c r="W284" s="24">
        <v>6438163.6200000001</v>
      </c>
      <c r="X284" s="26">
        <v>9272294.0179999992</v>
      </c>
      <c r="Y284" s="24">
        <f t="shared" si="30"/>
        <v>2834130.3979999991</v>
      </c>
      <c r="Z284" s="24">
        <f t="shared" si="31"/>
        <v>204286.53535269864</v>
      </c>
      <c r="AA284" s="25">
        <v>148.48075986322235</v>
      </c>
      <c r="AB284" s="25">
        <f t="shared" si="32"/>
        <v>140.84773264347854</v>
      </c>
      <c r="AC284" s="27">
        <f t="shared" si="33"/>
        <v>-7.6330272197438092</v>
      </c>
      <c r="AD284" s="28">
        <v>14</v>
      </c>
      <c r="AE284" s="26">
        <v>1</v>
      </c>
      <c r="AF284" s="29">
        <f t="shared" si="34"/>
        <v>140.84773264347854</v>
      </c>
      <c r="AG284" s="30">
        <v>148.9857245109381</v>
      </c>
      <c r="AH284" s="30">
        <v>148.48075986322235</v>
      </c>
      <c r="AI284" s="29">
        <v>148.47999999999999</v>
      </c>
      <c r="AJ284" s="5"/>
      <c r="AU284" s="2"/>
      <c r="AV284" s="2"/>
      <c r="AW284" s="2"/>
    </row>
    <row r="285" spans="1:49" s="4" customFormat="1" ht="15.75" x14ac:dyDescent="0.25">
      <c r="A285" s="22">
        <v>276</v>
      </c>
      <c r="B285" s="22" t="s">
        <v>280</v>
      </c>
      <c r="C285" s="22">
        <v>1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484515</v>
      </c>
      <c r="K285" s="23">
        <v>153326</v>
      </c>
      <c r="L285" s="23">
        <v>966512</v>
      </c>
      <c r="M285" s="23">
        <v>0</v>
      </c>
      <c r="N285" s="23">
        <v>2979</v>
      </c>
      <c r="O285" s="23">
        <v>0</v>
      </c>
      <c r="P285" s="23">
        <v>0</v>
      </c>
      <c r="Q285" s="23">
        <v>0</v>
      </c>
      <c r="R285" s="23">
        <v>0</v>
      </c>
      <c r="S285" s="23">
        <v>0</v>
      </c>
      <c r="T285" s="24" t="s">
        <v>2</v>
      </c>
      <c r="U285" s="24">
        <f t="shared" si="28"/>
        <v>1607332</v>
      </c>
      <c r="V285" s="25">
        <f t="shared" si="29"/>
        <v>5.3374746680884417</v>
      </c>
      <c r="W285" s="24">
        <v>15401749.173959998</v>
      </c>
      <c r="X285" s="26">
        <v>30114091.399999999</v>
      </c>
      <c r="Y285" s="24">
        <f t="shared" si="30"/>
        <v>14712342.22604</v>
      </c>
      <c r="Z285" s="24">
        <f t="shared" si="31"/>
        <v>785267.53939736413</v>
      </c>
      <c r="AA285" s="25">
        <v>192.54641618119334</v>
      </c>
      <c r="AB285" s="25">
        <f t="shared" si="32"/>
        <v>190.42527916367695</v>
      </c>
      <c r="AC285" s="27">
        <f t="shared" si="33"/>
        <v>-2.1211370175163893</v>
      </c>
      <c r="AD285" s="28">
        <v>2</v>
      </c>
      <c r="AE285" s="26">
        <v>1</v>
      </c>
      <c r="AF285" s="29">
        <f t="shared" si="34"/>
        <v>190.42527916367695</v>
      </c>
      <c r="AG285" s="30">
        <v>192.54641618119334</v>
      </c>
      <c r="AH285" s="30">
        <v>190.3803927828593</v>
      </c>
      <c r="AI285" s="29">
        <v>190.43</v>
      </c>
      <c r="AJ285" s="5"/>
      <c r="AU285" s="2"/>
      <c r="AV285" s="2"/>
      <c r="AW285" s="2"/>
    </row>
    <row r="286" spans="1:49" s="4" customFormat="1" ht="15.75" x14ac:dyDescent="0.25">
      <c r="A286" s="22">
        <v>277</v>
      </c>
      <c r="B286" s="22" t="s">
        <v>281</v>
      </c>
      <c r="C286" s="22">
        <v>1</v>
      </c>
      <c r="D286" s="23">
        <v>0</v>
      </c>
      <c r="E286" s="23">
        <v>24059</v>
      </c>
      <c r="F286" s="23">
        <v>0</v>
      </c>
      <c r="G286" s="23">
        <v>0</v>
      </c>
      <c r="H286" s="23">
        <v>0</v>
      </c>
      <c r="I286" s="23">
        <v>0</v>
      </c>
      <c r="J286" s="23">
        <v>1312583</v>
      </c>
      <c r="K286" s="23">
        <v>298083</v>
      </c>
      <c r="L286" s="23">
        <v>808492</v>
      </c>
      <c r="M286" s="23">
        <v>80957</v>
      </c>
      <c r="N286" s="23">
        <v>351233</v>
      </c>
      <c r="O286" s="23">
        <v>246569.82</v>
      </c>
      <c r="P286" s="23">
        <v>0</v>
      </c>
      <c r="Q286" s="23">
        <v>0</v>
      </c>
      <c r="R286" s="23">
        <v>0</v>
      </c>
      <c r="S286" s="23">
        <v>0</v>
      </c>
      <c r="T286" s="24" t="s">
        <v>2</v>
      </c>
      <c r="U286" s="24">
        <f t="shared" si="28"/>
        <v>3121976.82</v>
      </c>
      <c r="V286" s="25">
        <f t="shared" si="29"/>
        <v>7.025032274997538</v>
      </c>
      <c r="W286" s="24">
        <v>44392355.590000004</v>
      </c>
      <c r="X286" s="26">
        <v>44440747</v>
      </c>
      <c r="Y286" s="24">
        <f t="shared" si="30"/>
        <v>48391.409999996424</v>
      </c>
      <c r="Z286" s="24">
        <f t="shared" si="31"/>
        <v>3399.5121708261349</v>
      </c>
      <c r="AA286" s="25">
        <v>100.28996584176406</v>
      </c>
      <c r="AB286" s="25">
        <f t="shared" si="32"/>
        <v>100.10135055288507</v>
      </c>
      <c r="AC286" s="27">
        <f t="shared" si="33"/>
        <v>-0.18861528887899226</v>
      </c>
      <c r="AD286" s="28">
        <v>197</v>
      </c>
      <c r="AE286" s="26">
        <v>1</v>
      </c>
      <c r="AF286" s="29">
        <f t="shared" si="34"/>
        <v>100.10135055288507</v>
      </c>
      <c r="AG286" s="30">
        <v>100.28996584176406</v>
      </c>
      <c r="AH286" s="30">
        <v>100.28996584176406</v>
      </c>
      <c r="AI286" s="29">
        <v>100.29</v>
      </c>
      <c r="AJ286" s="5"/>
      <c r="AU286" s="2"/>
      <c r="AV286" s="2"/>
      <c r="AW286" s="2"/>
    </row>
    <row r="287" spans="1:49" s="4" customFormat="1" ht="15.75" x14ac:dyDescent="0.25">
      <c r="A287" s="22">
        <v>278</v>
      </c>
      <c r="B287" s="22" t="s">
        <v>282</v>
      </c>
      <c r="C287" s="22">
        <v>1</v>
      </c>
      <c r="D287" s="23">
        <v>0</v>
      </c>
      <c r="E287" s="23">
        <v>220862</v>
      </c>
      <c r="F287" s="23">
        <v>0</v>
      </c>
      <c r="G287" s="23">
        <v>0</v>
      </c>
      <c r="H287" s="23">
        <v>0</v>
      </c>
      <c r="I287" s="23">
        <v>256000</v>
      </c>
      <c r="J287" s="23">
        <v>355945</v>
      </c>
      <c r="K287" s="23">
        <v>0</v>
      </c>
      <c r="L287" s="23">
        <v>1015524.06</v>
      </c>
      <c r="M287" s="23">
        <v>11951</v>
      </c>
      <c r="N287" s="23">
        <v>301256</v>
      </c>
      <c r="O287" s="23">
        <v>155952.23000000001</v>
      </c>
      <c r="P287" s="23">
        <v>0</v>
      </c>
      <c r="Q287" s="23">
        <v>0</v>
      </c>
      <c r="R287" s="23">
        <v>0</v>
      </c>
      <c r="S287" s="23">
        <v>0</v>
      </c>
      <c r="T287" s="24" t="s">
        <v>11</v>
      </c>
      <c r="U287" s="24">
        <f t="shared" si="28"/>
        <v>2215937.8840000001</v>
      </c>
      <c r="V287" s="25">
        <f t="shared" si="29"/>
        <v>6.4434853929226046</v>
      </c>
      <c r="W287" s="24">
        <v>26607493.200000003</v>
      </c>
      <c r="X287" s="26">
        <v>34390360.943999998</v>
      </c>
      <c r="Y287" s="24">
        <f t="shared" si="30"/>
        <v>7782867.7439999953</v>
      </c>
      <c r="Z287" s="24">
        <f t="shared" si="31"/>
        <v>501487.94623512472</v>
      </c>
      <c r="AA287" s="25">
        <v>122.66742833414756</v>
      </c>
      <c r="AB287" s="25">
        <f t="shared" si="32"/>
        <v>127.36589930901445</v>
      </c>
      <c r="AC287" s="27">
        <f t="shared" si="33"/>
        <v>4.6984709748668934</v>
      </c>
      <c r="AD287" s="28">
        <v>127</v>
      </c>
      <c r="AE287" s="26">
        <v>1</v>
      </c>
      <c r="AF287" s="29">
        <f t="shared" si="34"/>
        <v>127.36589930901445</v>
      </c>
      <c r="AG287" s="30">
        <v>123.05346251310098</v>
      </c>
      <c r="AH287" s="30">
        <v>122.66742833414756</v>
      </c>
      <c r="AI287" s="29">
        <v>122.67</v>
      </c>
      <c r="AJ287" s="5"/>
      <c r="AU287" s="2"/>
      <c r="AV287" s="2"/>
      <c r="AW287" s="2"/>
    </row>
    <row r="288" spans="1:49" s="4" customFormat="1" ht="15.75" x14ac:dyDescent="0.25">
      <c r="A288" s="22">
        <v>279</v>
      </c>
      <c r="B288" s="22" t="s">
        <v>283</v>
      </c>
      <c r="C288" s="22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25000</v>
      </c>
      <c r="O288" s="23">
        <v>0</v>
      </c>
      <c r="P288" s="23">
        <v>0</v>
      </c>
      <c r="Q288" s="23">
        <v>0</v>
      </c>
      <c r="R288" s="23">
        <v>0</v>
      </c>
      <c r="S288" s="23">
        <v>0</v>
      </c>
      <c r="T288" s="24">
        <v>0</v>
      </c>
      <c r="U288" s="24">
        <f t="shared" si="28"/>
        <v>25000</v>
      </c>
      <c r="V288" s="25">
        <f t="shared" si="29"/>
        <v>0</v>
      </c>
      <c r="W288" s="24">
        <v>671628.83000000007</v>
      </c>
      <c r="X288" s="26">
        <v>671629</v>
      </c>
      <c r="Y288" s="24">
        <f t="shared" si="30"/>
        <v>0.16999999992549419</v>
      </c>
      <c r="Z288" s="24">
        <f t="shared" si="31"/>
        <v>0</v>
      </c>
      <c r="AA288" s="25">
        <v>0</v>
      </c>
      <c r="AB288" s="25">
        <f t="shared" si="32"/>
        <v>0</v>
      </c>
      <c r="AC288" s="27">
        <f t="shared" si="33"/>
        <v>0</v>
      </c>
      <c r="AD288" s="28">
        <v>0</v>
      </c>
      <c r="AE288" s="26" t="s">
        <v>446</v>
      </c>
      <c r="AF288" s="29">
        <f t="shared" si="34"/>
        <v>0</v>
      </c>
      <c r="AG288" s="30">
        <v>0</v>
      </c>
      <c r="AH288" s="30">
        <v>0</v>
      </c>
      <c r="AI288" s="29">
        <v>0</v>
      </c>
      <c r="AJ288" s="5"/>
      <c r="AU288" s="2"/>
      <c r="AV288" s="2"/>
      <c r="AW288" s="2"/>
    </row>
    <row r="289" spans="1:49" s="4" customFormat="1" ht="15.75" x14ac:dyDescent="0.25">
      <c r="A289" s="22">
        <v>280</v>
      </c>
      <c r="B289" s="22" t="s">
        <v>284</v>
      </c>
      <c r="C289" s="2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  <c r="Q289" s="23">
        <v>0</v>
      </c>
      <c r="R289" s="23">
        <v>0</v>
      </c>
      <c r="S289" s="23">
        <v>0</v>
      </c>
      <c r="T289" s="24">
        <v>0</v>
      </c>
      <c r="U289" s="24">
        <f t="shared" si="28"/>
        <v>0</v>
      </c>
      <c r="V289" s="25">
        <f t="shared" si="29"/>
        <v>0</v>
      </c>
      <c r="W289" s="24">
        <v>34708.58</v>
      </c>
      <c r="X289" s="26">
        <v>1320329.58</v>
      </c>
      <c r="Y289" s="24">
        <f t="shared" si="30"/>
        <v>1285621</v>
      </c>
      <c r="Z289" s="24">
        <f t="shared" si="31"/>
        <v>0</v>
      </c>
      <c r="AA289" s="25">
        <v>0</v>
      </c>
      <c r="AB289" s="25">
        <f t="shared" si="32"/>
        <v>0</v>
      </c>
      <c r="AC289" s="27">
        <f t="shared" si="33"/>
        <v>0</v>
      </c>
      <c r="AD289" s="28">
        <v>0</v>
      </c>
      <c r="AE289" s="26" t="s">
        <v>446</v>
      </c>
      <c r="AF289" s="29">
        <f t="shared" si="34"/>
        <v>0</v>
      </c>
      <c r="AG289" s="30">
        <v>0</v>
      </c>
      <c r="AH289" s="30">
        <v>0</v>
      </c>
      <c r="AI289" s="29">
        <v>0</v>
      </c>
      <c r="AJ289" s="5"/>
      <c r="AU289" s="2"/>
      <c r="AV289" s="2"/>
      <c r="AW289" s="2"/>
    </row>
    <row r="290" spans="1:49" s="4" customFormat="1" ht="15.75" x14ac:dyDescent="0.25">
      <c r="A290" s="22">
        <v>281</v>
      </c>
      <c r="B290" s="22" t="s">
        <v>285</v>
      </c>
      <c r="C290" s="22">
        <v>1</v>
      </c>
      <c r="D290" s="23">
        <v>20533499.987393901</v>
      </c>
      <c r="E290" s="23">
        <v>178158</v>
      </c>
      <c r="F290" s="23">
        <v>1550136</v>
      </c>
      <c r="G290" s="23">
        <v>7471073.0499999998</v>
      </c>
      <c r="H290" s="23">
        <v>0</v>
      </c>
      <c r="I290" s="23">
        <v>0</v>
      </c>
      <c r="J290" s="23">
        <v>10514239.754458699</v>
      </c>
      <c r="K290" s="23">
        <v>874888.47554131097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24" t="s">
        <v>2</v>
      </c>
      <c r="U290" s="24">
        <f t="shared" si="28"/>
        <v>41121995.267393909</v>
      </c>
      <c r="V290" s="25">
        <f t="shared" si="29"/>
        <v>6.9207892984376853</v>
      </c>
      <c r="W290" s="24">
        <v>600170350.39999998</v>
      </c>
      <c r="X290" s="26">
        <v>594180713.99279392</v>
      </c>
      <c r="Y290" s="24">
        <f t="shared" si="30"/>
        <v>0</v>
      </c>
      <c r="Z290" s="24">
        <f t="shared" si="31"/>
        <v>0</v>
      </c>
      <c r="AA290" s="25">
        <v>100.17287860114324</v>
      </c>
      <c r="AB290" s="25">
        <f t="shared" si="32"/>
        <v>99.002010611951405</v>
      </c>
      <c r="AC290" s="27">
        <f t="shared" si="33"/>
        <v>-1.1708679891918337</v>
      </c>
      <c r="AD290" s="28">
        <v>4892</v>
      </c>
      <c r="AE290" s="26">
        <v>1</v>
      </c>
      <c r="AF290" s="29">
        <f t="shared" si="34"/>
        <v>99.002010611951405</v>
      </c>
      <c r="AG290" s="30">
        <v>100.17287860114324</v>
      </c>
      <c r="AH290" s="30">
        <v>100.01046051748537</v>
      </c>
      <c r="AI290" s="29">
        <v>100</v>
      </c>
      <c r="AJ290" s="5"/>
      <c r="AU290" s="2"/>
      <c r="AV290" s="2"/>
      <c r="AW290" s="2"/>
    </row>
    <row r="291" spans="1:49" s="4" customFormat="1" ht="15.75" x14ac:dyDescent="0.25">
      <c r="A291" s="22">
        <v>282</v>
      </c>
      <c r="B291" s="22" t="s">
        <v>286</v>
      </c>
      <c r="C291" s="22">
        <v>0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  <c r="Q291" s="23">
        <v>0</v>
      </c>
      <c r="R291" s="23">
        <v>0</v>
      </c>
      <c r="S291" s="23">
        <v>0</v>
      </c>
      <c r="T291" s="24">
        <v>0</v>
      </c>
      <c r="U291" s="24">
        <f t="shared" si="28"/>
        <v>0</v>
      </c>
      <c r="V291" s="25">
        <f t="shared" si="29"/>
        <v>0</v>
      </c>
      <c r="W291" s="24">
        <v>0</v>
      </c>
      <c r="X291" s="26">
        <v>0</v>
      </c>
      <c r="Y291" s="24">
        <f t="shared" si="30"/>
        <v>0</v>
      </c>
      <c r="Z291" s="24">
        <f t="shared" si="31"/>
        <v>0</v>
      </c>
      <c r="AA291" s="25">
        <v>0</v>
      </c>
      <c r="AB291" s="25">
        <f t="shared" si="32"/>
        <v>0</v>
      </c>
      <c r="AC291" s="27">
        <f t="shared" si="33"/>
        <v>0</v>
      </c>
      <c r="AD291" s="28">
        <v>0</v>
      </c>
      <c r="AE291" s="26" t="s">
        <v>446</v>
      </c>
      <c r="AF291" s="29">
        <f t="shared" si="34"/>
        <v>0</v>
      </c>
      <c r="AG291" s="30">
        <v>0</v>
      </c>
      <c r="AH291" s="30">
        <v>0</v>
      </c>
      <c r="AI291" s="29">
        <v>0</v>
      </c>
      <c r="AJ291" s="5"/>
      <c r="AU291" s="2"/>
      <c r="AV291" s="2"/>
      <c r="AW291" s="2"/>
    </row>
    <row r="292" spans="1:49" s="4" customFormat="1" ht="15.75" x14ac:dyDescent="0.25">
      <c r="A292" s="22">
        <v>283</v>
      </c>
      <c r="B292" s="22" t="s">
        <v>287</v>
      </c>
      <c r="C292" s="22">
        <v>0</v>
      </c>
      <c r="D292" s="23">
        <v>0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  <c r="Q292" s="23">
        <v>0</v>
      </c>
      <c r="R292" s="23">
        <v>0</v>
      </c>
      <c r="S292" s="23">
        <v>0</v>
      </c>
      <c r="T292" s="24">
        <v>0</v>
      </c>
      <c r="U292" s="24">
        <f t="shared" si="28"/>
        <v>0</v>
      </c>
      <c r="V292" s="25">
        <f t="shared" si="29"/>
        <v>0</v>
      </c>
      <c r="W292" s="24">
        <v>0</v>
      </c>
      <c r="X292" s="26">
        <v>0</v>
      </c>
      <c r="Y292" s="24">
        <f t="shared" si="30"/>
        <v>0</v>
      </c>
      <c r="Z292" s="24">
        <f t="shared" si="31"/>
        <v>0</v>
      </c>
      <c r="AA292" s="25">
        <v>0</v>
      </c>
      <c r="AB292" s="25">
        <f t="shared" si="32"/>
        <v>0</v>
      </c>
      <c r="AC292" s="27">
        <f t="shared" si="33"/>
        <v>0</v>
      </c>
      <c r="AD292" s="28">
        <v>0</v>
      </c>
      <c r="AE292" s="26" t="s">
        <v>446</v>
      </c>
      <c r="AF292" s="29">
        <f t="shared" si="34"/>
        <v>0</v>
      </c>
      <c r="AG292" s="30">
        <v>0</v>
      </c>
      <c r="AH292" s="30">
        <v>0</v>
      </c>
      <c r="AI292" s="29">
        <v>0</v>
      </c>
      <c r="AJ292" s="5"/>
      <c r="AU292" s="2"/>
      <c r="AV292" s="2"/>
      <c r="AW292" s="2"/>
    </row>
    <row r="293" spans="1:49" s="4" customFormat="1" ht="15.75" x14ac:dyDescent="0.25">
      <c r="A293" s="22">
        <v>284</v>
      </c>
      <c r="B293" s="22" t="s">
        <v>288</v>
      </c>
      <c r="C293" s="22">
        <v>1</v>
      </c>
      <c r="D293" s="23">
        <v>0</v>
      </c>
      <c r="E293" s="23">
        <v>200000</v>
      </c>
      <c r="F293" s="23">
        <v>0</v>
      </c>
      <c r="G293" s="23">
        <v>0</v>
      </c>
      <c r="H293" s="23">
        <v>0</v>
      </c>
      <c r="I293" s="23">
        <v>0</v>
      </c>
      <c r="J293" s="23">
        <v>1624411</v>
      </c>
      <c r="K293" s="23">
        <v>844726</v>
      </c>
      <c r="L293" s="23">
        <v>2691440</v>
      </c>
      <c r="M293" s="23">
        <v>0</v>
      </c>
      <c r="N293" s="23">
        <v>16437</v>
      </c>
      <c r="O293" s="23">
        <v>293135.71000000002</v>
      </c>
      <c r="P293" s="23">
        <v>0</v>
      </c>
      <c r="Q293" s="23">
        <v>0</v>
      </c>
      <c r="R293" s="23">
        <v>0</v>
      </c>
      <c r="S293" s="23">
        <v>0</v>
      </c>
      <c r="T293" s="24" t="s">
        <v>11</v>
      </c>
      <c r="U293" s="24">
        <f t="shared" si="28"/>
        <v>5401005.71</v>
      </c>
      <c r="V293" s="25">
        <f t="shared" si="29"/>
        <v>9.9786997221461995</v>
      </c>
      <c r="W293" s="24">
        <v>35320286.730629995</v>
      </c>
      <c r="X293" s="26">
        <v>54125345.590000004</v>
      </c>
      <c r="Y293" s="24">
        <f t="shared" si="30"/>
        <v>18805058.859370008</v>
      </c>
      <c r="Z293" s="24">
        <f t="shared" si="31"/>
        <v>1876500.3561493845</v>
      </c>
      <c r="AA293" s="25">
        <v>143.84661126929751</v>
      </c>
      <c r="AB293" s="25">
        <f t="shared" si="32"/>
        <v>147.92871199581759</v>
      </c>
      <c r="AC293" s="27">
        <f t="shared" si="33"/>
        <v>4.0821007265200819</v>
      </c>
      <c r="AD293" s="28">
        <v>215</v>
      </c>
      <c r="AE293" s="26">
        <v>1</v>
      </c>
      <c r="AF293" s="29">
        <f t="shared" si="34"/>
        <v>147.92871199581759</v>
      </c>
      <c r="AG293" s="30">
        <v>145.50283819086465</v>
      </c>
      <c r="AH293" s="30">
        <v>148.56315375071472</v>
      </c>
      <c r="AI293" s="29">
        <v>147.93</v>
      </c>
      <c r="AJ293" s="5"/>
      <c r="AU293" s="2"/>
      <c r="AV293" s="2"/>
      <c r="AW293" s="2"/>
    </row>
    <row r="294" spans="1:49" s="4" customFormat="1" ht="15.75" x14ac:dyDescent="0.25">
      <c r="A294" s="22">
        <v>285</v>
      </c>
      <c r="B294" s="22" t="s">
        <v>289</v>
      </c>
      <c r="C294" s="22">
        <v>1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3136219</v>
      </c>
      <c r="K294" s="23">
        <v>960456</v>
      </c>
      <c r="L294" s="23">
        <v>2311112</v>
      </c>
      <c r="M294" s="23">
        <v>8739</v>
      </c>
      <c r="N294" s="23">
        <v>39252</v>
      </c>
      <c r="O294" s="23">
        <v>160850.9</v>
      </c>
      <c r="P294" s="23">
        <v>0</v>
      </c>
      <c r="Q294" s="23">
        <v>0</v>
      </c>
      <c r="R294" s="23">
        <v>0</v>
      </c>
      <c r="S294" s="23">
        <v>0</v>
      </c>
      <c r="T294" s="24" t="s">
        <v>11</v>
      </c>
      <c r="U294" s="24">
        <f t="shared" si="28"/>
        <v>6385517.7000000002</v>
      </c>
      <c r="V294" s="25">
        <f t="shared" si="29"/>
        <v>7.8879979244277383</v>
      </c>
      <c r="W294" s="24">
        <v>65412011.168519996</v>
      </c>
      <c r="X294" s="26">
        <v>80952324.799999997</v>
      </c>
      <c r="Y294" s="24">
        <f t="shared" si="30"/>
        <v>15540313.631480001</v>
      </c>
      <c r="Z294" s="24">
        <f t="shared" si="31"/>
        <v>1225819.6167007033</v>
      </c>
      <c r="AA294" s="25">
        <v>119.43638105260041</v>
      </c>
      <c r="AB294" s="25">
        <f t="shared" si="32"/>
        <v>121.88358645310733</v>
      </c>
      <c r="AC294" s="27">
        <f t="shared" si="33"/>
        <v>2.4472054005069168</v>
      </c>
      <c r="AD294" s="28">
        <v>96</v>
      </c>
      <c r="AE294" s="26">
        <v>1</v>
      </c>
      <c r="AF294" s="29">
        <f t="shared" si="34"/>
        <v>121.88358645310733</v>
      </c>
      <c r="AG294" s="30">
        <v>119.88145901767962</v>
      </c>
      <c r="AH294" s="30">
        <v>122.11300925553215</v>
      </c>
      <c r="AI294" s="29">
        <v>121.89</v>
      </c>
      <c r="AJ294" s="5"/>
      <c r="AU294" s="2"/>
      <c r="AV294" s="2"/>
      <c r="AW294" s="2"/>
    </row>
    <row r="295" spans="1:49" s="4" customFormat="1" ht="15.75" x14ac:dyDescent="0.25">
      <c r="A295" s="22">
        <v>286</v>
      </c>
      <c r="B295" s="22" t="s">
        <v>290</v>
      </c>
      <c r="C295" s="22">
        <v>0</v>
      </c>
      <c r="D295" s="23">
        <v>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  <c r="Q295" s="23">
        <v>0</v>
      </c>
      <c r="R295" s="23">
        <v>0</v>
      </c>
      <c r="S295" s="23">
        <v>0</v>
      </c>
      <c r="T295" s="24">
        <v>0</v>
      </c>
      <c r="U295" s="24">
        <f t="shared" si="28"/>
        <v>0</v>
      </c>
      <c r="V295" s="25">
        <f t="shared" si="29"/>
        <v>0</v>
      </c>
      <c r="W295" s="24">
        <v>0</v>
      </c>
      <c r="X295" s="26">
        <v>0</v>
      </c>
      <c r="Y295" s="24">
        <f t="shared" si="30"/>
        <v>0</v>
      </c>
      <c r="Z295" s="24">
        <f t="shared" si="31"/>
        <v>0</v>
      </c>
      <c r="AA295" s="25">
        <v>0</v>
      </c>
      <c r="AB295" s="25">
        <f t="shared" si="32"/>
        <v>0</v>
      </c>
      <c r="AC295" s="27">
        <f t="shared" si="33"/>
        <v>0</v>
      </c>
      <c r="AD295" s="28">
        <v>0</v>
      </c>
      <c r="AE295" s="26" t="s">
        <v>446</v>
      </c>
      <c r="AF295" s="29">
        <f t="shared" si="34"/>
        <v>0</v>
      </c>
      <c r="AG295" s="30">
        <v>0</v>
      </c>
      <c r="AH295" s="30">
        <v>0</v>
      </c>
      <c r="AI295" s="29">
        <v>0</v>
      </c>
      <c r="AJ295" s="5"/>
      <c r="AU295" s="2"/>
      <c r="AV295" s="2"/>
      <c r="AW295" s="2"/>
    </row>
    <row r="296" spans="1:49" s="4" customFormat="1" ht="15.75" x14ac:dyDescent="0.25">
      <c r="A296" s="22">
        <v>287</v>
      </c>
      <c r="B296" s="22" t="s">
        <v>291</v>
      </c>
      <c r="C296" s="22">
        <v>1</v>
      </c>
      <c r="D296" s="23">
        <v>0</v>
      </c>
      <c r="E296" s="23">
        <v>598440</v>
      </c>
      <c r="F296" s="23">
        <v>0</v>
      </c>
      <c r="G296" s="23">
        <v>0</v>
      </c>
      <c r="H296" s="23">
        <v>0</v>
      </c>
      <c r="I296" s="23">
        <v>0</v>
      </c>
      <c r="J296" s="23">
        <v>965170</v>
      </c>
      <c r="K296" s="23">
        <v>244250</v>
      </c>
      <c r="L296" s="23">
        <v>299122</v>
      </c>
      <c r="M296" s="23">
        <v>0</v>
      </c>
      <c r="N296" s="23">
        <v>5635</v>
      </c>
      <c r="O296" s="23">
        <v>35666.120000000003</v>
      </c>
      <c r="P296" s="23">
        <v>0</v>
      </c>
      <c r="Q296" s="23">
        <v>0</v>
      </c>
      <c r="R296" s="23">
        <v>0</v>
      </c>
      <c r="S296" s="23">
        <v>0</v>
      </c>
      <c r="T296" s="24" t="s">
        <v>11</v>
      </c>
      <c r="U296" s="24">
        <f t="shared" si="28"/>
        <v>2118370.92</v>
      </c>
      <c r="V296" s="25">
        <f t="shared" si="29"/>
        <v>13.062453480865443</v>
      </c>
      <c r="W296" s="24">
        <v>10928183.49</v>
      </c>
      <c r="X296" s="26">
        <v>16217251.4</v>
      </c>
      <c r="Y296" s="24">
        <f t="shared" si="30"/>
        <v>5289067.91</v>
      </c>
      <c r="Z296" s="24">
        <f t="shared" si="31"/>
        <v>690882.03531513223</v>
      </c>
      <c r="AA296" s="25">
        <v>130.29695022138586</v>
      </c>
      <c r="AB296" s="25">
        <f t="shared" si="32"/>
        <v>142.07639704158069</v>
      </c>
      <c r="AC296" s="27">
        <f t="shared" si="33"/>
        <v>11.779446820194835</v>
      </c>
      <c r="AD296" s="28">
        <v>26</v>
      </c>
      <c r="AE296" s="26">
        <v>1</v>
      </c>
      <c r="AF296" s="29">
        <f t="shared" si="34"/>
        <v>142.07639704158069</v>
      </c>
      <c r="AG296" s="30">
        <v>130.6591651640953</v>
      </c>
      <c r="AH296" s="30">
        <v>141.87691838232641</v>
      </c>
      <c r="AI296" s="29">
        <v>142.08000000000001</v>
      </c>
      <c r="AJ296" s="5"/>
      <c r="AU296" s="2"/>
      <c r="AV296" s="2"/>
      <c r="AW296" s="2"/>
    </row>
    <row r="297" spans="1:49" s="4" customFormat="1" ht="15.75" x14ac:dyDescent="0.25">
      <c r="A297" s="22">
        <v>288</v>
      </c>
      <c r="B297" s="22" t="s">
        <v>292</v>
      </c>
      <c r="C297" s="22">
        <v>1</v>
      </c>
      <c r="D297" s="23">
        <v>0</v>
      </c>
      <c r="E297" s="23">
        <v>1392847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1078505</v>
      </c>
      <c r="M297" s="23">
        <v>0</v>
      </c>
      <c r="N297" s="23">
        <v>0</v>
      </c>
      <c r="O297" s="23">
        <v>5818.68</v>
      </c>
      <c r="P297" s="23">
        <v>0</v>
      </c>
      <c r="Q297" s="23">
        <v>0</v>
      </c>
      <c r="R297" s="23">
        <v>0</v>
      </c>
      <c r="S297" s="23">
        <v>0</v>
      </c>
      <c r="T297" s="24" t="s">
        <v>11</v>
      </c>
      <c r="U297" s="24">
        <f t="shared" si="28"/>
        <v>2369320.1799999997</v>
      </c>
      <c r="V297" s="25">
        <f t="shared" si="29"/>
        <v>4.2451810648906489</v>
      </c>
      <c r="W297" s="24">
        <v>30743352.286760002</v>
      </c>
      <c r="X297" s="26">
        <v>55811993.5</v>
      </c>
      <c r="Y297" s="24">
        <f t="shared" si="30"/>
        <v>25068641.213239998</v>
      </c>
      <c r="Z297" s="24">
        <f t="shared" si="31"/>
        <v>1064209.2100098378</v>
      </c>
      <c r="AA297" s="25">
        <v>176.67100954739709</v>
      </c>
      <c r="AB297" s="25">
        <f t="shared" si="32"/>
        <v>178.08007330927268</v>
      </c>
      <c r="AC297" s="27">
        <f t="shared" si="33"/>
        <v>1.4090637618755864</v>
      </c>
      <c r="AD297" s="28">
        <v>2</v>
      </c>
      <c r="AE297" s="26">
        <v>1</v>
      </c>
      <c r="AF297" s="29">
        <f t="shared" si="34"/>
        <v>178.08007330927268</v>
      </c>
      <c r="AG297" s="30">
        <v>177.73634496493597</v>
      </c>
      <c r="AH297" s="30">
        <v>176.67100954739709</v>
      </c>
      <c r="AI297" s="29">
        <v>176.67</v>
      </c>
      <c r="AJ297" s="5"/>
      <c r="AU297" s="2"/>
      <c r="AV297" s="2"/>
      <c r="AW297" s="2"/>
    </row>
    <row r="298" spans="1:49" s="4" customFormat="1" ht="15.75" x14ac:dyDescent="0.25">
      <c r="A298" s="22">
        <v>289</v>
      </c>
      <c r="B298" s="22" t="s">
        <v>293</v>
      </c>
      <c r="C298" s="22">
        <v>1</v>
      </c>
      <c r="D298" s="23">
        <v>0</v>
      </c>
      <c r="E298" s="23">
        <v>70000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75293</v>
      </c>
      <c r="M298" s="23">
        <v>0</v>
      </c>
      <c r="N298" s="23">
        <v>73120</v>
      </c>
      <c r="O298" s="23">
        <v>1725.92</v>
      </c>
      <c r="P298" s="23">
        <v>0</v>
      </c>
      <c r="Q298" s="23">
        <v>0</v>
      </c>
      <c r="R298" s="23">
        <v>0</v>
      </c>
      <c r="S298" s="23">
        <v>0</v>
      </c>
      <c r="T298" s="24" t="s">
        <v>11</v>
      </c>
      <c r="U298" s="24">
        <f t="shared" si="28"/>
        <v>212609.62</v>
      </c>
      <c r="V298" s="25">
        <f t="shared" si="29"/>
        <v>4.4107883832061461</v>
      </c>
      <c r="W298" s="24">
        <v>2093428.05</v>
      </c>
      <c r="X298" s="26">
        <v>4820218.0999999996</v>
      </c>
      <c r="Y298" s="24">
        <f t="shared" si="30"/>
        <v>2726790.05</v>
      </c>
      <c r="Z298" s="24">
        <f t="shared" si="31"/>
        <v>120272.93875982106</v>
      </c>
      <c r="AA298" s="25">
        <v>211.59248259177389</v>
      </c>
      <c r="AB298" s="25">
        <f t="shared" si="32"/>
        <v>224.509514967098</v>
      </c>
      <c r="AC298" s="27">
        <f t="shared" si="33"/>
        <v>12.917032375324112</v>
      </c>
      <c r="AD298" s="28">
        <v>0</v>
      </c>
      <c r="AE298" s="26">
        <v>1</v>
      </c>
      <c r="AF298" s="29">
        <f t="shared" si="34"/>
        <v>224.509514967098</v>
      </c>
      <c r="AG298" s="30">
        <v>212.55150365038133</v>
      </c>
      <c r="AH298" s="30">
        <v>225.88758704694322</v>
      </c>
      <c r="AI298" s="29">
        <v>224.51</v>
      </c>
      <c r="AJ298" s="5"/>
      <c r="AU298" s="2"/>
      <c r="AV298" s="2"/>
      <c r="AW298" s="2"/>
    </row>
    <row r="299" spans="1:49" s="4" customFormat="1" ht="15.75" x14ac:dyDescent="0.25">
      <c r="A299" s="22">
        <v>290</v>
      </c>
      <c r="B299" s="22" t="s">
        <v>294</v>
      </c>
      <c r="C299" s="22">
        <v>1</v>
      </c>
      <c r="D299" s="23">
        <v>0</v>
      </c>
      <c r="E299" s="23">
        <v>156290.39000000001</v>
      </c>
      <c r="F299" s="23">
        <v>0</v>
      </c>
      <c r="G299" s="23">
        <v>0</v>
      </c>
      <c r="H299" s="23">
        <v>0</v>
      </c>
      <c r="I299" s="23">
        <v>0</v>
      </c>
      <c r="J299" s="23">
        <v>25950.73</v>
      </c>
      <c r="K299" s="23">
        <v>336331.97</v>
      </c>
      <c r="L299" s="23">
        <v>525000</v>
      </c>
      <c r="M299" s="23">
        <v>20468</v>
      </c>
      <c r="N299" s="23">
        <v>128493</v>
      </c>
      <c r="O299" s="23">
        <v>2799.23</v>
      </c>
      <c r="P299" s="23">
        <v>0</v>
      </c>
      <c r="Q299" s="23">
        <v>0</v>
      </c>
      <c r="R299" s="23">
        <v>0</v>
      </c>
      <c r="S299" s="23">
        <v>0</v>
      </c>
      <c r="T299" s="24" t="s">
        <v>2</v>
      </c>
      <c r="U299" s="24">
        <f t="shared" si="28"/>
        <v>1195333.3199999998</v>
      </c>
      <c r="V299" s="25">
        <f t="shared" si="29"/>
        <v>4.9146688615298455</v>
      </c>
      <c r="W299" s="24">
        <v>17087859.710000001</v>
      </c>
      <c r="X299" s="26">
        <v>24321746.869999997</v>
      </c>
      <c r="Y299" s="24">
        <f t="shared" si="30"/>
        <v>7233887.1599999964</v>
      </c>
      <c r="Z299" s="24">
        <f t="shared" si="31"/>
        <v>355521.59973072552</v>
      </c>
      <c r="AA299" s="25">
        <v>133.74068022178426</v>
      </c>
      <c r="AB299" s="25">
        <f t="shared" si="32"/>
        <v>140.25293791617435</v>
      </c>
      <c r="AC299" s="27">
        <f t="shared" si="33"/>
        <v>6.5122576943900867</v>
      </c>
      <c r="AD299" s="28">
        <v>2</v>
      </c>
      <c r="AE299" s="26">
        <v>1</v>
      </c>
      <c r="AF299" s="29">
        <f t="shared" si="34"/>
        <v>140.25293791617435</v>
      </c>
      <c r="AG299" s="30">
        <v>133.74068022178426</v>
      </c>
      <c r="AH299" s="30">
        <v>140.27431140698457</v>
      </c>
      <c r="AI299" s="29">
        <v>140.25</v>
      </c>
      <c r="AJ299" s="5"/>
      <c r="AU299" s="2"/>
      <c r="AV299" s="2"/>
      <c r="AW299" s="2"/>
    </row>
    <row r="300" spans="1:49" s="4" customFormat="1" ht="15.75" x14ac:dyDescent="0.25">
      <c r="A300" s="22">
        <v>291</v>
      </c>
      <c r="B300" s="22" t="s">
        <v>295</v>
      </c>
      <c r="C300" s="22">
        <v>1</v>
      </c>
      <c r="D300" s="23">
        <v>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1212381</v>
      </c>
      <c r="K300" s="23">
        <v>773550</v>
      </c>
      <c r="L300" s="23">
        <v>1592289</v>
      </c>
      <c r="M300" s="23">
        <v>0</v>
      </c>
      <c r="N300" s="23">
        <v>30337</v>
      </c>
      <c r="O300" s="23">
        <v>77331.87</v>
      </c>
      <c r="P300" s="23">
        <v>0</v>
      </c>
      <c r="Q300" s="23">
        <v>0</v>
      </c>
      <c r="R300" s="23">
        <v>0</v>
      </c>
      <c r="S300" s="23">
        <v>0</v>
      </c>
      <c r="T300" s="24" t="s">
        <v>11</v>
      </c>
      <c r="U300" s="24">
        <f t="shared" si="28"/>
        <v>3526659.97</v>
      </c>
      <c r="V300" s="25">
        <f t="shared" si="29"/>
        <v>8.6891254310398534</v>
      </c>
      <c r="W300" s="24">
        <v>28287967.390000001</v>
      </c>
      <c r="X300" s="26">
        <v>40587053.299999997</v>
      </c>
      <c r="Y300" s="24">
        <f t="shared" si="30"/>
        <v>12299085.909999996</v>
      </c>
      <c r="Z300" s="24">
        <f t="shared" si="31"/>
        <v>1068683.0015912491</v>
      </c>
      <c r="AA300" s="25">
        <v>139.51348080612053</v>
      </c>
      <c r="AB300" s="25">
        <f t="shared" si="32"/>
        <v>139.70028229168128</v>
      </c>
      <c r="AC300" s="27">
        <f t="shared" si="33"/>
        <v>0.18680148556074982</v>
      </c>
      <c r="AD300" s="28">
        <v>44</v>
      </c>
      <c r="AE300" s="26">
        <v>1</v>
      </c>
      <c r="AF300" s="29">
        <f t="shared" si="34"/>
        <v>139.70028229168128</v>
      </c>
      <c r="AG300" s="30">
        <v>140.67377877374994</v>
      </c>
      <c r="AH300" s="30">
        <v>140.48463257296407</v>
      </c>
      <c r="AI300" s="29">
        <v>139.71</v>
      </c>
      <c r="AJ300" s="5"/>
      <c r="AU300" s="2"/>
      <c r="AV300" s="2"/>
      <c r="AW300" s="2"/>
    </row>
    <row r="301" spans="1:49" s="4" customFormat="1" ht="15.75" x14ac:dyDescent="0.25">
      <c r="A301" s="22">
        <v>292</v>
      </c>
      <c r="B301" s="22" t="s">
        <v>296</v>
      </c>
      <c r="C301" s="22">
        <v>1</v>
      </c>
      <c r="D301" s="23">
        <v>0</v>
      </c>
      <c r="E301" s="23">
        <v>0</v>
      </c>
      <c r="F301" s="23">
        <v>0</v>
      </c>
      <c r="G301" s="23">
        <v>0</v>
      </c>
      <c r="H301" s="23">
        <v>0</v>
      </c>
      <c r="I301" s="23">
        <v>168178.43</v>
      </c>
      <c r="J301" s="23">
        <v>361957.21</v>
      </c>
      <c r="K301" s="23">
        <v>983571.79</v>
      </c>
      <c r="L301" s="23">
        <v>3550020.83</v>
      </c>
      <c r="M301" s="23">
        <v>0</v>
      </c>
      <c r="N301" s="23">
        <v>22009</v>
      </c>
      <c r="O301" s="23">
        <v>22510.74</v>
      </c>
      <c r="P301" s="23">
        <v>0</v>
      </c>
      <c r="Q301" s="23">
        <v>0</v>
      </c>
      <c r="R301" s="23">
        <v>0</v>
      </c>
      <c r="S301" s="23">
        <v>0</v>
      </c>
      <c r="T301" s="24" t="s">
        <v>11</v>
      </c>
      <c r="U301" s="24">
        <f t="shared" si="28"/>
        <v>4753245.9170000004</v>
      </c>
      <c r="V301" s="25">
        <f t="shared" si="29"/>
        <v>12.844012406971633</v>
      </c>
      <c r="W301" s="24">
        <v>27821964.430000003</v>
      </c>
      <c r="X301" s="26">
        <v>37007484.627000004</v>
      </c>
      <c r="Y301" s="24">
        <f t="shared" si="30"/>
        <v>9185520.1970000006</v>
      </c>
      <c r="Z301" s="24">
        <f t="shared" si="31"/>
        <v>1179789.3537475653</v>
      </c>
      <c r="AA301" s="25">
        <v>121.71273211111652</v>
      </c>
      <c r="AB301" s="25">
        <f t="shared" si="32"/>
        <v>128.7748583080639</v>
      </c>
      <c r="AC301" s="27">
        <f t="shared" si="33"/>
        <v>7.062126196947375</v>
      </c>
      <c r="AD301" s="28">
        <v>15</v>
      </c>
      <c r="AE301" s="26">
        <v>1</v>
      </c>
      <c r="AF301" s="29">
        <f t="shared" si="34"/>
        <v>128.7748583080639</v>
      </c>
      <c r="AG301" s="30">
        <v>123.23751964429212</v>
      </c>
      <c r="AH301" s="30">
        <v>128.81005092015997</v>
      </c>
      <c r="AI301" s="29">
        <v>128.77000000000001</v>
      </c>
      <c r="AJ301" s="5"/>
      <c r="AU301" s="2"/>
      <c r="AV301" s="2"/>
      <c r="AW301" s="2"/>
    </row>
    <row r="302" spans="1:49" s="4" customFormat="1" ht="15.75" x14ac:dyDescent="0.25">
      <c r="A302" s="22">
        <v>293</v>
      </c>
      <c r="B302" s="22" t="s">
        <v>297</v>
      </c>
      <c r="C302" s="22">
        <v>1</v>
      </c>
      <c r="D302" s="23">
        <v>0</v>
      </c>
      <c r="E302" s="23">
        <v>1155088</v>
      </c>
      <c r="F302" s="23">
        <v>0</v>
      </c>
      <c r="G302" s="23">
        <v>0</v>
      </c>
      <c r="H302" s="23">
        <v>0</v>
      </c>
      <c r="I302" s="23">
        <v>0</v>
      </c>
      <c r="J302" s="23">
        <v>4830714</v>
      </c>
      <c r="K302" s="23">
        <v>4143805</v>
      </c>
      <c r="L302" s="23">
        <v>5405077</v>
      </c>
      <c r="M302" s="23">
        <v>19068</v>
      </c>
      <c r="N302" s="23">
        <v>320383</v>
      </c>
      <c r="O302" s="23">
        <v>238794.5</v>
      </c>
      <c r="P302" s="23">
        <v>0</v>
      </c>
      <c r="Q302" s="23">
        <v>0</v>
      </c>
      <c r="R302" s="23">
        <v>0</v>
      </c>
      <c r="S302" s="23">
        <v>0</v>
      </c>
      <c r="T302" s="24" t="s">
        <v>167</v>
      </c>
      <c r="U302" s="24">
        <f t="shared" si="28"/>
        <v>16112929.5</v>
      </c>
      <c r="V302" s="25">
        <f t="shared" si="29"/>
        <v>10.29216803071313</v>
      </c>
      <c r="W302" s="24">
        <v>153498975.16</v>
      </c>
      <c r="X302" s="26">
        <v>156555251.06</v>
      </c>
      <c r="Y302" s="24">
        <f t="shared" si="30"/>
        <v>3056275.900000006</v>
      </c>
      <c r="Z302" s="24">
        <f t="shared" si="31"/>
        <v>314557.05111019063</v>
      </c>
      <c r="AA302" s="25">
        <v>101.57293915646635</v>
      </c>
      <c r="AB302" s="25">
        <f t="shared" si="32"/>
        <v>101.78614798309368</v>
      </c>
      <c r="AC302" s="27">
        <f t="shared" si="33"/>
        <v>0.21320882662733709</v>
      </c>
      <c r="AD302" s="28">
        <v>171</v>
      </c>
      <c r="AE302" s="26">
        <v>1</v>
      </c>
      <c r="AF302" s="29">
        <f t="shared" si="34"/>
        <v>101.78614798309368</v>
      </c>
      <c r="AG302" s="30">
        <v>101.57293915646635</v>
      </c>
      <c r="AH302" s="30">
        <v>101.88440828185294</v>
      </c>
      <c r="AI302" s="29">
        <v>101.79</v>
      </c>
      <c r="AJ302" s="5"/>
      <c r="AU302" s="2"/>
      <c r="AV302" s="2"/>
      <c r="AW302" s="2"/>
    </row>
    <row r="303" spans="1:49" s="4" customFormat="1" ht="15.75" x14ac:dyDescent="0.25">
      <c r="A303" s="22">
        <v>294</v>
      </c>
      <c r="B303" s="22" t="s">
        <v>298</v>
      </c>
      <c r="C303" s="22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0</v>
      </c>
      <c r="P303" s="23">
        <v>0</v>
      </c>
      <c r="Q303" s="23">
        <v>0</v>
      </c>
      <c r="R303" s="23">
        <v>0</v>
      </c>
      <c r="S303" s="23">
        <v>0</v>
      </c>
      <c r="T303" s="24">
        <v>0</v>
      </c>
      <c r="U303" s="24">
        <f t="shared" si="28"/>
        <v>0</v>
      </c>
      <c r="V303" s="25">
        <f t="shared" si="29"/>
        <v>0</v>
      </c>
      <c r="W303" s="24">
        <v>17354.29</v>
      </c>
      <c r="X303" s="26">
        <v>17354</v>
      </c>
      <c r="Y303" s="24">
        <f t="shared" si="30"/>
        <v>0</v>
      </c>
      <c r="Z303" s="24">
        <f t="shared" si="31"/>
        <v>0</v>
      </c>
      <c r="AA303" s="25">
        <v>0</v>
      </c>
      <c r="AB303" s="25">
        <f t="shared" si="32"/>
        <v>0</v>
      </c>
      <c r="AC303" s="27">
        <f t="shared" si="33"/>
        <v>0</v>
      </c>
      <c r="AD303" s="28">
        <v>0</v>
      </c>
      <c r="AE303" s="26" t="s">
        <v>446</v>
      </c>
      <c r="AF303" s="29">
        <f t="shared" si="34"/>
        <v>0</v>
      </c>
      <c r="AG303" s="30">
        <v>0</v>
      </c>
      <c r="AH303" s="30">
        <v>0</v>
      </c>
      <c r="AI303" s="29">
        <v>0</v>
      </c>
      <c r="AJ303" s="5"/>
      <c r="AU303" s="2"/>
      <c r="AV303" s="2"/>
      <c r="AW303" s="2"/>
    </row>
    <row r="304" spans="1:49" s="4" customFormat="1" ht="15.75" x14ac:dyDescent="0.25">
      <c r="A304" s="22">
        <v>295</v>
      </c>
      <c r="B304" s="22" t="s">
        <v>299</v>
      </c>
      <c r="C304" s="22">
        <v>1</v>
      </c>
      <c r="D304" s="23">
        <v>0</v>
      </c>
      <c r="E304" s="23">
        <v>2289558.85</v>
      </c>
      <c r="F304" s="23">
        <v>0</v>
      </c>
      <c r="G304" s="23">
        <v>0</v>
      </c>
      <c r="H304" s="23">
        <v>0</v>
      </c>
      <c r="I304" s="23">
        <v>0</v>
      </c>
      <c r="J304" s="23">
        <v>2275632.4900000002</v>
      </c>
      <c r="K304" s="23">
        <v>1254263.42</v>
      </c>
      <c r="L304" s="23">
        <v>2735747.8484846102</v>
      </c>
      <c r="M304" s="23">
        <v>27661</v>
      </c>
      <c r="N304" s="23">
        <v>23348</v>
      </c>
      <c r="O304" s="23">
        <v>57768.76</v>
      </c>
      <c r="P304" s="23">
        <v>0</v>
      </c>
      <c r="Q304" s="23">
        <v>0</v>
      </c>
      <c r="R304" s="23">
        <v>0</v>
      </c>
      <c r="S304" s="23">
        <v>0</v>
      </c>
      <c r="T304" s="24" t="s">
        <v>2</v>
      </c>
      <c r="U304" s="24">
        <f t="shared" si="28"/>
        <v>8663980.3684846107</v>
      </c>
      <c r="V304" s="25">
        <f t="shared" si="29"/>
        <v>12.547597075354849</v>
      </c>
      <c r="W304" s="24">
        <v>44323386.889999993</v>
      </c>
      <c r="X304" s="26">
        <v>69048920.812908649</v>
      </c>
      <c r="Y304" s="24">
        <f t="shared" si="30"/>
        <v>24725533.922908656</v>
      </c>
      <c r="Z304" s="24">
        <f t="shared" si="31"/>
        <v>3102460.3713767575</v>
      </c>
      <c r="AA304" s="25">
        <v>149.35391913998635</v>
      </c>
      <c r="AB304" s="25">
        <f t="shared" si="32"/>
        <v>148.78479527116278</v>
      </c>
      <c r="AC304" s="27">
        <f t="shared" si="33"/>
        <v>-0.56912386882356714</v>
      </c>
      <c r="AD304" s="28">
        <v>35</v>
      </c>
      <c r="AE304" s="26">
        <v>1</v>
      </c>
      <c r="AF304" s="29">
        <f t="shared" si="34"/>
        <v>148.78479527116278</v>
      </c>
      <c r="AG304" s="30">
        <v>149.35391913998635</v>
      </c>
      <c r="AH304" s="30">
        <v>148.92872399358831</v>
      </c>
      <c r="AI304" s="29">
        <v>148.79</v>
      </c>
      <c r="AJ304" s="5"/>
      <c r="AU304" s="2"/>
      <c r="AV304" s="2"/>
      <c r="AW304" s="2"/>
    </row>
    <row r="305" spans="1:49" s="4" customFormat="1" ht="15.75" x14ac:dyDescent="0.25">
      <c r="A305" s="22">
        <v>296</v>
      </c>
      <c r="B305" s="22" t="s">
        <v>300</v>
      </c>
      <c r="C305" s="22">
        <v>1</v>
      </c>
      <c r="D305" s="23">
        <v>19089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381345</v>
      </c>
      <c r="M305" s="23">
        <v>0</v>
      </c>
      <c r="N305" s="23">
        <v>51061</v>
      </c>
      <c r="O305" s="23">
        <v>77706.09</v>
      </c>
      <c r="P305" s="23">
        <v>0</v>
      </c>
      <c r="Q305" s="23">
        <v>0</v>
      </c>
      <c r="R305" s="23">
        <v>0</v>
      </c>
      <c r="S305" s="23">
        <v>0</v>
      </c>
      <c r="T305" s="24" t="s">
        <v>11</v>
      </c>
      <c r="U305" s="24">
        <f t="shared" si="28"/>
        <v>489157.69</v>
      </c>
      <c r="V305" s="25">
        <f t="shared" si="29"/>
        <v>3.5716625270320699</v>
      </c>
      <c r="W305" s="24">
        <v>6110458.1700000009</v>
      </c>
      <c r="X305" s="26">
        <v>13695518.159899428</v>
      </c>
      <c r="Y305" s="24">
        <f t="shared" si="30"/>
        <v>7585059.9898994276</v>
      </c>
      <c r="Z305" s="24">
        <f t="shared" si="31"/>
        <v>270912.74531214038</v>
      </c>
      <c r="AA305" s="25">
        <v>238.32863019572989</v>
      </c>
      <c r="AB305" s="25">
        <f t="shared" si="32"/>
        <v>219.69883503166648</v>
      </c>
      <c r="AC305" s="27">
        <f t="shared" si="33"/>
        <v>-18.62979516406341</v>
      </c>
      <c r="AD305" s="28">
        <v>32</v>
      </c>
      <c r="AE305" s="26">
        <v>1</v>
      </c>
      <c r="AF305" s="29">
        <f t="shared" si="34"/>
        <v>219.69883503166648</v>
      </c>
      <c r="AG305" s="30">
        <v>241.38464820348875</v>
      </c>
      <c r="AH305" s="30">
        <v>221.92915270491486</v>
      </c>
      <c r="AI305" s="29">
        <v>219.85</v>
      </c>
      <c r="AJ305" s="5"/>
      <c r="AU305" s="2"/>
      <c r="AV305" s="2"/>
      <c r="AW305" s="2"/>
    </row>
    <row r="306" spans="1:49" s="4" customFormat="1" ht="15.75" x14ac:dyDescent="0.25">
      <c r="A306" s="22">
        <v>297</v>
      </c>
      <c r="B306" s="22" t="s">
        <v>301</v>
      </c>
      <c r="C306" s="22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3">
        <v>0</v>
      </c>
      <c r="T306" s="24">
        <v>0</v>
      </c>
      <c r="U306" s="24">
        <f t="shared" si="28"/>
        <v>0</v>
      </c>
      <c r="V306" s="25">
        <f t="shared" si="29"/>
        <v>0</v>
      </c>
      <c r="W306" s="24">
        <v>0</v>
      </c>
      <c r="X306" s="26">
        <v>0</v>
      </c>
      <c r="Y306" s="24">
        <f t="shared" si="30"/>
        <v>0</v>
      </c>
      <c r="Z306" s="24">
        <f t="shared" si="31"/>
        <v>0</v>
      </c>
      <c r="AA306" s="25">
        <v>0</v>
      </c>
      <c r="AB306" s="25">
        <f t="shared" si="32"/>
        <v>0</v>
      </c>
      <c r="AC306" s="27">
        <f t="shared" si="33"/>
        <v>0</v>
      </c>
      <c r="AD306" s="28">
        <v>0</v>
      </c>
      <c r="AE306" s="26" t="s">
        <v>446</v>
      </c>
      <c r="AF306" s="29">
        <f t="shared" si="34"/>
        <v>0</v>
      </c>
      <c r="AG306" s="30">
        <v>0</v>
      </c>
      <c r="AH306" s="30">
        <v>0</v>
      </c>
      <c r="AI306" s="29">
        <v>0</v>
      </c>
      <c r="AJ306" s="5"/>
      <c r="AU306" s="2"/>
      <c r="AV306" s="2"/>
      <c r="AW306" s="2"/>
    </row>
    <row r="307" spans="1:49" s="4" customFormat="1" ht="15.75" x14ac:dyDescent="0.25">
      <c r="A307" s="22">
        <v>298</v>
      </c>
      <c r="B307" s="22" t="s">
        <v>302</v>
      </c>
      <c r="C307" s="22">
        <v>1</v>
      </c>
      <c r="D307" s="23">
        <v>0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257747</v>
      </c>
      <c r="K307" s="23">
        <v>127700</v>
      </c>
      <c r="L307" s="23">
        <v>409673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4" t="s">
        <v>2</v>
      </c>
      <c r="U307" s="24">
        <f t="shared" si="28"/>
        <v>795120</v>
      </c>
      <c r="V307" s="25">
        <f t="shared" si="29"/>
        <v>5.4531508556931358</v>
      </c>
      <c r="W307" s="24">
        <v>6879714.2048400007</v>
      </c>
      <c r="X307" s="26">
        <v>14580928</v>
      </c>
      <c r="Y307" s="24">
        <f t="shared" si="30"/>
        <v>7701213.7951599993</v>
      </c>
      <c r="Z307" s="24">
        <f t="shared" si="31"/>
        <v>419958.80596952536</v>
      </c>
      <c r="AA307" s="25">
        <v>183.5804299105661</v>
      </c>
      <c r="AB307" s="25">
        <f t="shared" si="32"/>
        <v>205.83659106170401</v>
      </c>
      <c r="AC307" s="27">
        <f t="shared" si="33"/>
        <v>22.256161151137917</v>
      </c>
      <c r="AD307" s="28">
        <v>0</v>
      </c>
      <c r="AE307" s="26">
        <v>1</v>
      </c>
      <c r="AF307" s="29">
        <f t="shared" si="34"/>
        <v>205.83659106170401</v>
      </c>
      <c r="AG307" s="30">
        <v>183.5804299105661</v>
      </c>
      <c r="AH307" s="30">
        <v>205.76578422568178</v>
      </c>
      <c r="AI307" s="29">
        <v>205.84</v>
      </c>
      <c r="AJ307" s="5"/>
      <c r="AU307" s="2"/>
      <c r="AV307" s="2"/>
      <c r="AW307" s="2"/>
    </row>
    <row r="308" spans="1:49" s="4" customFormat="1" ht="15.75" x14ac:dyDescent="0.25">
      <c r="A308" s="22">
        <v>299</v>
      </c>
      <c r="B308" s="22" t="s">
        <v>303</v>
      </c>
      <c r="C308" s="22">
        <v>0</v>
      </c>
      <c r="D308" s="23">
        <v>0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3">
        <v>0</v>
      </c>
      <c r="T308" s="24">
        <v>0</v>
      </c>
      <c r="U308" s="24">
        <f t="shared" si="28"/>
        <v>0</v>
      </c>
      <c r="V308" s="25">
        <f t="shared" si="29"/>
        <v>0</v>
      </c>
      <c r="W308" s="24">
        <v>0</v>
      </c>
      <c r="X308" s="26">
        <v>0</v>
      </c>
      <c r="Y308" s="24">
        <f t="shared" si="30"/>
        <v>0</v>
      </c>
      <c r="Z308" s="24">
        <f t="shared" si="31"/>
        <v>0</v>
      </c>
      <c r="AA308" s="25">
        <v>0</v>
      </c>
      <c r="AB308" s="25">
        <f t="shared" si="32"/>
        <v>0</v>
      </c>
      <c r="AC308" s="27">
        <f t="shared" si="33"/>
        <v>0</v>
      </c>
      <c r="AD308" s="28">
        <v>0</v>
      </c>
      <c r="AE308" s="26" t="s">
        <v>446</v>
      </c>
      <c r="AF308" s="29">
        <f t="shared" si="34"/>
        <v>0</v>
      </c>
      <c r="AG308" s="30">
        <v>0</v>
      </c>
      <c r="AH308" s="30">
        <v>0</v>
      </c>
      <c r="AI308" s="29">
        <v>0</v>
      </c>
      <c r="AJ308" s="5"/>
      <c r="AU308" s="2"/>
      <c r="AV308" s="2"/>
      <c r="AW308" s="2"/>
    </row>
    <row r="309" spans="1:49" s="4" customFormat="1" ht="15.75" x14ac:dyDescent="0.25">
      <c r="A309" s="22">
        <v>300</v>
      </c>
      <c r="B309" s="22" t="s">
        <v>304</v>
      </c>
      <c r="C309" s="22">
        <v>1</v>
      </c>
      <c r="D309" s="23">
        <v>0</v>
      </c>
      <c r="E309" s="23">
        <v>110000</v>
      </c>
      <c r="F309" s="23">
        <v>0</v>
      </c>
      <c r="G309" s="23">
        <v>0</v>
      </c>
      <c r="H309" s="23">
        <v>0</v>
      </c>
      <c r="I309" s="23">
        <v>0</v>
      </c>
      <c r="J309" s="23">
        <v>192506.54</v>
      </c>
      <c r="K309" s="23">
        <v>150</v>
      </c>
      <c r="L309" s="23">
        <v>110084.48</v>
      </c>
      <c r="M309" s="23">
        <v>0</v>
      </c>
      <c r="N309" s="23">
        <v>104697</v>
      </c>
      <c r="O309" s="23">
        <v>5216.75</v>
      </c>
      <c r="P309" s="23">
        <v>0</v>
      </c>
      <c r="Q309" s="23">
        <v>0</v>
      </c>
      <c r="R309" s="23">
        <v>0</v>
      </c>
      <c r="S309" s="23">
        <v>0</v>
      </c>
      <c r="T309" s="24" t="s">
        <v>2</v>
      </c>
      <c r="U309" s="24">
        <f t="shared" si="28"/>
        <v>522654.77</v>
      </c>
      <c r="V309" s="25">
        <f t="shared" si="29"/>
        <v>7.148665826575364</v>
      </c>
      <c r="W309" s="24">
        <v>2145078.7199999997</v>
      </c>
      <c r="X309" s="26">
        <v>7311221.1799999997</v>
      </c>
      <c r="Y309" s="24">
        <f t="shared" si="30"/>
        <v>5166142.46</v>
      </c>
      <c r="Z309" s="24">
        <f t="shared" si="31"/>
        <v>369310.26059021981</v>
      </c>
      <c r="AA309" s="25">
        <v>289.40485423661994</v>
      </c>
      <c r="AB309" s="25">
        <f t="shared" si="32"/>
        <v>323.62033405514279</v>
      </c>
      <c r="AC309" s="27">
        <f t="shared" si="33"/>
        <v>34.215479818522851</v>
      </c>
      <c r="AD309" s="28">
        <v>0</v>
      </c>
      <c r="AE309" s="26">
        <v>1</v>
      </c>
      <c r="AF309" s="29">
        <f t="shared" si="34"/>
        <v>323.62033405514279</v>
      </c>
      <c r="AG309" s="30">
        <v>289.40485423661994</v>
      </c>
      <c r="AH309" s="30">
        <v>324.39686298493058</v>
      </c>
      <c r="AI309" s="29">
        <v>323.62</v>
      </c>
      <c r="AJ309" s="5"/>
      <c r="AU309" s="2"/>
      <c r="AV309" s="2"/>
      <c r="AW309" s="2"/>
    </row>
    <row r="310" spans="1:49" s="4" customFormat="1" ht="15.75" x14ac:dyDescent="0.25">
      <c r="A310" s="22">
        <v>301</v>
      </c>
      <c r="B310" s="22" t="s">
        <v>305</v>
      </c>
      <c r="C310" s="22">
        <v>1</v>
      </c>
      <c r="D310" s="23">
        <v>0</v>
      </c>
      <c r="E310" s="23">
        <v>43000</v>
      </c>
      <c r="F310" s="23">
        <v>0</v>
      </c>
      <c r="G310" s="23">
        <v>0</v>
      </c>
      <c r="H310" s="23">
        <v>0</v>
      </c>
      <c r="I310" s="23">
        <v>52000</v>
      </c>
      <c r="J310" s="23">
        <v>1089200</v>
      </c>
      <c r="K310" s="23">
        <v>689505</v>
      </c>
      <c r="L310" s="23">
        <v>590300</v>
      </c>
      <c r="M310" s="23">
        <v>0</v>
      </c>
      <c r="N310" s="23">
        <v>49974</v>
      </c>
      <c r="O310" s="23">
        <v>108203.55</v>
      </c>
      <c r="P310" s="23">
        <v>0</v>
      </c>
      <c r="Q310" s="23">
        <v>0</v>
      </c>
      <c r="R310" s="23">
        <v>0</v>
      </c>
      <c r="S310" s="23">
        <v>0</v>
      </c>
      <c r="T310" s="24" t="s">
        <v>11</v>
      </c>
      <c r="U310" s="24">
        <f t="shared" si="28"/>
        <v>2563152.5499999998</v>
      </c>
      <c r="V310" s="25">
        <f t="shared" si="29"/>
        <v>8.7417125959537696</v>
      </c>
      <c r="W310" s="24">
        <v>21820276.790000003</v>
      </c>
      <c r="X310" s="26">
        <v>29320942.800000001</v>
      </c>
      <c r="Y310" s="24">
        <f t="shared" si="30"/>
        <v>7500666.0099999979</v>
      </c>
      <c r="Z310" s="24">
        <f t="shared" si="31"/>
        <v>655686.66537659289</v>
      </c>
      <c r="AA310" s="25">
        <v>131.04881419200365</v>
      </c>
      <c r="AB310" s="25">
        <f t="shared" si="32"/>
        <v>131.36980988142361</v>
      </c>
      <c r="AC310" s="27">
        <f t="shared" si="33"/>
        <v>0.32099568941995926</v>
      </c>
      <c r="AD310" s="28">
        <v>77</v>
      </c>
      <c r="AE310" s="26">
        <v>1</v>
      </c>
      <c r="AF310" s="29">
        <f t="shared" si="34"/>
        <v>131.36980988142361</v>
      </c>
      <c r="AG310" s="30">
        <v>131.53463695176117</v>
      </c>
      <c r="AH310" s="30">
        <v>131.8559904899297</v>
      </c>
      <c r="AI310" s="29">
        <v>131.38999999999999</v>
      </c>
      <c r="AJ310" s="5"/>
      <c r="AU310" s="2"/>
      <c r="AV310" s="2"/>
      <c r="AW310" s="2"/>
    </row>
    <row r="311" spans="1:49" s="4" customFormat="1" ht="15.75" x14ac:dyDescent="0.25">
      <c r="A311" s="22">
        <v>302</v>
      </c>
      <c r="B311" s="22" t="s">
        <v>306</v>
      </c>
      <c r="C311" s="22">
        <v>0</v>
      </c>
      <c r="D311" s="23">
        <v>0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10155</v>
      </c>
      <c r="O311" s="23">
        <v>0</v>
      </c>
      <c r="P311" s="23">
        <v>0</v>
      </c>
      <c r="Q311" s="23">
        <v>0</v>
      </c>
      <c r="R311" s="26">
        <v>202844</v>
      </c>
      <c r="S311" s="23">
        <v>0</v>
      </c>
      <c r="T311" s="24">
        <v>0</v>
      </c>
      <c r="U311" s="24">
        <f t="shared" si="28"/>
        <v>212999</v>
      </c>
      <c r="V311" s="25">
        <f t="shared" si="29"/>
        <v>0</v>
      </c>
      <c r="W311" s="24">
        <v>415290.22000000003</v>
      </c>
      <c r="X311" s="26">
        <v>415290</v>
      </c>
      <c r="Y311" s="24">
        <f t="shared" si="30"/>
        <v>0</v>
      </c>
      <c r="Z311" s="24">
        <f t="shared" si="31"/>
        <v>0</v>
      </c>
      <c r="AA311" s="25">
        <v>0</v>
      </c>
      <c r="AB311" s="25">
        <f t="shared" si="32"/>
        <v>0</v>
      </c>
      <c r="AC311" s="27">
        <f t="shared" si="33"/>
        <v>0</v>
      </c>
      <c r="AD311" s="28">
        <v>0</v>
      </c>
      <c r="AE311" s="26" t="s">
        <v>446</v>
      </c>
      <c r="AF311" s="29">
        <f t="shared" si="34"/>
        <v>0</v>
      </c>
      <c r="AG311" s="30">
        <v>0</v>
      </c>
      <c r="AH311" s="30">
        <v>0</v>
      </c>
      <c r="AI311" s="29">
        <v>0</v>
      </c>
      <c r="AJ311" s="5"/>
      <c r="AU311" s="2"/>
      <c r="AV311" s="2"/>
      <c r="AW311" s="2"/>
    </row>
    <row r="312" spans="1:49" s="4" customFormat="1" ht="15.75" x14ac:dyDescent="0.25">
      <c r="A312" s="22">
        <v>303</v>
      </c>
      <c r="B312" s="22" t="s">
        <v>307</v>
      </c>
      <c r="C312" s="22">
        <v>0</v>
      </c>
      <c r="D312" s="23">
        <v>0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3">
        <v>0</v>
      </c>
      <c r="T312" s="24">
        <v>0</v>
      </c>
      <c r="U312" s="24">
        <f t="shared" si="28"/>
        <v>0</v>
      </c>
      <c r="V312" s="25">
        <f t="shared" si="29"/>
        <v>0</v>
      </c>
      <c r="W312" s="24">
        <v>156188.61000000002</v>
      </c>
      <c r="X312" s="26">
        <v>165100</v>
      </c>
      <c r="Y312" s="24">
        <f t="shared" si="30"/>
        <v>8911.3899999999849</v>
      </c>
      <c r="Z312" s="24">
        <f t="shared" si="31"/>
        <v>0</v>
      </c>
      <c r="AA312" s="25">
        <v>0</v>
      </c>
      <c r="AB312" s="25">
        <f t="shared" si="32"/>
        <v>0</v>
      </c>
      <c r="AC312" s="27">
        <f t="shared" si="33"/>
        <v>0</v>
      </c>
      <c r="AD312" s="28">
        <v>0</v>
      </c>
      <c r="AE312" s="26" t="s">
        <v>446</v>
      </c>
      <c r="AF312" s="29">
        <f t="shared" si="34"/>
        <v>0</v>
      </c>
      <c r="AG312" s="30">
        <v>0</v>
      </c>
      <c r="AH312" s="30">
        <v>0</v>
      </c>
      <c r="AI312" s="29">
        <v>0</v>
      </c>
      <c r="AJ312" s="5"/>
      <c r="AU312" s="2"/>
      <c r="AV312" s="2"/>
      <c r="AW312" s="2"/>
    </row>
    <row r="313" spans="1:49" s="4" customFormat="1" ht="15.75" x14ac:dyDescent="0.25">
      <c r="A313" s="22">
        <v>304</v>
      </c>
      <c r="B313" s="22" t="s">
        <v>308</v>
      </c>
      <c r="C313" s="22">
        <v>1</v>
      </c>
      <c r="D313" s="23">
        <v>0</v>
      </c>
      <c r="E313" s="23">
        <v>94000</v>
      </c>
      <c r="F313" s="23">
        <v>0</v>
      </c>
      <c r="G313" s="23">
        <v>0</v>
      </c>
      <c r="H313" s="23">
        <v>0</v>
      </c>
      <c r="I313" s="23">
        <v>81000</v>
      </c>
      <c r="J313" s="23">
        <v>463993</v>
      </c>
      <c r="K313" s="23">
        <v>1021000</v>
      </c>
      <c r="L313" s="23">
        <v>950000</v>
      </c>
      <c r="M313" s="23">
        <v>0</v>
      </c>
      <c r="N313" s="23">
        <v>166644</v>
      </c>
      <c r="O313" s="23">
        <v>2858.8</v>
      </c>
      <c r="P313" s="23">
        <v>0</v>
      </c>
      <c r="Q313" s="23">
        <v>0</v>
      </c>
      <c r="R313" s="23">
        <v>0</v>
      </c>
      <c r="S313" s="23">
        <v>0</v>
      </c>
      <c r="T313" s="24" t="s">
        <v>2</v>
      </c>
      <c r="U313" s="24">
        <f t="shared" si="28"/>
        <v>2779495.8</v>
      </c>
      <c r="V313" s="25">
        <f t="shared" si="29"/>
        <v>8.5928862152896528</v>
      </c>
      <c r="W313" s="24">
        <v>22882209.760000002</v>
      </c>
      <c r="X313" s="26">
        <v>32346475.100000001</v>
      </c>
      <c r="Y313" s="24">
        <f t="shared" si="30"/>
        <v>9464265.3399999999</v>
      </c>
      <c r="Z313" s="24">
        <f t="shared" si="31"/>
        <v>813253.55177929637</v>
      </c>
      <c r="AA313" s="25">
        <v>134.81022204929531</v>
      </c>
      <c r="AB313" s="25">
        <f t="shared" si="32"/>
        <v>137.80671481887816</v>
      </c>
      <c r="AC313" s="27">
        <f t="shared" si="33"/>
        <v>2.9964927695828578</v>
      </c>
      <c r="AD313" s="28">
        <v>2</v>
      </c>
      <c r="AE313" s="26">
        <v>1</v>
      </c>
      <c r="AF313" s="29">
        <f t="shared" si="34"/>
        <v>137.80671481887816</v>
      </c>
      <c r="AG313" s="30">
        <v>134.81022204929531</v>
      </c>
      <c r="AH313" s="30">
        <v>134.81022204929531</v>
      </c>
      <c r="AI313" s="29">
        <v>134.81</v>
      </c>
      <c r="AJ313" s="5"/>
      <c r="AU313" s="2"/>
      <c r="AV313" s="2"/>
      <c r="AW313" s="2"/>
    </row>
    <row r="314" spans="1:49" s="4" customFormat="1" ht="15.75" x14ac:dyDescent="0.25">
      <c r="A314" s="22">
        <v>305</v>
      </c>
      <c r="B314" s="22" t="s">
        <v>309</v>
      </c>
      <c r="C314" s="22">
        <v>1</v>
      </c>
      <c r="D314" s="23">
        <v>0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2167855</v>
      </c>
      <c r="K314" s="23">
        <v>0</v>
      </c>
      <c r="L314" s="23">
        <v>4255525</v>
      </c>
      <c r="M314" s="23">
        <v>61171</v>
      </c>
      <c r="N314" s="23">
        <v>1998</v>
      </c>
      <c r="O314" s="23">
        <v>130651.15</v>
      </c>
      <c r="P314" s="23">
        <v>0</v>
      </c>
      <c r="Q314" s="23">
        <v>0</v>
      </c>
      <c r="R314" s="23">
        <v>0</v>
      </c>
      <c r="S314" s="23">
        <v>0</v>
      </c>
      <c r="T314" s="24" t="s">
        <v>2</v>
      </c>
      <c r="U314" s="24">
        <f t="shared" si="28"/>
        <v>6617200.1500000004</v>
      </c>
      <c r="V314" s="25">
        <f t="shared" si="29"/>
        <v>9.4289791302720793</v>
      </c>
      <c r="W314" s="24">
        <v>46900988.453170016</v>
      </c>
      <c r="X314" s="26">
        <v>70179391.200000003</v>
      </c>
      <c r="Y314" s="24">
        <f t="shared" si="30"/>
        <v>23278402.746829987</v>
      </c>
      <c r="Z314" s="24">
        <f t="shared" si="31"/>
        <v>2194915.736859282</v>
      </c>
      <c r="AA314" s="25">
        <v>143.19510200237968</v>
      </c>
      <c r="AB314" s="25">
        <f t="shared" si="32"/>
        <v>144.95318266271141</v>
      </c>
      <c r="AC314" s="27">
        <f t="shared" si="33"/>
        <v>1.7580806603317285</v>
      </c>
      <c r="AD314" s="28">
        <v>99</v>
      </c>
      <c r="AE314" s="26">
        <v>1</v>
      </c>
      <c r="AF314" s="29">
        <f t="shared" si="34"/>
        <v>144.95318266271141</v>
      </c>
      <c r="AG314" s="30">
        <v>143.19510200237968</v>
      </c>
      <c r="AH314" s="30">
        <v>145.18671932694059</v>
      </c>
      <c r="AI314" s="29">
        <v>144.94999999999999</v>
      </c>
      <c r="AJ314" s="5"/>
      <c r="AU314" s="2"/>
      <c r="AV314" s="2"/>
      <c r="AW314" s="2"/>
    </row>
    <row r="315" spans="1:49" s="4" customFormat="1" ht="15.75" x14ac:dyDescent="0.25">
      <c r="A315" s="22">
        <v>306</v>
      </c>
      <c r="B315" s="22" t="s">
        <v>310</v>
      </c>
      <c r="C315" s="22">
        <v>1</v>
      </c>
      <c r="D315" s="23">
        <v>49301</v>
      </c>
      <c r="E315" s="23">
        <v>233900</v>
      </c>
      <c r="F315" s="23">
        <v>0</v>
      </c>
      <c r="G315" s="23">
        <v>0</v>
      </c>
      <c r="H315" s="23">
        <v>0</v>
      </c>
      <c r="I315" s="23">
        <v>0</v>
      </c>
      <c r="J315" s="23">
        <v>74302</v>
      </c>
      <c r="K315" s="23">
        <v>1200</v>
      </c>
      <c r="L315" s="23">
        <v>49301</v>
      </c>
      <c r="M315" s="23">
        <v>0</v>
      </c>
      <c r="N315" s="23">
        <v>24832</v>
      </c>
      <c r="O315" s="23">
        <v>5139.54</v>
      </c>
      <c r="P315" s="23">
        <v>0</v>
      </c>
      <c r="Q315" s="23">
        <v>0</v>
      </c>
      <c r="R315" s="23">
        <v>0</v>
      </c>
      <c r="S315" s="23">
        <v>0</v>
      </c>
      <c r="T315" s="24" t="s">
        <v>11</v>
      </c>
      <c r="U315" s="24">
        <f t="shared" si="28"/>
        <v>428115.34</v>
      </c>
      <c r="V315" s="25">
        <f t="shared" si="29"/>
        <v>15.359132110473558</v>
      </c>
      <c r="W315" s="24">
        <v>1672912.0100000002</v>
      </c>
      <c r="X315" s="26">
        <v>2787366.74</v>
      </c>
      <c r="Y315" s="24">
        <f t="shared" si="30"/>
        <v>1114454.73</v>
      </c>
      <c r="Z315" s="24">
        <f t="shared" si="31"/>
        <v>171170.5742921214</v>
      </c>
      <c r="AA315" s="25">
        <v>135.1577821488514</v>
      </c>
      <c r="AB315" s="25">
        <f t="shared" si="32"/>
        <v>156.38576028322484</v>
      </c>
      <c r="AC315" s="27">
        <f t="shared" si="33"/>
        <v>21.227978134373444</v>
      </c>
      <c r="AD315" s="28">
        <v>1</v>
      </c>
      <c r="AE315" s="26">
        <v>1</v>
      </c>
      <c r="AF315" s="29">
        <f t="shared" si="34"/>
        <v>156.38576028322484</v>
      </c>
      <c r="AG315" s="30">
        <v>136.06238918880601</v>
      </c>
      <c r="AH315" s="30">
        <v>157.73343097553274</v>
      </c>
      <c r="AI315" s="29">
        <v>156.4</v>
      </c>
      <c r="AJ315" s="5"/>
      <c r="AU315" s="2"/>
      <c r="AV315" s="2"/>
      <c r="AW315" s="2"/>
    </row>
    <row r="316" spans="1:49" s="4" customFormat="1" ht="15.75" x14ac:dyDescent="0.25">
      <c r="A316" s="22">
        <v>307</v>
      </c>
      <c r="B316" s="22" t="s">
        <v>311</v>
      </c>
      <c r="C316" s="22">
        <v>1</v>
      </c>
      <c r="D316" s="23">
        <v>0</v>
      </c>
      <c r="E316" s="23">
        <v>36749</v>
      </c>
      <c r="F316" s="23">
        <v>0</v>
      </c>
      <c r="G316" s="23">
        <v>0</v>
      </c>
      <c r="H316" s="23">
        <v>0</v>
      </c>
      <c r="I316" s="23">
        <v>686036</v>
      </c>
      <c r="J316" s="23">
        <v>1247817</v>
      </c>
      <c r="K316" s="23">
        <v>1651764</v>
      </c>
      <c r="L316" s="23">
        <v>1906527</v>
      </c>
      <c r="M316" s="23">
        <v>962</v>
      </c>
      <c r="N316" s="23">
        <v>21876</v>
      </c>
      <c r="O316" s="23">
        <v>30345.7</v>
      </c>
      <c r="P316" s="23">
        <v>0</v>
      </c>
      <c r="Q316" s="23">
        <v>0</v>
      </c>
      <c r="R316" s="23">
        <v>0</v>
      </c>
      <c r="S316" s="23">
        <v>0</v>
      </c>
      <c r="T316" s="24" t="s">
        <v>2</v>
      </c>
      <c r="U316" s="24">
        <f t="shared" si="28"/>
        <v>5582076.7000000002</v>
      </c>
      <c r="V316" s="25">
        <f t="shared" si="29"/>
        <v>7.9907544147667346</v>
      </c>
      <c r="W316" s="24">
        <v>48588432.383949995</v>
      </c>
      <c r="X316" s="26">
        <v>69856692</v>
      </c>
      <c r="Y316" s="24">
        <f t="shared" si="30"/>
        <v>21268259.616050005</v>
      </c>
      <c r="Z316" s="24">
        <f t="shared" si="31"/>
        <v>1699494.3942135663</v>
      </c>
      <c r="AA316" s="25">
        <v>138.42581067414196</v>
      </c>
      <c r="AB316" s="25">
        <f t="shared" si="32"/>
        <v>140.27453503171773</v>
      </c>
      <c r="AC316" s="27">
        <f t="shared" si="33"/>
        <v>1.8487243575757759</v>
      </c>
      <c r="AD316" s="28">
        <v>22</v>
      </c>
      <c r="AE316" s="26">
        <v>1</v>
      </c>
      <c r="AF316" s="29">
        <f t="shared" si="34"/>
        <v>140.27453503171773</v>
      </c>
      <c r="AG316" s="30">
        <v>138.42581067414196</v>
      </c>
      <c r="AH316" s="30">
        <v>139.09045871666822</v>
      </c>
      <c r="AI316" s="29">
        <v>140.27000000000001</v>
      </c>
      <c r="AJ316" s="5"/>
      <c r="AU316" s="2"/>
      <c r="AV316" s="2"/>
      <c r="AW316" s="2"/>
    </row>
    <row r="317" spans="1:49" s="4" customFormat="1" ht="15.75" x14ac:dyDescent="0.25">
      <c r="A317" s="22">
        <v>308</v>
      </c>
      <c r="B317" s="22" t="s">
        <v>312</v>
      </c>
      <c r="C317" s="22">
        <v>1</v>
      </c>
      <c r="D317" s="23">
        <v>0</v>
      </c>
      <c r="E317" s="23">
        <v>135552</v>
      </c>
      <c r="F317" s="23">
        <v>0</v>
      </c>
      <c r="G317" s="23">
        <v>0</v>
      </c>
      <c r="H317" s="23">
        <v>0</v>
      </c>
      <c r="I317" s="23">
        <v>0</v>
      </c>
      <c r="J317" s="23">
        <v>4070969</v>
      </c>
      <c r="K317" s="23">
        <v>1418885</v>
      </c>
      <c r="L317" s="23">
        <v>8850000</v>
      </c>
      <c r="M317" s="23">
        <v>28108</v>
      </c>
      <c r="N317" s="23">
        <v>3256</v>
      </c>
      <c r="O317" s="23">
        <v>12502.21</v>
      </c>
      <c r="P317" s="23">
        <v>0</v>
      </c>
      <c r="Q317" s="23">
        <v>0</v>
      </c>
      <c r="R317" s="23">
        <v>0</v>
      </c>
      <c r="S317" s="23">
        <v>0</v>
      </c>
      <c r="T317" s="24" t="s">
        <v>2</v>
      </c>
      <c r="U317" s="24">
        <f t="shared" si="28"/>
        <v>14519272.210000001</v>
      </c>
      <c r="V317" s="25">
        <f t="shared" si="29"/>
        <v>9.1044981220473282</v>
      </c>
      <c r="W317" s="24">
        <v>111848740.7475</v>
      </c>
      <c r="X317" s="26">
        <v>159473614.19999999</v>
      </c>
      <c r="Y317" s="24">
        <f t="shared" si="30"/>
        <v>47624873.452499986</v>
      </c>
      <c r="Z317" s="24">
        <f t="shared" si="31"/>
        <v>4336005.7091102777</v>
      </c>
      <c r="AA317" s="25">
        <v>138.72944118292378</v>
      </c>
      <c r="AB317" s="25">
        <f t="shared" si="32"/>
        <v>138.70304435623007</v>
      </c>
      <c r="AC317" s="27">
        <f t="shared" si="33"/>
        <v>-2.6396826693712683E-2</v>
      </c>
      <c r="AD317" s="28">
        <v>9</v>
      </c>
      <c r="AE317" s="26">
        <v>1</v>
      </c>
      <c r="AF317" s="29">
        <f t="shared" si="34"/>
        <v>138.70304435623007</v>
      </c>
      <c r="AG317" s="30">
        <v>138.72944118292378</v>
      </c>
      <c r="AH317" s="30">
        <v>138.6812314043263</v>
      </c>
      <c r="AI317" s="29">
        <v>138.69999999999999</v>
      </c>
      <c r="AJ317" s="5"/>
      <c r="AU317" s="2"/>
      <c r="AV317" s="2"/>
      <c r="AW317" s="2"/>
    </row>
    <row r="318" spans="1:49" s="4" customFormat="1" ht="15.75" x14ac:dyDescent="0.25">
      <c r="A318" s="22">
        <v>309</v>
      </c>
      <c r="B318" s="22" t="s">
        <v>313</v>
      </c>
      <c r="C318" s="22">
        <v>1</v>
      </c>
      <c r="D318" s="23">
        <v>0</v>
      </c>
      <c r="E318" s="23">
        <v>87552</v>
      </c>
      <c r="F318" s="23">
        <v>0</v>
      </c>
      <c r="G318" s="23">
        <v>0</v>
      </c>
      <c r="H318" s="23">
        <v>0</v>
      </c>
      <c r="I318" s="23">
        <v>0</v>
      </c>
      <c r="J318" s="23">
        <v>587459</v>
      </c>
      <c r="K318" s="23">
        <v>93544</v>
      </c>
      <c r="L318" s="23">
        <v>531111</v>
      </c>
      <c r="M318" s="23">
        <v>0</v>
      </c>
      <c r="N318" s="23">
        <v>474430</v>
      </c>
      <c r="O318" s="23">
        <v>2169.09</v>
      </c>
      <c r="P318" s="23">
        <v>0</v>
      </c>
      <c r="Q318" s="23">
        <v>0</v>
      </c>
      <c r="R318" s="23">
        <v>0</v>
      </c>
      <c r="S318" s="23">
        <v>0</v>
      </c>
      <c r="T318" s="24" t="s">
        <v>167</v>
      </c>
      <c r="U318" s="24">
        <f t="shared" si="28"/>
        <v>1776265.09</v>
      </c>
      <c r="V318" s="25">
        <f t="shared" si="29"/>
        <v>8.092878022581683</v>
      </c>
      <c r="W318" s="24">
        <v>21252179.18</v>
      </c>
      <c r="X318" s="26">
        <v>21948497</v>
      </c>
      <c r="Y318" s="24">
        <f t="shared" si="30"/>
        <v>696317.8200000003</v>
      </c>
      <c r="Z318" s="24">
        <f t="shared" si="31"/>
        <v>56352.151822099906</v>
      </c>
      <c r="AA318" s="25">
        <v>92.037711779779514</v>
      </c>
      <c r="AB318" s="25">
        <f t="shared" si="32"/>
        <v>103.01129433719511</v>
      </c>
      <c r="AC318" s="27">
        <f t="shared" si="33"/>
        <v>10.973582557415597</v>
      </c>
      <c r="AD318" s="28">
        <v>2</v>
      </c>
      <c r="AE318" s="26">
        <v>1</v>
      </c>
      <c r="AF318" s="29">
        <f t="shared" si="34"/>
        <v>103.01129433719511</v>
      </c>
      <c r="AG318" s="30">
        <v>92.037711779779514</v>
      </c>
      <c r="AH318" s="30">
        <v>92.037711779779514</v>
      </c>
      <c r="AI318" s="29">
        <v>100</v>
      </c>
      <c r="AJ318" s="5"/>
      <c r="AU318" s="2"/>
      <c r="AV318" s="2"/>
      <c r="AW318" s="2"/>
    </row>
    <row r="319" spans="1:49" s="4" customFormat="1" ht="15.75" x14ac:dyDescent="0.25">
      <c r="A319" s="22">
        <v>310</v>
      </c>
      <c r="B319" s="22" t="s">
        <v>314</v>
      </c>
      <c r="C319" s="22">
        <v>1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1392862</v>
      </c>
      <c r="K319" s="23">
        <v>515607</v>
      </c>
      <c r="L319" s="23">
        <v>2539184</v>
      </c>
      <c r="M319" s="23">
        <v>34366</v>
      </c>
      <c r="N319" s="23">
        <v>569791</v>
      </c>
      <c r="O319" s="23">
        <v>229345.62</v>
      </c>
      <c r="P319" s="23">
        <v>0</v>
      </c>
      <c r="Q319" s="23">
        <v>0</v>
      </c>
      <c r="R319" s="23">
        <v>0</v>
      </c>
      <c r="S319" s="23">
        <v>0</v>
      </c>
      <c r="T319" s="24" t="s">
        <v>2</v>
      </c>
      <c r="U319" s="24">
        <f t="shared" si="28"/>
        <v>5281155.62</v>
      </c>
      <c r="V319" s="25">
        <f t="shared" si="29"/>
        <v>10.671288396352098</v>
      </c>
      <c r="W319" s="24">
        <v>38595665.049999997</v>
      </c>
      <c r="X319" s="26">
        <v>49489390.82</v>
      </c>
      <c r="Y319" s="24">
        <f t="shared" si="30"/>
        <v>10893725.770000003</v>
      </c>
      <c r="Z319" s="24">
        <f t="shared" si="31"/>
        <v>1162500.8940244287</v>
      </c>
      <c r="AA319" s="25">
        <v>122.133023074626</v>
      </c>
      <c r="AB319" s="25">
        <f t="shared" si="32"/>
        <v>125.21325869982793</v>
      </c>
      <c r="AC319" s="27">
        <f t="shared" si="33"/>
        <v>3.0802356252019365</v>
      </c>
      <c r="AD319" s="28">
        <v>156</v>
      </c>
      <c r="AE319" s="26">
        <v>1</v>
      </c>
      <c r="AF319" s="29">
        <f t="shared" si="34"/>
        <v>125.21325869982793</v>
      </c>
      <c r="AG319" s="30">
        <v>122.133023074626</v>
      </c>
      <c r="AH319" s="30">
        <v>122.133023074626</v>
      </c>
      <c r="AI319" s="29">
        <v>122.13</v>
      </c>
      <c r="AJ319" s="5"/>
      <c r="AU319" s="2"/>
      <c r="AV319" s="2"/>
      <c r="AW319" s="2"/>
    </row>
    <row r="320" spans="1:49" s="4" customFormat="1" ht="15.75" x14ac:dyDescent="0.25">
      <c r="A320" s="22">
        <v>311</v>
      </c>
      <c r="B320" s="22" t="s">
        <v>315</v>
      </c>
      <c r="C320" s="22">
        <v>0</v>
      </c>
      <c r="D320" s="23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  <c r="Q320" s="23">
        <v>0</v>
      </c>
      <c r="R320" s="23">
        <v>0</v>
      </c>
      <c r="S320" s="23">
        <v>0</v>
      </c>
      <c r="T320" s="24">
        <v>0</v>
      </c>
      <c r="U320" s="24">
        <f t="shared" si="28"/>
        <v>0</v>
      </c>
      <c r="V320" s="25">
        <f t="shared" si="29"/>
        <v>0</v>
      </c>
      <c r="W320" s="24">
        <v>17354.29</v>
      </c>
      <c r="X320" s="26">
        <v>17354</v>
      </c>
      <c r="Y320" s="24">
        <f t="shared" si="30"/>
        <v>0</v>
      </c>
      <c r="Z320" s="24">
        <f t="shared" si="31"/>
        <v>0</v>
      </c>
      <c r="AA320" s="25">
        <v>0</v>
      </c>
      <c r="AB320" s="25">
        <f t="shared" si="32"/>
        <v>0</v>
      </c>
      <c r="AC320" s="27">
        <f t="shared" si="33"/>
        <v>0</v>
      </c>
      <c r="AD320" s="28">
        <v>0</v>
      </c>
      <c r="AE320" s="26" t="s">
        <v>446</v>
      </c>
      <c r="AF320" s="29">
        <f t="shared" si="34"/>
        <v>0</v>
      </c>
      <c r="AG320" s="30">
        <v>0</v>
      </c>
      <c r="AH320" s="30">
        <v>0</v>
      </c>
      <c r="AI320" s="29">
        <v>0</v>
      </c>
      <c r="AJ320" s="5"/>
      <c r="AU320" s="2"/>
      <c r="AV320" s="2"/>
      <c r="AW320" s="2"/>
    </row>
    <row r="321" spans="1:49" s="4" customFormat="1" ht="15.75" x14ac:dyDescent="0.25">
      <c r="A321" s="22">
        <v>312</v>
      </c>
      <c r="B321" s="22" t="s">
        <v>316</v>
      </c>
      <c r="C321" s="22">
        <v>1</v>
      </c>
      <c r="D321" s="23">
        <v>0</v>
      </c>
      <c r="E321" s="23">
        <v>10250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1285</v>
      </c>
      <c r="O321" s="23">
        <v>8026.9673400000001</v>
      </c>
      <c r="P321" s="23">
        <v>0</v>
      </c>
      <c r="Q321" s="23">
        <v>0</v>
      </c>
      <c r="R321" s="23">
        <v>0</v>
      </c>
      <c r="S321" s="23">
        <v>0</v>
      </c>
      <c r="T321" s="24">
        <v>0</v>
      </c>
      <c r="U321" s="24">
        <f t="shared" si="28"/>
        <v>19561.967339999999</v>
      </c>
      <c r="V321" s="25">
        <f t="shared" si="29"/>
        <v>1.217896864296963</v>
      </c>
      <c r="W321" s="24">
        <v>594996.94999999995</v>
      </c>
      <c r="X321" s="26">
        <v>1606208.86</v>
      </c>
      <c r="Y321" s="24">
        <f t="shared" si="30"/>
        <v>1011211.9100000001</v>
      </c>
      <c r="Z321" s="24">
        <f t="shared" si="31"/>
        <v>12315.518143287431</v>
      </c>
      <c r="AA321" s="25">
        <v>166.10044277193012</v>
      </c>
      <c r="AB321" s="25">
        <f t="shared" si="32"/>
        <v>267.88260710524867</v>
      </c>
      <c r="AC321" s="27">
        <f t="shared" si="33"/>
        <v>101.78216433331855</v>
      </c>
      <c r="AD321" s="28">
        <v>6</v>
      </c>
      <c r="AE321" s="26">
        <v>1</v>
      </c>
      <c r="AF321" s="29">
        <f t="shared" si="34"/>
        <v>267.88260710524867</v>
      </c>
      <c r="AG321" s="30">
        <v>166.10044277193012</v>
      </c>
      <c r="AH321" s="30">
        <v>265.95602876331418</v>
      </c>
      <c r="AI321" s="29">
        <v>267.88</v>
      </c>
      <c r="AJ321" s="5"/>
      <c r="AU321" s="2"/>
      <c r="AV321" s="2"/>
      <c r="AW321" s="2"/>
    </row>
    <row r="322" spans="1:49" s="4" customFormat="1" ht="15.75" x14ac:dyDescent="0.25">
      <c r="A322" s="22">
        <v>313</v>
      </c>
      <c r="B322" s="22" t="s">
        <v>317</v>
      </c>
      <c r="C322" s="22">
        <v>0</v>
      </c>
      <c r="D322" s="23">
        <v>0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  <c r="S322" s="23">
        <v>0</v>
      </c>
      <c r="T322" s="24">
        <v>0</v>
      </c>
      <c r="U322" s="24">
        <f t="shared" si="28"/>
        <v>0</v>
      </c>
      <c r="V322" s="25">
        <f t="shared" si="29"/>
        <v>0</v>
      </c>
      <c r="W322" s="24">
        <v>86771.45</v>
      </c>
      <c r="X322" s="26">
        <v>139576</v>
      </c>
      <c r="Y322" s="24">
        <f t="shared" si="30"/>
        <v>52804.55</v>
      </c>
      <c r="Z322" s="24">
        <f t="shared" si="31"/>
        <v>0</v>
      </c>
      <c r="AA322" s="25">
        <v>0</v>
      </c>
      <c r="AB322" s="25">
        <f t="shared" si="32"/>
        <v>0</v>
      </c>
      <c r="AC322" s="27">
        <f t="shared" si="33"/>
        <v>0</v>
      </c>
      <c r="AD322" s="28">
        <v>0</v>
      </c>
      <c r="AE322" s="26" t="s">
        <v>446</v>
      </c>
      <c r="AF322" s="29">
        <f t="shared" si="34"/>
        <v>0</v>
      </c>
      <c r="AG322" s="30">
        <v>0</v>
      </c>
      <c r="AH322" s="30">
        <v>0</v>
      </c>
      <c r="AI322" s="29">
        <v>0</v>
      </c>
      <c r="AJ322" s="5"/>
      <c r="AU322" s="2"/>
      <c r="AV322" s="2"/>
      <c r="AW322" s="2"/>
    </row>
    <row r="323" spans="1:49" s="4" customFormat="1" ht="15.75" x14ac:dyDescent="0.25">
      <c r="A323" s="22">
        <v>314</v>
      </c>
      <c r="B323" s="22" t="s">
        <v>318</v>
      </c>
      <c r="C323" s="22">
        <v>1</v>
      </c>
      <c r="D323" s="23">
        <v>0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3878568</v>
      </c>
      <c r="K323" s="23">
        <v>68852</v>
      </c>
      <c r="L323" s="23">
        <v>2669800</v>
      </c>
      <c r="M323" s="23">
        <v>0</v>
      </c>
      <c r="N323" s="23">
        <v>7542</v>
      </c>
      <c r="O323" s="23">
        <v>9340.4500000000007</v>
      </c>
      <c r="P323" s="23">
        <v>0</v>
      </c>
      <c r="Q323" s="23">
        <v>0</v>
      </c>
      <c r="R323" s="23">
        <v>0</v>
      </c>
      <c r="S323" s="23">
        <v>0</v>
      </c>
      <c r="T323" s="24" t="s">
        <v>11</v>
      </c>
      <c r="U323" s="24">
        <f t="shared" si="28"/>
        <v>6367122.4500000002</v>
      </c>
      <c r="V323" s="25">
        <f t="shared" si="29"/>
        <v>8.9062828766206135</v>
      </c>
      <c r="W323" s="24">
        <v>45294898.797560006</v>
      </c>
      <c r="X323" s="26">
        <v>71490233.784444213</v>
      </c>
      <c r="Y323" s="24">
        <f t="shared" si="30"/>
        <v>26195334.986884207</v>
      </c>
      <c r="Z323" s="24">
        <f t="shared" si="31"/>
        <v>2333030.6344102765</v>
      </c>
      <c r="AA323" s="25">
        <v>156.6937204232587</v>
      </c>
      <c r="AB323" s="25">
        <f t="shared" si="32"/>
        <v>152.68210104436611</v>
      </c>
      <c r="AC323" s="27">
        <f t="shared" si="33"/>
        <v>-4.0116193788925898</v>
      </c>
      <c r="AD323" s="28">
        <v>4</v>
      </c>
      <c r="AE323" s="26">
        <v>1</v>
      </c>
      <c r="AF323" s="29">
        <f t="shared" si="34"/>
        <v>152.68210104436611</v>
      </c>
      <c r="AG323" s="30">
        <v>158.13106895625066</v>
      </c>
      <c r="AH323" s="30">
        <v>152.5834391409802</v>
      </c>
      <c r="AI323" s="29">
        <v>152.68</v>
      </c>
      <c r="AJ323" s="5"/>
      <c r="AU323" s="2"/>
      <c r="AV323" s="2"/>
      <c r="AW323" s="2"/>
    </row>
    <row r="324" spans="1:49" s="4" customFormat="1" ht="15.75" x14ac:dyDescent="0.25">
      <c r="A324" s="22">
        <v>315</v>
      </c>
      <c r="B324" s="22" t="s">
        <v>319</v>
      </c>
      <c r="C324" s="22">
        <v>1</v>
      </c>
      <c r="D324" s="23">
        <v>0</v>
      </c>
      <c r="E324" s="23">
        <v>232819</v>
      </c>
      <c r="F324" s="23">
        <v>0</v>
      </c>
      <c r="G324" s="23">
        <v>0</v>
      </c>
      <c r="H324" s="23">
        <v>0</v>
      </c>
      <c r="I324" s="23">
        <v>0</v>
      </c>
      <c r="J324" s="23">
        <v>1245460</v>
      </c>
      <c r="K324" s="23">
        <v>747792</v>
      </c>
      <c r="L324" s="23">
        <v>1418816.15</v>
      </c>
      <c r="M324" s="23">
        <v>0</v>
      </c>
      <c r="N324" s="23">
        <v>1555</v>
      </c>
      <c r="O324" s="23">
        <v>0</v>
      </c>
      <c r="P324" s="23">
        <v>0</v>
      </c>
      <c r="Q324" s="23">
        <v>0</v>
      </c>
      <c r="R324" s="23">
        <v>0</v>
      </c>
      <c r="S324" s="23">
        <v>0</v>
      </c>
      <c r="T324" s="24" t="s">
        <v>2</v>
      </c>
      <c r="U324" s="24">
        <f t="shared" si="28"/>
        <v>3646442.15</v>
      </c>
      <c r="V324" s="25">
        <f t="shared" si="29"/>
        <v>5.8613988432722568</v>
      </c>
      <c r="W324" s="24">
        <v>35459917.689330004</v>
      </c>
      <c r="X324" s="26">
        <v>62211124.810000002</v>
      </c>
      <c r="Y324" s="24">
        <f t="shared" si="30"/>
        <v>26751207.120669998</v>
      </c>
      <c r="Z324" s="24">
        <f t="shared" si="31"/>
        <v>1567994.944732317</v>
      </c>
      <c r="AA324" s="25">
        <v>172.333132028226</v>
      </c>
      <c r="AB324" s="25">
        <f t="shared" si="32"/>
        <v>171.01881170896058</v>
      </c>
      <c r="AC324" s="27">
        <f t="shared" si="33"/>
        <v>-1.3143203192654198</v>
      </c>
      <c r="AD324" s="28">
        <v>0</v>
      </c>
      <c r="AE324" s="26">
        <v>1</v>
      </c>
      <c r="AF324" s="29">
        <f t="shared" si="34"/>
        <v>171.01881170896058</v>
      </c>
      <c r="AG324" s="30">
        <v>172.333132028226</v>
      </c>
      <c r="AH324" s="30">
        <v>171.02611192049747</v>
      </c>
      <c r="AI324" s="29">
        <v>171.02</v>
      </c>
      <c r="AJ324" s="5"/>
      <c r="AU324" s="2"/>
      <c r="AV324" s="2"/>
      <c r="AW324" s="2"/>
    </row>
    <row r="325" spans="1:49" s="4" customFormat="1" ht="15.75" x14ac:dyDescent="0.25">
      <c r="A325" s="22">
        <v>316</v>
      </c>
      <c r="B325" s="22" t="s">
        <v>320</v>
      </c>
      <c r="C325" s="22">
        <v>1</v>
      </c>
      <c r="D325" s="23">
        <v>0</v>
      </c>
      <c r="E325" s="23">
        <v>72623</v>
      </c>
      <c r="F325" s="23">
        <v>0</v>
      </c>
      <c r="G325" s="23">
        <v>0</v>
      </c>
      <c r="H325" s="23">
        <v>0</v>
      </c>
      <c r="I325" s="23">
        <v>0</v>
      </c>
      <c r="J325" s="23">
        <v>1260960</v>
      </c>
      <c r="K325" s="23">
        <v>968300</v>
      </c>
      <c r="L325" s="23">
        <v>535963</v>
      </c>
      <c r="M325" s="23">
        <v>31851</v>
      </c>
      <c r="N325" s="23">
        <v>225280</v>
      </c>
      <c r="O325" s="23">
        <v>47815.040000000001</v>
      </c>
      <c r="P325" s="23">
        <v>0</v>
      </c>
      <c r="Q325" s="23">
        <v>0</v>
      </c>
      <c r="R325" s="23">
        <v>0</v>
      </c>
      <c r="S325" s="23">
        <v>0</v>
      </c>
      <c r="T325" s="24" t="s">
        <v>11</v>
      </c>
      <c r="U325" s="24">
        <f t="shared" si="28"/>
        <v>3089195.74</v>
      </c>
      <c r="V325" s="25">
        <f t="shared" si="29"/>
        <v>8.4019161021776583</v>
      </c>
      <c r="W325" s="24">
        <v>35685383.880000003</v>
      </c>
      <c r="X325" s="26">
        <v>36767752.765340328</v>
      </c>
      <c r="Y325" s="24">
        <f t="shared" si="30"/>
        <v>1082368.8853403255</v>
      </c>
      <c r="Z325" s="24">
        <f t="shared" si="31"/>
        <v>90939.725662369659</v>
      </c>
      <c r="AA325" s="25">
        <v>103.78332356613076</v>
      </c>
      <c r="AB325" s="25">
        <f t="shared" si="32"/>
        <v>102.77824994964844</v>
      </c>
      <c r="AC325" s="27">
        <f t="shared" si="33"/>
        <v>-1.0050736164823206</v>
      </c>
      <c r="AD325" s="28">
        <v>36</v>
      </c>
      <c r="AE325" s="26">
        <v>1</v>
      </c>
      <c r="AF325" s="29">
        <f t="shared" si="34"/>
        <v>102.77824994964844</v>
      </c>
      <c r="AG325" s="30">
        <v>103.82100226180036</v>
      </c>
      <c r="AH325" s="30">
        <v>103.01691648744529</v>
      </c>
      <c r="AI325" s="29">
        <v>102.78</v>
      </c>
      <c r="AJ325" s="5"/>
      <c r="AU325" s="2"/>
      <c r="AV325" s="2"/>
      <c r="AW325" s="2"/>
    </row>
    <row r="326" spans="1:49" s="4" customFormat="1" ht="15.75" x14ac:dyDescent="0.25">
      <c r="A326" s="22">
        <v>317</v>
      </c>
      <c r="B326" s="22" t="s">
        <v>321</v>
      </c>
      <c r="C326" s="22">
        <v>1</v>
      </c>
      <c r="D326" s="23">
        <v>0</v>
      </c>
      <c r="E326" s="23">
        <v>0</v>
      </c>
      <c r="F326" s="23">
        <v>0</v>
      </c>
      <c r="G326" s="23">
        <v>0</v>
      </c>
      <c r="H326" s="23">
        <v>0</v>
      </c>
      <c r="I326" s="23">
        <v>334280</v>
      </c>
      <c r="J326" s="23">
        <v>3275609</v>
      </c>
      <c r="K326" s="23">
        <v>645650</v>
      </c>
      <c r="L326" s="23">
        <v>2349189.1200000001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  <c r="S326" s="23">
        <v>0</v>
      </c>
      <c r="T326" s="24" t="s">
        <v>11</v>
      </c>
      <c r="U326" s="24">
        <f t="shared" si="28"/>
        <v>6369809.2080000006</v>
      </c>
      <c r="V326" s="25">
        <f t="shared" si="29"/>
        <v>5.4820628524799586</v>
      </c>
      <c r="W326" s="24">
        <v>53406327.744700007</v>
      </c>
      <c r="X326" s="26">
        <v>116193655.18799999</v>
      </c>
      <c r="Y326" s="24">
        <f t="shared" si="30"/>
        <v>62787327.443299986</v>
      </c>
      <c r="Z326" s="24">
        <f t="shared" si="31"/>
        <v>3442040.7538341032</v>
      </c>
      <c r="AA326" s="25">
        <v>204.67328528130793</v>
      </c>
      <c r="AB326" s="25">
        <f t="shared" si="32"/>
        <v>211.12032823742547</v>
      </c>
      <c r="AC326" s="27">
        <f t="shared" si="33"/>
        <v>6.4470429561175422</v>
      </c>
      <c r="AD326" s="28">
        <v>0</v>
      </c>
      <c r="AE326" s="26">
        <v>1</v>
      </c>
      <c r="AF326" s="29">
        <f t="shared" si="34"/>
        <v>211.12032823742547</v>
      </c>
      <c r="AG326" s="30">
        <v>205.9316661277235</v>
      </c>
      <c r="AH326" s="30">
        <v>204.67328528130793</v>
      </c>
      <c r="AI326" s="29">
        <v>204.67</v>
      </c>
      <c r="AJ326" s="5"/>
      <c r="AU326" s="2"/>
      <c r="AV326" s="2"/>
      <c r="AW326" s="2"/>
    </row>
    <row r="327" spans="1:49" s="4" customFormat="1" ht="15.75" x14ac:dyDescent="0.25">
      <c r="A327" s="22">
        <v>318</v>
      </c>
      <c r="B327" s="22" t="s">
        <v>322</v>
      </c>
      <c r="C327" s="22">
        <v>1</v>
      </c>
      <c r="D327" s="23">
        <v>0</v>
      </c>
      <c r="E327" s="23">
        <v>216615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113</v>
      </c>
      <c r="L327" s="23">
        <v>44785</v>
      </c>
      <c r="M327" s="23">
        <v>0</v>
      </c>
      <c r="N327" s="23">
        <v>59902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4" t="s">
        <v>2</v>
      </c>
      <c r="U327" s="24">
        <f t="shared" si="28"/>
        <v>321415</v>
      </c>
      <c r="V327" s="25">
        <f t="shared" si="29"/>
        <v>7.8836386077172653</v>
      </c>
      <c r="W327" s="24">
        <v>1341102.3700000001</v>
      </c>
      <c r="X327" s="26">
        <v>4076988</v>
      </c>
      <c r="Y327" s="24">
        <f t="shared" si="30"/>
        <v>2735885.63</v>
      </c>
      <c r="Z327" s="24">
        <f t="shared" si="31"/>
        <v>215687.33578966872</v>
      </c>
      <c r="AA327" s="25">
        <v>255.10428237956705</v>
      </c>
      <c r="AB327" s="25">
        <f t="shared" si="32"/>
        <v>287.91990459388501</v>
      </c>
      <c r="AC327" s="27">
        <f t="shared" si="33"/>
        <v>32.815622214317955</v>
      </c>
      <c r="AD327" s="28">
        <v>0</v>
      </c>
      <c r="AE327" s="26">
        <v>1</v>
      </c>
      <c r="AF327" s="29">
        <f t="shared" si="34"/>
        <v>287.91990459388501</v>
      </c>
      <c r="AG327" s="30">
        <v>255.10428237956705</v>
      </c>
      <c r="AH327" s="30">
        <v>255.10428237956705</v>
      </c>
      <c r="AI327" s="29">
        <v>255.1</v>
      </c>
      <c r="AJ327" s="5"/>
      <c r="AU327" s="2"/>
      <c r="AV327" s="2"/>
      <c r="AW327" s="2"/>
    </row>
    <row r="328" spans="1:49" s="4" customFormat="1" ht="15.75" x14ac:dyDescent="0.25">
      <c r="A328" s="22">
        <v>319</v>
      </c>
      <c r="B328" s="22" t="s">
        <v>323</v>
      </c>
      <c r="C328" s="22">
        <v>0</v>
      </c>
      <c r="D328" s="23">
        <v>0</v>
      </c>
      <c r="E328" s="23">
        <v>0</v>
      </c>
      <c r="F328" s="23">
        <v>0</v>
      </c>
      <c r="G328" s="23">
        <v>0</v>
      </c>
      <c r="H328" s="23">
        <v>0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0</v>
      </c>
      <c r="P328" s="23">
        <v>0</v>
      </c>
      <c r="Q328" s="23">
        <v>0</v>
      </c>
      <c r="R328" s="23">
        <v>0</v>
      </c>
      <c r="S328" s="23">
        <v>0</v>
      </c>
      <c r="T328" s="24">
        <v>0</v>
      </c>
      <c r="U328" s="24">
        <f t="shared" si="28"/>
        <v>0</v>
      </c>
      <c r="V328" s="25">
        <f t="shared" si="29"/>
        <v>0</v>
      </c>
      <c r="W328" s="24">
        <v>0</v>
      </c>
      <c r="X328" s="26">
        <v>0</v>
      </c>
      <c r="Y328" s="24">
        <f t="shared" si="30"/>
        <v>0</v>
      </c>
      <c r="Z328" s="24">
        <f t="shared" si="31"/>
        <v>0</v>
      </c>
      <c r="AA328" s="25">
        <v>0</v>
      </c>
      <c r="AB328" s="25">
        <f t="shared" si="32"/>
        <v>0</v>
      </c>
      <c r="AC328" s="27">
        <f t="shared" si="33"/>
        <v>0</v>
      </c>
      <c r="AD328" s="28">
        <v>0</v>
      </c>
      <c r="AE328" s="26" t="s">
        <v>446</v>
      </c>
      <c r="AF328" s="29">
        <f t="shared" si="34"/>
        <v>0</v>
      </c>
      <c r="AG328" s="30">
        <v>0</v>
      </c>
      <c r="AH328" s="30">
        <v>0</v>
      </c>
      <c r="AI328" s="29">
        <v>0</v>
      </c>
      <c r="AJ328" s="5"/>
      <c r="AU328" s="2"/>
      <c r="AV328" s="2"/>
      <c r="AW328" s="2"/>
    </row>
    <row r="329" spans="1:49" s="4" customFormat="1" ht="15.75" x14ac:dyDescent="0.25">
      <c r="A329" s="22">
        <v>320</v>
      </c>
      <c r="B329" s="22" t="s">
        <v>324</v>
      </c>
      <c r="C329" s="22">
        <v>0</v>
      </c>
      <c r="D329" s="23">
        <v>0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0</v>
      </c>
      <c r="R329" s="23">
        <v>0</v>
      </c>
      <c r="S329" s="23">
        <v>0</v>
      </c>
      <c r="T329" s="24">
        <v>0</v>
      </c>
      <c r="U329" s="24">
        <f t="shared" si="28"/>
        <v>0</v>
      </c>
      <c r="V329" s="25">
        <f t="shared" si="29"/>
        <v>0</v>
      </c>
      <c r="W329" s="24">
        <v>0</v>
      </c>
      <c r="X329" s="26">
        <v>0</v>
      </c>
      <c r="Y329" s="24">
        <f t="shared" si="30"/>
        <v>0</v>
      </c>
      <c r="Z329" s="24">
        <f t="shared" si="31"/>
        <v>0</v>
      </c>
      <c r="AA329" s="25">
        <v>0</v>
      </c>
      <c r="AB329" s="25">
        <f t="shared" si="32"/>
        <v>0</v>
      </c>
      <c r="AC329" s="27">
        <f t="shared" si="33"/>
        <v>0</v>
      </c>
      <c r="AD329" s="28">
        <v>0</v>
      </c>
      <c r="AE329" s="26" t="s">
        <v>446</v>
      </c>
      <c r="AF329" s="29">
        <f t="shared" si="34"/>
        <v>0</v>
      </c>
      <c r="AG329" s="30">
        <v>0</v>
      </c>
      <c r="AH329" s="30">
        <v>0</v>
      </c>
      <c r="AI329" s="29">
        <v>0</v>
      </c>
      <c r="AJ329" s="5"/>
      <c r="AU329" s="2"/>
      <c r="AV329" s="2"/>
      <c r="AW329" s="2"/>
    </row>
    <row r="330" spans="1:49" s="4" customFormat="1" ht="15.75" x14ac:dyDescent="0.25">
      <c r="A330" s="22">
        <v>321</v>
      </c>
      <c r="B330" s="22" t="s">
        <v>325</v>
      </c>
      <c r="C330" s="22">
        <v>1</v>
      </c>
      <c r="D330" s="23">
        <v>0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384078</v>
      </c>
      <c r="K330" s="23">
        <v>1378563</v>
      </c>
      <c r="L330" s="23">
        <v>2020179.9</v>
      </c>
      <c r="M330" s="23">
        <v>21536</v>
      </c>
      <c r="N330" s="23">
        <v>25873</v>
      </c>
      <c r="O330" s="23">
        <v>18425.89</v>
      </c>
      <c r="P330" s="23">
        <v>0</v>
      </c>
      <c r="Q330" s="23">
        <v>0</v>
      </c>
      <c r="R330" s="23">
        <v>0</v>
      </c>
      <c r="S330" s="23">
        <v>0</v>
      </c>
      <c r="T330" s="24" t="s">
        <v>2</v>
      </c>
      <c r="U330" s="24">
        <f t="shared" ref="U330:U393" si="35">IF(OR(T330="X",T330="X16",T330="X17"),SUM(D330:S330),
IF(T330="x18",SUM(E330:K330,M330:S330)+D330*0.9+L330*0.9,SUM(D330:S330)-D330-L330))</f>
        <v>3848655.79</v>
      </c>
      <c r="V330" s="25">
        <f t="shared" ref="V330:V393" si="36">IF(AND(C330=1,U330&gt;0),U330/X330*100,0)</f>
        <v>4.7337361927233967</v>
      </c>
      <c r="W330" s="24">
        <v>51329832.729999997</v>
      </c>
      <c r="X330" s="26">
        <v>81302709.600000009</v>
      </c>
      <c r="Y330" s="24">
        <f t="shared" ref="Y330:Y393" si="37">IF(X330-W330&gt;0,X330-W330,0)</f>
        <v>29972876.870000012</v>
      </c>
      <c r="Z330" s="24">
        <f t="shared" ref="Z330:Z393" si="38">V330*0.01*Y330</f>
        <v>1418836.9203956104</v>
      </c>
      <c r="AA330" s="25">
        <v>153.23225432946225</v>
      </c>
      <c r="AB330" s="25">
        <f t="shared" ref="AB330:AB393" si="39">IFERROR(IF(C330=1,(X330-Z330)/W330*100,0),"")</f>
        <v>155.62854665784997</v>
      </c>
      <c r="AC330" s="27">
        <f t="shared" ref="AC330:AC393" si="40">AB330-AA330</f>
        <v>2.396292328387716</v>
      </c>
      <c r="AD330" s="28">
        <v>4</v>
      </c>
      <c r="AE330" s="26">
        <v>1</v>
      </c>
      <c r="AF330" s="29">
        <f t="shared" ref="AF330:AF393" si="41">IF(AE330=1,AB330,AA330)</f>
        <v>155.62854665784997</v>
      </c>
      <c r="AG330" s="30">
        <v>153.23225432946225</v>
      </c>
      <c r="AH330" s="30">
        <v>153.23225432946225</v>
      </c>
      <c r="AI330" s="29">
        <v>153.22999999999999</v>
      </c>
      <c r="AJ330" s="5"/>
      <c r="AU330" s="2"/>
      <c r="AV330" s="2"/>
      <c r="AW330" s="2"/>
    </row>
    <row r="331" spans="1:49" s="4" customFormat="1" ht="15.75" x14ac:dyDescent="0.25">
      <c r="A331" s="22">
        <v>322</v>
      </c>
      <c r="B331" s="22" t="s">
        <v>326</v>
      </c>
      <c r="C331" s="22">
        <v>1</v>
      </c>
      <c r="D331" s="23">
        <v>0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2312</v>
      </c>
      <c r="K331" s="23">
        <v>0</v>
      </c>
      <c r="L331" s="23">
        <v>905380</v>
      </c>
      <c r="M331" s="23">
        <v>0</v>
      </c>
      <c r="N331" s="23">
        <v>31917</v>
      </c>
      <c r="O331" s="23">
        <v>5892.46</v>
      </c>
      <c r="P331" s="23">
        <v>0</v>
      </c>
      <c r="Q331" s="23">
        <v>0</v>
      </c>
      <c r="R331" s="23">
        <v>0</v>
      </c>
      <c r="S331" s="23">
        <v>0</v>
      </c>
      <c r="T331" s="24" t="s">
        <v>11</v>
      </c>
      <c r="U331" s="24">
        <f t="shared" si="35"/>
        <v>854963.46</v>
      </c>
      <c r="V331" s="25">
        <f t="shared" si="36"/>
        <v>4.8233419242510918</v>
      </c>
      <c r="W331" s="24">
        <v>12268268.470000003</v>
      </c>
      <c r="X331" s="26">
        <v>17725541.199999999</v>
      </c>
      <c r="Y331" s="24">
        <f t="shared" si="37"/>
        <v>5457272.7299999967</v>
      </c>
      <c r="Z331" s="24">
        <f t="shared" si="38"/>
        <v>263222.92350681196</v>
      </c>
      <c r="AA331" s="25">
        <v>138.49221712881754</v>
      </c>
      <c r="AB331" s="25">
        <f t="shared" si="39"/>
        <v>142.33726885904366</v>
      </c>
      <c r="AC331" s="27">
        <f t="shared" si="40"/>
        <v>3.8450517302261176</v>
      </c>
      <c r="AD331" s="28">
        <v>7</v>
      </c>
      <c r="AE331" s="26">
        <v>1</v>
      </c>
      <c r="AF331" s="29">
        <f t="shared" si="41"/>
        <v>142.33726885904366</v>
      </c>
      <c r="AG331" s="30">
        <v>139.76976874369251</v>
      </c>
      <c r="AH331" s="30">
        <v>141.96291768631923</v>
      </c>
      <c r="AI331" s="29">
        <v>142.34</v>
      </c>
      <c r="AJ331" s="5"/>
      <c r="AU331" s="2"/>
      <c r="AV331" s="2"/>
      <c r="AW331" s="2"/>
    </row>
    <row r="332" spans="1:49" s="4" customFormat="1" ht="15.75" x14ac:dyDescent="0.25">
      <c r="A332" s="22">
        <v>323</v>
      </c>
      <c r="B332" s="22" t="s">
        <v>327</v>
      </c>
      <c r="C332" s="22">
        <v>1</v>
      </c>
      <c r="D332" s="23">
        <v>0</v>
      </c>
      <c r="E332" s="23">
        <v>120000</v>
      </c>
      <c r="F332" s="23">
        <v>0</v>
      </c>
      <c r="G332" s="23">
        <v>0</v>
      </c>
      <c r="H332" s="23">
        <v>0</v>
      </c>
      <c r="I332" s="23">
        <v>0</v>
      </c>
      <c r="J332" s="23">
        <v>855000</v>
      </c>
      <c r="K332" s="23">
        <v>555000</v>
      </c>
      <c r="L332" s="23">
        <v>663085</v>
      </c>
      <c r="M332" s="23">
        <v>0</v>
      </c>
      <c r="N332" s="23">
        <v>9589</v>
      </c>
      <c r="O332" s="23">
        <v>7153.65</v>
      </c>
      <c r="P332" s="23">
        <v>0</v>
      </c>
      <c r="Q332" s="23">
        <v>0</v>
      </c>
      <c r="R332" s="23">
        <v>0</v>
      </c>
      <c r="S332" s="23">
        <v>0</v>
      </c>
      <c r="T332" s="24" t="s">
        <v>2</v>
      </c>
      <c r="U332" s="24">
        <f t="shared" si="35"/>
        <v>2209827.65</v>
      </c>
      <c r="V332" s="25">
        <f t="shared" si="36"/>
        <v>9.7403606652687742</v>
      </c>
      <c r="W332" s="24">
        <v>16002951.560000002</v>
      </c>
      <c r="X332" s="26">
        <v>22687328.795529999</v>
      </c>
      <c r="Y332" s="24">
        <f t="shared" si="37"/>
        <v>6684377.2355299965</v>
      </c>
      <c r="Z332" s="24">
        <f t="shared" si="38"/>
        <v>651082.45096774411</v>
      </c>
      <c r="AA332" s="25">
        <v>128.25939772014158</v>
      </c>
      <c r="AB332" s="25">
        <f t="shared" si="39"/>
        <v>137.70113758041177</v>
      </c>
      <c r="AC332" s="27">
        <f t="shared" si="40"/>
        <v>9.4417398602701894</v>
      </c>
      <c r="AD332" s="28">
        <v>7</v>
      </c>
      <c r="AE332" s="26">
        <v>1</v>
      </c>
      <c r="AF332" s="29">
        <f t="shared" si="41"/>
        <v>137.70113758041177</v>
      </c>
      <c r="AG332" s="30">
        <v>128.25939772014158</v>
      </c>
      <c r="AH332" s="30">
        <v>137.77103742647321</v>
      </c>
      <c r="AI332" s="29">
        <v>137.69999999999999</v>
      </c>
      <c r="AJ332" s="5"/>
      <c r="AU332" s="2"/>
      <c r="AV332" s="2"/>
      <c r="AW332" s="2"/>
    </row>
    <row r="333" spans="1:49" s="4" customFormat="1" ht="15.75" x14ac:dyDescent="0.25">
      <c r="A333" s="22">
        <v>324</v>
      </c>
      <c r="B333" s="22" t="s">
        <v>328</v>
      </c>
      <c r="C333" s="22">
        <v>0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12415</v>
      </c>
      <c r="O333" s="23">
        <v>0</v>
      </c>
      <c r="P333" s="23">
        <v>0</v>
      </c>
      <c r="Q333" s="23">
        <v>0</v>
      </c>
      <c r="R333" s="23">
        <v>0</v>
      </c>
      <c r="S333" s="23">
        <v>0</v>
      </c>
      <c r="T333" s="24">
        <v>0</v>
      </c>
      <c r="U333" s="24">
        <f t="shared" si="35"/>
        <v>12415</v>
      </c>
      <c r="V333" s="25">
        <f t="shared" si="36"/>
        <v>0</v>
      </c>
      <c r="W333" s="24">
        <v>500680.17000000004</v>
      </c>
      <c r="X333" s="26">
        <v>620166</v>
      </c>
      <c r="Y333" s="24">
        <f t="shared" si="37"/>
        <v>119485.82999999996</v>
      </c>
      <c r="Z333" s="24">
        <f t="shared" si="38"/>
        <v>0</v>
      </c>
      <c r="AA333" s="25">
        <v>0</v>
      </c>
      <c r="AB333" s="25">
        <f t="shared" si="39"/>
        <v>0</v>
      </c>
      <c r="AC333" s="27">
        <f t="shared" si="40"/>
        <v>0</v>
      </c>
      <c r="AD333" s="28">
        <v>0</v>
      </c>
      <c r="AE333" s="26" t="s">
        <v>446</v>
      </c>
      <c r="AF333" s="29">
        <f t="shared" si="41"/>
        <v>0</v>
      </c>
      <c r="AG333" s="30">
        <v>0</v>
      </c>
      <c r="AH333" s="30">
        <v>0</v>
      </c>
      <c r="AI333" s="29">
        <v>0</v>
      </c>
      <c r="AJ333" s="5"/>
      <c r="AU333" s="2"/>
      <c r="AV333" s="2"/>
      <c r="AW333" s="2"/>
    </row>
    <row r="334" spans="1:49" s="4" customFormat="1" ht="15.75" x14ac:dyDescent="0.25">
      <c r="A334" s="22">
        <v>325</v>
      </c>
      <c r="B334" s="22" t="s">
        <v>329</v>
      </c>
      <c r="C334" s="22">
        <v>1</v>
      </c>
      <c r="D334" s="23">
        <v>0</v>
      </c>
      <c r="E334" s="23">
        <v>0</v>
      </c>
      <c r="F334" s="23">
        <v>0</v>
      </c>
      <c r="G334" s="23">
        <v>0</v>
      </c>
      <c r="H334" s="23">
        <v>0</v>
      </c>
      <c r="I334" s="23">
        <v>1293903</v>
      </c>
      <c r="J334" s="23">
        <v>4886437</v>
      </c>
      <c r="K334" s="23">
        <v>0</v>
      </c>
      <c r="L334" s="23">
        <v>4717777</v>
      </c>
      <c r="M334" s="23">
        <v>7692</v>
      </c>
      <c r="N334" s="23">
        <v>276609</v>
      </c>
      <c r="O334" s="23">
        <v>84373.66</v>
      </c>
      <c r="P334" s="23">
        <v>0</v>
      </c>
      <c r="Q334" s="23">
        <v>0</v>
      </c>
      <c r="R334" s="23">
        <v>0</v>
      </c>
      <c r="S334" s="23">
        <v>0</v>
      </c>
      <c r="T334" s="24" t="s">
        <v>2</v>
      </c>
      <c r="U334" s="24">
        <f t="shared" si="35"/>
        <v>11266791.66</v>
      </c>
      <c r="V334" s="25">
        <f t="shared" si="36"/>
        <v>12.975677007036335</v>
      </c>
      <c r="W334" s="24">
        <v>80715329.109999985</v>
      </c>
      <c r="X334" s="26">
        <v>86830087.200000003</v>
      </c>
      <c r="Y334" s="24">
        <f t="shared" si="37"/>
        <v>6114758.0900000185</v>
      </c>
      <c r="Z334" s="24">
        <f t="shared" si="38"/>
        <v>793431.25952002651</v>
      </c>
      <c r="AA334" s="25">
        <v>106.25552543572481</v>
      </c>
      <c r="AB334" s="25">
        <f t="shared" si="39"/>
        <v>106.59270907912426</v>
      </c>
      <c r="AC334" s="27">
        <f t="shared" si="40"/>
        <v>0.33718364339945595</v>
      </c>
      <c r="AD334" s="28">
        <v>68</v>
      </c>
      <c r="AE334" s="26">
        <v>1</v>
      </c>
      <c r="AF334" s="29">
        <f t="shared" si="41"/>
        <v>106.59270907912426</v>
      </c>
      <c r="AG334" s="30">
        <v>106.25552543572481</v>
      </c>
      <c r="AH334" s="30">
        <v>106.75824342348001</v>
      </c>
      <c r="AI334" s="29">
        <v>106.59</v>
      </c>
      <c r="AJ334" s="5"/>
      <c r="AU334" s="2"/>
      <c r="AV334" s="2"/>
      <c r="AW334" s="2"/>
    </row>
    <row r="335" spans="1:49" s="4" customFormat="1" ht="15.75" x14ac:dyDescent="0.25">
      <c r="A335" s="22">
        <v>326</v>
      </c>
      <c r="B335" s="22" t="s">
        <v>330</v>
      </c>
      <c r="C335" s="22">
        <v>1</v>
      </c>
      <c r="D335" s="23">
        <v>0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1712335</v>
      </c>
      <c r="K335" s="23">
        <v>1133157</v>
      </c>
      <c r="L335" s="23">
        <v>2850620</v>
      </c>
      <c r="M335" s="23">
        <v>12901</v>
      </c>
      <c r="N335" s="23">
        <v>62456</v>
      </c>
      <c r="O335" s="23">
        <v>20258.07</v>
      </c>
      <c r="P335" s="23">
        <v>0</v>
      </c>
      <c r="Q335" s="23">
        <v>0</v>
      </c>
      <c r="R335" s="23">
        <v>0</v>
      </c>
      <c r="S335" s="23">
        <v>0</v>
      </c>
      <c r="T335" s="24" t="s">
        <v>2</v>
      </c>
      <c r="U335" s="24">
        <f t="shared" si="35"/>
        <v>5791727.0700000003</v>
      </c>
      <c r="V335" s="25">
        <f t="shared" si="36"/>
        <v>7.1908257064258283</v>
      </c>
      <c r="W335" s="24">
        <v>58121126.024580009</v>
      </c>
      <c r="X335" s="26">
        <v>80543282.599999994</v>
      </c>
      <c r="Y335" s="24">
        <f t="shared" si="37"/>
        <v>22422156.575419985</v>
      </c>
      <c r="Z335" s="24">
        <f t="shared" si="38"/>
        <v>1612338.1989603494</v>
      </c>
      <c r="AA335" s="25">
        <v>135.90834927235736</v>
      </c>
      <c r="AB335" s="25">
        <f t="shared" si="39"/>
        <v>135.804224384192</v>
      </c>
      <c r="AC335" s="27">
        <f t="shared" si="40"/>
        <v>-0.1041248881653587</v>
      </c>
      <c r="AD335" s="28">
        <v>11</v>
      </c>
      <c r="AE335" s="26">
        <v>1</v>
      </c>
      <c r="AF335" s="29">
        <f t="shared" si="41"/>
        <v>135.804224384192</v>
      </c>
      <c r="AG335" s="30">
        <v>135.90834927235736</v>
      </c>
      <c r="AH335" s="30">
        <v>135.90339435877971</v>
      </c>
      <c r="AI335" s="29">
        <v>135.80000000000001</v>
      </c>
      <c r="AJ335" s="5"/>
      <c r="AU335" s="2"/>
      <c r="AV335" s="2"/>
      <c r="AW335" s="2"/>
    </row>
    <row r="336" spans="1:49" s="4" customFormat="1" ht="15.75" x14ac:dyDescent="0.25">
      <c r="A336" s="22">
        <v>327</v>
      </c>
      <c r="B336" s="22" t="s">
        <v>331</v>
      </c>
      <c r="C336" s="22">
        <v>1</v>
      </c>
      <c r="D336" s="23">
        <v>0</v>
      </c>
      <c r="E336" s="23">
        <v>9221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3184</v>
      </c>
      <c r="O336" s="23">
        <v>4270.84</v>
      </c>
      <c r="P336" s="23">
        <v>0</v>
      </c>
      <c r="Q336" s="23">
        <v>0</v>
      </c>
      <c r="R336" s="23">
        <v>0</v>
      </c>
      <c r="S336" s="23">
        <v>0</v>
      </c>
      <c r="T336" s="24" t="s">
        <v>11</v>
      </c>
      <c r="U336" s="24">
        <f t="shared" si="35"/>
        <v>16675.84</v>
      </c>
      <c r="V336" s="25">
        <f t="shared" si="36"/>
        <v>0.45610849324557723</v>
      </c>
      <c r="W336" s="24">
        <v>1313472.22</v>
      </c>
      <c r="X336" s="26">
        <v>3656112.58</v>
      </c>
      <c r="Y336" s="24">
        <f t="shared" si="37"/>
        <v>2342640.3600000003</v>
      </c>
      <c r="Z336" s="24">
        <f t="shared" si="38"/>
        <v>10684.981648158768</v>
      </c>
      <c r="AA336" s="25">
        <v>256.43000458519714</v>
      </c>
      <c r="AB336" s="25">
        <f t="shared" si="39"/>
        <v>277.54127897366885</v>
      </c>
      <c r="AC336" s="27">
        <f t="shared" si="40"/>
        <v>21.111274388471713</v>
      </c>
      <c r="AD336" s="28">
        <v>4</v>
      </c>
      <c r="AE336" s="26">
        <v>1</v>
      </c>
      <c r="AF336" s="29">
        <f t="shared" si="41"/>
        <v>277.54127897366885</v>
      </c>
      <c r="AG336" s="30">
        <v>256.43000458519714</v>
      </c>
      <c r="AH336" s="30">
        <v>256.43000458519714</v>
      </c>
      <c r="AI336" s="29">
        <v>256.43</v>
      </c>
      <c r="AJ336" s="5"/>
      <c r="AU336" s="2"/>
      <c r="AV336" s="2"/>
      <c r="AW336" s="2"/>
    </row>
    <row r="337" spans="1:49" s="4" customFormat="1" ht="15.75" x14ac:dyDescent="0.25">
      <c r="A337" s="22">
        <v>328</v>
      </c>
      <c r="B337" s="22" t="s">
        <v>332</v>
      </c>
      <c r="C337" s="22">
        <v>0</v>
      </c>
      <c r="D337" s="23">
        <v>0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24">
        <v>0</v>
      </c>
      <c r="U337" s="24">
        <f t="shared" si="35"/>
        <v>0</v>
      </c>
      <c r="V337" s="25">
        <f t="shared" si="36"/>
        <v>0</v>
      </c>
      <c r="W337" s="24">
        <v>0</v>
      </c>
      <c r="X337" s="26">
        <v>0</v>
      </c>
      <c r="Y337" s="24">
        <f t="shared" si="37"/>
        <v>0</v>
      </c>
      <c r="Z337" s="24">
        <f t="shared" si="38"/>
        <v>0</v>
      </c>
      <c r="AA337" s="25">
        <v>0</v>
      </c>
      <c r="AB337" s="25">
        <f t="shared" si="39"/>
        <v>0</v>
      </c>
      <c r="AC337" s="27">
        <f t="shared" si="40"/>
        <v>0</v>
      </c>
      <c r="AD337" s="28">
        <v>0</v>
      </c>
      <c r="AE337" s="26" t="s">
        <v>446</v>
      </c>
      <c r="AF337" s="29">
        <f t="shared" si="41"/>
        <v>0</v>
      </c>
      <c r="AG337" s="30">
        <v>0</v>
      </c>
      <c r="AH337" s="30">
        <v>0</v>
      </c>
      <c r="AI337" s="29">
        <v>0</v>
      </c>
      <c r="AJ337" s="5"/>
      <c r="AU337" s="2"/>
      <c r="AV337" s="2"/>
      <c r="AW337" s="2"/>
    </row>
    <row r="338" spans="1:49" s="4" customFormat="1" ht="15.75" x14ac:dyDescent="0.25">
      <c r="A338" s="22">
        <v>329</v>
      </c>
      <c r="B338" s="22" t="s">
        <v>333</v>
      </c>
      <c r="C338" s="22">
        <v>0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3">
        <v>0</v>
      </c>
      <c r="Q338" s="23">
        <v>0</v>
      </c>
      <c r="R338" s="23">
        <v>0</v>
      </c>
      <c r="S338" s="23">
        <v>0</v>
      </c>
      <c r="T338" s="24">
        <v>0</v>
      </c>
      <c r="U338" s="24">
        <f t="shared" si="35"/>
        <v>0</v>
      </c>
      <c r="V338" s="25">
        <f t="shared" si="36"/>
        <v>0</v>
      </c>
      <c r="W338" s="24">
        <v>52062.869999999995</v>
      </c>
      <c r="X338" s="26">
        <v>56103</v>
      </c>
      <c r="Y338" s="24">
        <f t="shared" si="37"/>
        <v>4040.1300000000047</v>
      </c>
      <c r="Z338" s="24">
        <f t="shared" si="38"/>
        <v>0</v>
      </c>
      <c r="AA338" s="25">
        <v>0</v>
      </c>
      <c r="AB338" s="25">
        <f t="shared" si="39"/>
        <v>0</v>
      </c>
      <c r="AC338" s="27">
        <f t="shared" si="40"/>
        <v>0</v>
      </c>
      <c r="AD338" s="28">
        <v>0</v>
      </c>
      <c r="AE338" s="26" t="s">
        <v>446</v>
      </c>
      <c r="AF338" s="29">
        <f t="shared" si="41"/>
        <v>0</v>
      </c>
      <c r="AG338" s="30">
        <v>0</v>
      </c>
      <c r="AH338" s="30">
        <v>0</v>
      </c>
      <c r="AI338" s="29">
        <v>0</v>
      </c>
      <c r="AJ338" s="5"/>
      <c r="AU338" s="2"/>
      <c r="AV338" s="2"/>
      <c r="AW338" s="2"/>
    </row>
    <row r="339" spans="1:49" s="4" customFormat="1" ht="15.75" x14ac:dyDescent="0.25">
      <c r="A339" s="22">
        <v>330</v>
      </c>
      <c r="B339" s="22" t="s">
        <v>334</v>
      </c>
      <c r="C339" s="22">
        <v>1</v>
      </c>
      <c r="D339" s="23">
        <v>0</v>
      </c>
      <c r="E339" s="23">
        <v>282551</v>
      </c>
      <c r="F339" s="23">
        <v>0</v>
      </c>
      <c r="G339" s="23">
        <v>0</v>
      </c>
      <c r="H339" s="23">
        <v>0</v>
      </c>
      <c r="I339" s="23">
        <v>0</v>
      </c>
      <c r="J339" s="23">
        <v>1826023</v>
      </c>
      <c r="K339" s="23">
        <v>409858</v>
      </c>
      <c r="L339" s="23">
        <v>2796329</v>
      </c>
      <c r="M339" s="23">
        <v>0</v>
      </c>
      <c r="N339" s="23">
        <v>0</v>
      </c>
      <c r="O339" s="23">
        <v>0</v>
      </c>
      <c r="P339" s="23">
        <v>0</v>
      </c>
      <c r="Q339" s="23">
        <v>0</v>
      </c>
      <c r="R339" s="23">
        <v>0</v>
      </c>
      <c r="S339" s="23">
        <v>0</v>
      </c>
      <c r="T339" s="24" t="s">
        <v>11</v>
      </c>
      <c r="U339" s="24">
        <f t="shared" si="35"/>
        <v>5035128.0999999996</v>
      </c>
      <c r="V339" s="25">
        <f t="shared" si="36"/>
        <v>8.219315319608306</v>
      </c>
      <c r="W339" s="24">
        <v>27475067.223499995</v>
      </c>
      <c r="X339" s="26">
        <v>61259702.350000001</v>
      </c>
      <c r="Y339" s="24">
        <f t="shared" si="37"/>
        <v>33784635.12650001</v>
      </c>
      <c r="Z339" s="24">
        <f t="shared" si="38"/>
        <v>2776865.6906261845</v>
      </c>
      <c r="AA339" s="25">
        <v>212.04133861153886</v>
      </c>
      <c r="AB339" s="25">
        <f t="shared" si="39"/>
        <v>212.8578473844542</v>
      </c>
      <c r="AC339" s="27">
        <f t="shared" si="40"/>
        <v>0.8165087729153413</v>
      </c>
      <c r="AD339" s="28">
        <v>0</v>
      </c>
      <c r="AE339" s="26">
        <v>1</v>
      </c>
      <c r="AF339" s="29">
        <f t="shared" si="41"/>
        <v>212.8578473844542</v>
      </c>
      <c r="AG339" s="30">
        <v>216.12648668877469</v>
      </c>
      <c r="AH339" s="30">
        <v>212.04133861153886</v>
      </c>
      <c r="AI339" s="29">
        <v>212.04</v>
      </c>
      <c r="AJ339" s="5"/>
      <c r="AU339" s="2"/>
      <c r="AV339" s="2"/>
      <c r="AW339" s="2"/>
    </row>
    <row r="340" spans="1:49" s="4" customFormat="1" ht="15.75" x14ac:dyDescent="0.25">
      <c r="A340" s="22">
        <v>331</v>
      </c>
      <c r="B340" s="22" t="s">
        <v>335</v>
      </c>
      <c r="C340" s="22">
        <v>1</v>
      </c>
      <c r="D340" s="23">
        <v>0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183374</v>
      </c>
      <c r="K340" s="23">
        <v>100872</v>
      </c>
      <c r="L340" s="23">
        <v>514910</v>
      </c>
      <c r="M340" s="23">
        <v>0</v>
      </c>
      <c r="N340" s="23">
        <v>18418</v>
      </c>
      <c r="O340" s="23">
        <v>25567.15</v>
      </c>
      <c r="P340" s="23">
        <v>0</v>
      </c>
      <c r="Q340" s="23">
        <v>0</v>
      </c>
      <c r="R340" s="23">
        <v>0</v>
      </c>
      <c r="S340" s="23">
        <v>0</v>
      </c>
      <c r="T340" s="24" t="s">
        <v>2</v>
      </c>
      <c r="U340" s="24">
        <f t="shared" si="35"/>
        <v>843141.15</v>
      </c>
      <c r="V340" s="25">
        <f t="shared" si="36"/>
        <v>3.0814337020104103</v>
      </c>
      <c r="W340" s="24">
        <v>22861328.349999998</v>
      </c>
      <c r="X340" s="26">
        <v>27361976</v>
      </c>
      <c r="Y340" s="24">
        <f t="shared" si="37"/>
        <v>4500647.6500000022</v>
      </c>
      <c r="Z340" s="24">
        <f t="shared" si="38"/>
        <v>138684.4734958396</v>
      </c>
      <c r="AA340" s="25">
        <v>117.11287621891218</v>
      </c>
      <c r="AB340" s="25">
        <f t="shared" si="39"/>
        <v>119.08009503963999</v>
      </c>
      <c r="AC340" s="27">
        <f t="shared" si="40"/>
        <v>1.9672188207278083</v>
      </c>
      <c r="AD340" s="28">
        <v>15</v>
      </c>
      <c r="AE340" s="26">
        <v>1</v>
      </c>
      <c r="AF340" s="29">
        <f t="shared" si="41"/>
        <v>119.08009503963999</v>
      </c>
      <c r="AG340" s="30">
        <v>117.11287621891218</v>
      </c>
      <c r="AH340" s="30">
        <v>119.08546732385578</v>
      </c>
      <c r="AI340" s="29">
        <v>119.08</v>
      </c>
      <c r="AJ340" s="5"/>
      <c r="AU340" s="2"/>
      <c r="AV340" s="2"/>
      <c r="AW340" s="2"/>
    </row>
    <row r="341" spans="1:49" s="4" customFormat="1" ht="15.75" x14ac:dyDescent="0.25">
      <c r="A341" s="22">
        <v>332</v>
      </c>
      <c r="B341" s="22" t="s">
        <v>336</v>
      </c>
      <c r="C341" s="22">
        <v>1</v>
      </c>
      <c r="D341" s="23">
        <v>0</v>
      </c>
      <c r="E341" s="23">
        <v>40000</v>
      </c>
      <c r="F341" s="23">
        <v>0</v>
      </c>
      <c r="G341" s="23">
        <v>0</v>
      </c>
      <c r="H341" s="23">
        <v>0</v>
      </c>
      <c r="I341" s="23">
        <v>0</v>
      </c>
      <c r="J341" s="23">
        <v>1842568</v>
      </c>
      <c r="K341" s="23">
        <v>772996</v>
      </c>
      <c r="L341" s="23">
        <v>697089.84</v>
      </c>
      <c r="M341" s="23">
        <v>10374</v>
      </c>
      <c r="N341" s="23">
        <v>79817</v>
      </c>
      <c r="O341" s="23">
        <v>162964.13</v>
      </c>
      <c r="P341" s="23">
        <v>0</v>
      </c>
      <c r="Q341" s="23">
        <v>0</v>
      </c>
      <c r="R341" s="23">
        <v>0</v>
      </c>
      <c r="S341" s="23">
        <v>0</v>
      </c>
      <c r="T341" s="24" t="s">
        <v>11</v>
      </c>
      <c r="U341" s="24">
        <f t="shared" si="35"/>
        <v>3536099.986</v>
      </c>
      <c r="V341" s="25">
        <f t="shared" si="36"/>
        <v>4.7246106141072719</v>
      </c>
      <c r="W341" s="24">
        <v>72601734.330000013</v>
      </c>
      <c r="X341" s="26">
        <v>74844262.835999995</v>
      </c>
      <c r="Y341" s="24">
        <f t="shared" si="37"/>
        <v>2242528.5059999824</v>
      </c>
      <c r="Z341" s="24">
        <f t="shared" si="38"/>
        <v>105950.7398188564</v>
      </c>
      <c r="AA341" s="25">
        <v>104.91569851191926</v>
      </c>
      <c r="AB341" s="25">
        <f t="shared" si="39"/>
        <v>102.94287427965514</v>
      </c>
      <c r="AC341" s="27">
        <f t="shared" si="40"/>
        <v>-1.9728242322641165</v>
      </c>
      <c r="AD341" s="28">
        <v>113</v>
      </c>
      <c r="AE341" s="26">
        <v>1</v>
      </c>
      <c r="AF341" s="29">
        <f t="shared" si="41"/>
        <v>102.94287427965514</v>
      </c>
      <c r="AG341" s="30">
        <v>104.94223702655677</v>
      </c>
      <c r="AH341" s="30">
        <v>102.9576077934295</v>
      </c>
      <c r="AI341" s="29">
        <v>102.94</v>
      </c>
      <c r="AJ341" s="5"/>
      <c r="AU341" s="2"/>
      <c r="AV341" s="2"/>
      <c r="AW341" s="2"/>
    </row>
    <row r="342" spans="1:49" s="4" customFormat="1" ht="15.75" x14ac:dyDescent="0.25">
      <c r="A342" s="22">
        <v>333</v>
      </c>
      <c r="B342" s="22" t="s">
        <v>337</v>
      </c>
      <c r="C342" s="22">
        <v>0</v>
      </c>
      <c r="D342" s="23">
        <v>0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  <c r="S342" s="23">
        <v>0</v>
      </c>
      <c r="T342" s="24">
        <v>0</v>
      </c>
      <c r="U342" s="24">
        <f t="shared" si="35"/>
        <v>0</v>
      </c>
      <c r="V342" s="25">
        <f t="shared" si="36"/>
        <v>0</v>
      </c>
      <c r="W342" s="24">
        <v>0</v>
      </c>
      <c r="X342" s="26">
        <v>0</v>
      </c>
      <c r="Y342" s="24">
        <f t="shared" si="37"/>
        <v>0</v>
      </c>
      <c r="Z342" s="24">
        <f t="shared" si="38"/>
        <v>0</v>
      </c>
      <c r="AA342" s="25">
        <v>0</v>
      </c>
      <c r="AB342" s="25">
        <f t="shared" si="39"/>
        <v>0</v>
      </c>
      <c r="AC342" s="27">
        <f t="shared" si="40"/>
        <v>0</v>
      </c>
      <c r="AD342" s="28">
        <v>0</v>
      </c>
      <c r="AE342" s="26" t="s">
        <v>446</v>
      </c>
      <c r="AF342" s="29">
        <f t="shared" si="41"/>
        <v>0</v>
      </c>
      <c r="AG342" s="30">
        <v>0</v>
      </c>
      <c r="AH342" s="30">
        <v>0</v>
      </c>
      <c r="AI342" s="29">
        <v>0</v>
      </c>
      <c r="AJ342" s="5"/>
      <c r="AU342" s="2"/>
      <c r="AV342" s="2"/>
      <c r="AW342" s="2"/>
    </row>
    <row r="343" spans="1:49" s="4" customFormat="1" ht="15.75" x14ac:dyDescent="0.25">
      <c r="A343" s="22">
        <v>334</v>
      </c>
      <c r="B343" s="22" t="s">
        <v>338</v>
      </c>
      <c r="C343" s="22">
        <v>0</v>
      </c>
      <c r="D343" s="23">
        <v>0</v>
      </c>
      <c r="E343" s="23">
        <v>0</v>
      </c>
      <c r="F343" s="23">
        <v>0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0</v>
      </c>
      <c r="P343" s="23">
        <v>0</v>
      </c>
      <c r="Q343" s="23">
        <v>0</v>
      </c>
      <c r="R343" s="23">
        <v>0</v>
      </c>
      <c r="S343" s="23">
        <v>0</v>
      </c>
      <c r="T343" s="24">
        <v>0</v>
      </c>
      <c r="U343" s="24">
        <f t="shared" si="35"/>
        <v>0</v>
      </c>
      <c r="V343" s="25">
        <f t="shared" si="36"/>
        <v>0</v>
      </c>
      <c r="W343" s="24">
        <v>0</v>
      </c>
      <c r="X343" s="26">
        <v>0</v>
      </c>
      <c r="Y343" s="24">
        <f t="shared" si="37"/>
        <v>0</v>
      </c>
      <c r="Z343" s="24">
        <f t="shared" si="38"/>
        <v>0</v>
      </c>
      <c r="AA343" s="25">
        <v>0</v>
      </c>
      <c r="AB343" s="25">
        <f t="shared" si="39"/>
        <v>0</v>
      </c>
      <c r="AC343" s="27">
        <f t="shared" si="40"/>
        <v>0</v>
      </c>
      <c r="AD343" s="28">
        <v>0</v>
      </c>
      <c r="AE343" s="26" t="s">
        <v>446</v>
      </c>
      <c r="AF343" s="29">
        <f t="shared" si="41"/>
        <v>0</v>
      </c>
      <c r="AG343" s="30">
        <v>0</v>
      </c>
      <c r="AH343" s="30">
        <v>0</v>
      </c>
      <c r="AI343" s="29">
        <v>0</v>
      </c>
      <c r="AJ343" s="5"/>
      <c r="AU343" s="2"/>
      <c r="AV343" s="2"/>
      <c r="AW343" s="2"/>
    </row>
    <row r="344" spans="1:49" s="4" customFormat="1" ht="15.75" x14ac:dyDescent="0.25">
      <c r="A344" s="22">
        <v>335</v>
      </c>
      <c r="B344" s="22" t="s">
        <v>339</v>
      </c>
      <c r="C344" s="22">
        <v>1</v>
      </c>
      <c r="D344" s="23">
        <v>0</v>
      </c>
      <c r="E344" s="23">
        <v>0</v>
      </c>
      <c r="F344" s="23">
        <v>0</v>
      </c>
      <c r="G344" s="23">
        <v>0</v>
      </c>
      <c r="H344" s="23">
        <v>0</v>
      </c>
      <c r="I344" s="23">
        <v>0</v>
      </c>
      <c r="J344" s="23">
        <v>1249204</v>
      </c>
      <c r="K344" s="23">
        <v>76790</v>
      </c>
      <c r="L344" s="23">
        <v>2069427.9</v>
      </c>
      <c r="M344" s="23">
        <v>0</v>
      </c>
      <c r="N344" s="23">
        <v>19906</v>
      </c>
      <c r="O344" s="23">
        <v>0</v>
      </c>
      <c r="P344" s="23">
        <v>0</v>
      </c>
      <c r="Q344" s="23">
        <v>0</v>
      </c>
      <c r="R344" s="23">
        <v>0</v>
      </c>
      <c r="S344" s="23">
        <v>0</v>
      </c>
      <c r="T344" s="24" t="s">
        <v>2</v>
      </c>
      <c r="U344" s="24">
        <f t="shared" si="35"/>
        <v>3415327.9</v>
      </c>
      <c r="V344" s="25">
        <f t="shared" si="36"/>
        <v>4.8990668996941231</v>
      </c>
      <c r="W344" s="24">
        <v>37402634.289359994</v>
      </c>
      <c r="X344" s="26">
        <v>69713844.900000006</v>
      </c>
      <c r="Y344" s="24">
        <f t="shared" si="37"/>
        <v>32311210.610640012</v>
      </c>
      <c r="Z344" s="24">
        <f t="shared" si="38"/>
        <v>1582947.8239163202</v>
      </c>
      <c r="AA344" s="25">
        <v>177.02856386541583</v>
      </c>
      <c r="AB344" s="25">
        <f t="shared" si="39"/>
        <v>182.15534378942135</v>
      </c>
      <c r="AC344" s="27">
        <f t="shared" si="40"/>
        <v>5.1267799240055183</v>
      </c>
      <c r="AD344" s="28">
        <v>0</v>
      </c>
      <c r="AE344" s="26">
        <v>1</v>
      </c>
      <c r="AF344" s="29">
        <f t="shared" si="41"/>
        <v>182.15534378942135</v>
      </c>
      <c r="AG344" s="30">
        <v>177.02856386541583</v>
      </c>
      <c r="AH344" s="30">
        <v>182.16718080789843</v>
      </c>
      <c r="AI344" s="29">
        <v>182.16</v>
      </c>
      <c r="AJ344" s="5"/>
      <c r="AU344" s="2"/>
      <c r="AV344" s="2"/>
      <c r="AW344" s="2"/>
    </row>
    <row r="345" spans="1:49" s="4" customFormat="1" ht="15.75" x14ac:dyDescent="0.25">
      <c r="A345" s="22">
        <v>336</v>
      </c>
      <c r="B345" s="22" t="s">
        <v>340</v>
      </c>
      <c r="C345" s="22">
        <v>1</v>
      </c>
      <c r="D345" s="23">
        <v>0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2312343</v>
      </c>
      <c r="K345" s="23">
        <v>2533453</v>
      </c>
      <c r="L345" s="23">
        <v>3400000</v>
      </c>
      <c r="M345" s="23">
        <v>44351</v>
      </c>
      <c r="N345" s="23">
        <v>45407</v>
      </c>
      <c r="O345" s="23">
        <v>380697.17</v>
      </c>
      <c r="P345" s="23">
        <v>0</v>
      </c>
      <c r="Q345" s="23">
        <v>0</v>
      </c>
      <c r="R345" s="23">
        <v>0</v>
      </c>
      <c r="S345" s="23">
        <v>0</v>
      </c>
      <c r="T345" s="24" t="s">
        <v>167</v>
      </c>
      <c r="U345" s="24">
        <f t="shared" si="35"/>
        <v>8716251.1699999999</v>
      </c>
      <c r="V345" s="25">
        <f t="shared" si="36"/>
        <v>7.3670982956956026</v>
      </c>
      <c r="W345" s="24">
        <v>95705608.23864001</v>
      </c>
      <c r="X345" s="26">
        <v>118313219.40000001</v>
      </c>
      <c r="Y345" s="24">
        <f t="shared" si="37"/>
        <v>22607611.161359996</v>
      </c>
      <c r="Z345" s="24">
        <f t="shared" si="38"/>
        <v>1665524.9365660411</v>
      </c>
      <c r="AA345" s="25">
        <v>123.0279965321522</v>
      </c>
      <c r="AB345" s="25">
        <f t="shared" si="39"/>
        <v>121.8817753841293</v>
      </c>
      <c r="AC345" s="27">
        <f t="shared" si="40"/>
        <v>-1.146221148022903</v>
      </c>
      <c r="AD345" s="28">
        <v>275</v>
      </c>
      <c r="AE345" s="26">
        <v>1</v>
      </c>
      <c r="AF345" s="29">
        <f t="shared" si="41"/>
        <v>121.8817753841293</v>
      </c>
      <c r="AG345" s="30">
        <v>123.0279965321522</v>
      </c>
      <c r="AH345" s="30">
        <v>121.91405901318653</v>
      </c>
      <c r="AI345" s="29">
        <v>121.88</v>
      </c>
      <c r="AJ345" s="5"/>
      <c r="AU345" s="2"/>
      <c r="AV345" s="2"/>
      <c r="AW345" s="2"/>
    </row>
    <row r="346" spans="1:49" s="4" customFormat="1" ht="15.75" x14ac:dyDescent="0.25">
      <c r="A346" s="22">
        <v>337</v>
      </c>
      <c r="B346" s="22" t="s">
        <v>341</v>
      </c>
      <c r="C346" s="22">
        <v>1</v>
      </c>
      <c r="D346" s="23">
        <v>0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24000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  <c r="S346" s="23">
        <v>0</v>
      </c>
      <c r="T346" s="24" t="s">
        <v>11</v>
      </c>
      <c r="U346" s="24">
        <f t="shared" si="35"/>
        <v>21600</v>
      </c>
      <c r="V346" s="25">
        <f t="shared" si="36"/>
        <v>0.80138547676555316</v>
      </c>
      <c r="W346" s="24">
        <v>1207816.8600000001</v>
      </c>
      <c r="X346" s="26">
        <v>2695332.1</v>
      </c>
      <c r="Y346" s="24">
        <f t="shared" si="37"/>
        <v>1487515.24</v>
      </c>
      <c r="Z346" s="24">
        <f t="shared" si="38"/>
        <v>11920.731098034263</v>
      </c>
      <c r="AA346" s="25">
        <v>217.49525448860624</v>
      </c>
      <c r="AB346" s="25">
        <f t="shared" si="39"/>
        <v>222.17038507824483</v>
      </c>
      <c r="AC346" s="27">
        <f t="shared" si="40"/>
        <v>4.6751305896385986</v>
      </c>
      <c r="AD346" s="28">
        <v>0</v>
      </c>
      <c r="AE346" s="26">
        <v>1</v>
      </c>
      <c r="AF346" s="29">
        <f t="shared" si="41"/>
        <v>222.17038507824483</v>
      </c>
      <c r="AG346" s="30">
        <v>218.61178451755845</v>
      </c>
      <c r="AH346" s="30">
        <v>220.5780733976471</v>
      </c>
      <c r="AI346" s="29">
        <v>222.17</v>
      </c>
      <c r="AJ346" s="5"/>
      <c r="AU346" s="2"/>
      <c r="AV346" s="2"/>
      <c r="AW346" s="2"/>
    </row>
    <row r="347" spans="1:49" s="4" customFormat="1" ht="15.75" x14ac:dyDescent="0.25">
      <c r="A347" s="22">
        <v>338</v>
      </c>
      <c r="B347" s="22" t="s">
        <v>342</v>
      </c>
      <c r="C347" s="22">
        <v>0</v>
      </c>
      <c r="D347" s="23">
        <v>0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4">
        <v>0</v>
      </c>
      <c r="U347" s="24">
        <f t="shared" si="35"/>
        <v>0</v>
      </c>
      <c r="V347" s="25">
        <f t="shared" si="36"/>
        <v>0</v>
      </c>
      <c r="W347" s="24">
        <v>327137.26999999996</v>
      </c>
      <c r="X347" s="26">
        <v>486918</v>
      </c>
      <c r="Y347" s="24">
        <f t="shared" si="37"/>
        <v>159780.73000000004</v>
      </c>
      <c r="Z347" s="24">
        <f t="shared" si="38"/>
        <v>0</v>
      </c>
      <c r="AA347" s="25">
        <v>0</v>
      </c>
      <c r="AB347" s="25">
        <f t="shared" si="39"/>
        <v>0</v>
      </c>
      <c r="AC347" s="27">
        <f t="shared" si="40"/>
        <v>0</v>
      </c>
      <c r="AD347" s="28">
        <v>0</v>
      </c>
      <c r="AE347" s="26" t="s">
        <v>446</v>
      </c>
      <c r="AF347" s="29">
        <f t="shared" si="41"/>
        <v>0</v>
      </c>
      <c r="AG347" s="30">
        <v>0</v>
      </c>
      <c r="AH347" s="30">
        <v>0</v>
      </c>
      <c r="AI347" s="29">
        <v>0</v>
      </c>
      <c r="AJ347" s="5"/>
      <c r="AU347" s="2"/>
      <c r="AV347" s="2"/>
      <c r="AW347" s="2"/>
    </row>
    <row r="348" spans="1:49" s="4" customFormat="1" ht="15.75" x14ac:dyDescent="0.25">
      <c r="A348" s="22">
        <v>339</v>
      </c>
      <c r="B348" s="22" t="s">
        <v>343</v>
      </c>
      <c r="C348" s="22">
        <v>0</v>
      </c>
      <c r="D348" s="23">
        <v>0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0</v>
      </c>
      <c r="P348" s="23">
        <v>0</v>
      </c>
      <c r="Q348" s="23">
        <v>0</v>
      </c>
      <c r="R348" s="23">
        <v>0</v>
      </c>
      <c r="S348" s="23">
        <v>0</v>
      </c>
      <c r="T348" s="24">
        <v>0</v>
      </c>
      <c r="U348" s="24">
        <f t="shared" si="35"/>
        <v>0</v>
      </c>
      <c r="V348" s="25">
        <f t="shared" si="36"/>
        <v>0</v>
      </c>
      <c r="W348" s="24">
        <v>0</v>
      </c>
      <c r="X348" s="26">
        <v>0</v>
      </c>
      <c r="Y348" s="24">
        <f t="shared" si="37"/>
        <v>0</v>
      </c>
      <c r="Z348" s="24">
        <f t="shared" si="38"/>
        <v>0</v>
      </c>
      <c r="AA348" s="25">
        <v>0</v>
      </c>
      <c r="AB348" s="25">
        <f t="shared" si="39"/>
        <v>0</v>
      </c>
      <c r="AC348" s="27">
        <f t="shared" si="40"/>
        <v>0</v>
      </c>
      <c r="AD348" s="28">
        <v>0</v>
      </c>
      <c r="AE348" s="26" t="s">
        <v>446</v>
      </c>
      <c r="AF348" s="29">
        <f t="shared" si="41"/>
        <v>0</v>
      </c>
      <c r="AG348" s="30">
        <v>0</v>
      </c>
      <c r="AH348" s="30">
        <v>0</v>
      </c>
      <c r="AI348" s="29">
        <v>0</v>
      </c>
      <c r="AJ348" s="5"/>
      <c r="AU348" s="2"/>
      <c r="AV348" s="2"/>
      <c r="AW348" s="2"/>
    </row>
    <row r="349" spans="1:49" s="4" customFormat="1" ht="15.75" x14ac:dyDescent="0.25">
      <c r="A349" s="22">
        <v>340</v>
      </c>
      <c r="B349" s="22" t="s">
        <v>344</v>
      </c>
      <c r="C349" s="22">
        <v>1</v>
      </c>
      <c r="D349" s="23">
        <v>0</v>
      </c>
      <c r="E349" s="23">
        <v>9221</v>
      </c>
      <c r="F349" s="23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110000</v>
      </c>
      <c r="M349" s="23">
        <v>0</v>
      </c>
      <c r="N349" s="23">
        <v>0</v>
      </c>
      <c r="O349" s="23">
        <v>9534.91</v>
      </c>
      <c r="P349" s="23">
        <v>0</v>
      </c>
      <c r="Q349" s="23">
        <v>0</v>
      </c>
      <c r="R349" s="23">
        <v>0</v>
      </c>
      <c r="S349" s="23">
        <v>0</v>
      </c>
      <c r="T349" s="24" t="s">
        <v>11</v>
      </c>
      <c r="U349" s="24">
        <f t="shared" si="35"/>
        <v>117755.91</v>
      </c>
      <c r="V349" s="25">
        <f t="shared" si="36"/>
        <v>3.2495076035765478</v>
      </c>
      <c r="W349" s="24">
        <v>1785677.7</v>
      </c>
      <c r="X349" s="26">
        <v>3623807.8</v>
      </c>
      <c r="Y349" s="24">
        <f t="shared" si="37"/>
        <v>1838130.0999999999</v>
      </c>
      <c r="Z349" s="24">
        <f t="shared" si="38"/>
        <v>59730.177363129202</v>
      </c>
      <c r="AA349" s="25">
        <v>176.41977385917761</v>
      </c>
      <c r="AB349" s="25">
        <f t="shared" si="39"/>
        <v>199.59243611749594</v>
      </c>
      <c r="AC349" s="27">
        <f t="shared" si="40"/>
        <v>23.172662258318326</v>
      </c>
      <c r="AD349" s="28">
        <v>5</v>
      </c>
      <c r="AE349" s="26">
        <v>1</v>
      </c>
      <c r="AF349" s="29">
        <f t="shared" si="41"/>
        <v>199.59243611749594</v>
      </c>
      <c r="AG349" s="30">
        <v>177.89992892375119</v>
      </c>
      <c r="AH349" s="30">
        <v>176.41977385917761</v>
      </c>
      <c r="AI349" s="29">
        <v>176.42</v>
      </c>
      <c r="AJ349" s="5"/>
      <c r="AU349" s="2"/>
      <c r="AV349" s="2"/>
      <c r="AW349" s="2"/>
    </row>
    <row r="350" spans="1:49" s="4" customFormat="1" ht="15.75" x14ac:dyDescent="0.25">
      <c r="A350" s="22">
        <v>341</v>
      </c>
      <c r="B350" s="22" t="s">
        <v>345</v>
      </c>
      <c r="C350" s="22">
        <v>0</v>
      </c>
      <c r="D350" s="23">
        <v>0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  <c r="S350" s="23">
        <v>0</v>
      </c>
      <c r="T350" s="24">
        <v>0</v>
      </c>
      <c r="U350" s="24">
        <f t="shared" si="35"/>
        <v>0</v>
      </c>
      <c r="V350" s="25">
        <f t="shared" si="36"/>
        <v>0</v>
      </c>
      <c r="W350" s="24">
        <v>0</v>
      </c>
      <c r="X350" s="26">
        <v>0</v>
      </c>
      <c r="Y350" s="24">
        <f t="shared" si="37"/>
        <v>0</v>
      </c>
      <c r="Z350" s="24">
        <f t="shared" si="38"/>
        <v>0</v>
      </c>
      <c r="AA350" s="25">
        <v>0</v>
      </c>
      <c r="AB350" s="25">
        <f t="shared" si="39"/>
        <v>0</v>
      </c>
      <c r="AC350" s="27">
        <f t="shared" si="40"/>
        <v>0</v>
      </c>
      <c r="AD350" s="28">
        <v>0</v>
      </c>
      <c r="AE350" s="26" t="s">
        <v>446</v>
      </c>
      <c r="AF350" s="29">
        <f t="shared" si="41"/>
        <v>0</v>
      </c>
      <c r="AG350" s="30">
        <v>0</v>
      </c>
      <c r="AH350" s="30">
        <v>0</v>
      </c>
      <c r="AI350" s="29">
        <v>0</v>
      </c>
      <c r="AJ350" s="5"/>
      <c r="AU350" s="2"/>
      <c r="AV350" s="2"/>
      <c r="AW350" s="2"/>
    </row>
    <row r="351" spans="1:49" s="4" customFormat="1" ht="15.75" x14ac:dyDescent="0.25">
      <c r="A351" s="22">
        <v>342</v>
      </c>
      <c r="B351" s="22" t="s">
        <v>346</v>
      </c>
      <c r="C351" s="22">
        <v>1</v>
      </c>
      <c r="D351" s="23">
        <v>0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2734071</v>
      </c>
      <c r="K351" s="23">
        <v>1547407</v>
      </c>
      <c r="L351" s="23">
        <v>629794</v>
      </c>
      <c r="M351" s="23">
        <v>0</v>
      </c>
      <c r="N351" s="23">
        <v>39280</v>
      </c>
      <c r="O351" s="23">
        <v>10857.98</v>
      </c>
      <c r="P351" s="23">
        <v>0</v>
      </c>
      <c r="Q351" s="23">
        <v>0</v>
      </c>
      <c r="R351" s="23">
        <v>0</v>
      </c>
      <c r="S351" s="23">
        <v>0</v>
      </c>
      <c r="T351" s="24" t="s">
        <v>2</v>
      </c>
      <c r="U351" s="24">
        <f t="shared" si="35"/>
        <v>4961409.9800000004</v>
      </c>
      <c r="V351" s="25">
        <f t="shared" si="36"/>
        <v>7.0038898996030401</v>
      </c>
      <c r="W351" s="24">
        <v>37975001.813760005</v>
      </c>
      <c r="X351" s="26">
        <v>70837920.799999997</v>
      </c>
      <c r="Y351" s="24">
        <f t="shared" si="37"/>
        <v>32862918.986239992</v>
      </c>
      <c r="Z351" s="24">
        <f t="shared" si="38"/>
        <v>2301682.6635919926</v>
      </c>
      <c r="AA351" s="25">
        <v>177.14068243150385</v>
      </c>
      <c r="AB351" s="25">
        <f t="shared" si="39"/>
        <v>180.47724782879226</v>
      </c>
      <c r="AC351" s="27">
        <f t="shared" si="40"/>
        <v>3.3365653972884104</v>
      </c>
      <c r="AD351" s="28">
        <v>8</v>
      </c>
      <c r="AE351" s="26">
        <v>1</v>
      </c>
      <c r="AF351" s="29">
        <f t="shared" si="41"/>
        <v>180.47724782879226</v>
      </c>
      <c r="AG351" s="30">
        <v>177.14068243150385</v>
      </c>
      <c r="AH351" s="30">
        <v>180.3921330971846</v>
      </c>
      <c r="AI351" s="29">
        <v>180.48</v>
      </c>
      <c r="AJ351" s="5"/>
      <c r="AU351" s="2"/>
      <c r="AV351" s="2"/>
      <c r="AW351" s="2"/>
    </row>
    <row r="352" spans="1:49" s="4" customFormat="1" ht="15.75" x14ac:dyDescent="0.25">
      <c r="A352" s="22">
        <v>343</v>
      </c>
      <c r="B352" s="22" t="s">
        <v>347</v>
      </c>
      <c r="C352" s="22">
        <v>1</v>
      </c>
      <c r="D352" s="23">
        <v>0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750000</v>
      </c>
      <c r="K352" s="23">
        <v>1039114</v>
      </c>
      <c r="L352" s="23">
        <v>457120.05</v>
      </c>
      <c r="M352" s="23">
        <v>10999</v>
      </c>
      <c r="N352" s="23">
        <v>186125</v>
      </c>
      <c r="O352" s="23">
        <v>16416.400000000001</v>
      </c>
      <c r="P352" s="23">
        <v>0</v>
      </c>
      <c r="Q352" s="23">
        <v>0</v>
      </c>
      <c r="R352" s="23">
        <v>0</v>
      </c>
      <c r="S352" s="23">
        <v>0</v>
      </c>
      <c r="T352" s="24" t="s">
        <v>11</v>
      </c>
      <c r="U352" s="24">
        <f t="shared" si="35"/>
        <v>2414062.4449999998</v>
      </c>
      <c r="V352" s="25">
        <f t="shared" si="36"/>
        <v>10.963114762264423</v>
      </c>
      <c r="W352" s="24">
        <v>21245551.259999998</v>
      </c>
      <c r="X352" s="26">
        <v>22019859.295000002</v>
      </c>
      <c r="Y352" s="24">
        <f t="shared" si="37"/>
        <v>774308.03500000387</v>
      </c>
      <c r="Z352" s="24">
        <f t="shared" si="38"/>
        <v>84888.278490485012</v>
      </c>
      <c r="AA352" s="25">
        <v>102.6238813310534</v>
      </c>
      <c r="AB352" s="25">
        <f t="shared" si="39"/>
        <v>103.2450076162887</v>
      </c>
      <c r="AC352" s="27">
        <f t="shared" si="40"/>
        <v>0.62112628523530589</v>
      </c>
      <c r="AD352" s="28">
        <v>7</v>
      </c>
      <c r="AE352" s="26">
        <v>1</v>
      </c>
      <c r="AF352" s="29">
        <f t="shared" si="41"/>
        <v>103.2450076162887</v>
      </c>
      <c r="AG352" s="30">
        <v>102.66683983497835</v>
      </c>
      <c r="AH352" s="30">
        <v>103.95596070507874</v>
      </c>
      <c r="AI352" s="29">
        <v>103.25</v>
      </c>
      <c r="AJ352" s="5"/>
      <c r="AU352" s="2"/>
      <c r="AV352" s="2"/>
      <c r="AW352" s="2"/>
    </row>
    <row r="353" spans="1:49" s="4" customFormat="1" ht="15.75" x14ac:dyDescent="0.25">
      <c r="A353" s="22">
        <v>344</v>
      </c>
      <c r="B353" s="22" t="s">
        <v>348</v>
      </c>
      <c r="C353" s="22">
        <v>1</v>
      </c>
      <c r="D353" s="23">
        <v>0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2000000</v>
      </c>
      <c r="K353" s="23">
        <v>601699.74</v>
      </c>
      <c r="L353" s="23">
        <v>1963853</v>
      </c>
      <c r="M353" s="23">
        <v>0</v>
      </c>
      <c r="N353" s="23">
        <v>20758</v>
      </c>
      <c r="O353" s="23">
        <v>3508.12</v>
      </c>
      <c r="P353" s="23">
        <v>0</v>
      </c>
      <c r="Q353" s="23">
        <v>0</v>
      </c>
      <c r="R353" s="23">
        <v>0</v>
      </c>
      <c r="S353" s="23">
        <v>0</v>
      </c>
      <c r="T353" s="24" t="s">
        <v>11</v>
      </c>
      <c r="U353" s="24">
        <f t="shared" si="35"/>
        <v>4393433.5600000005</v>
      </c>
      <c r="V353" s="25">
        <f t="shared" si="36"/>
        <v>5.013378997829542</v>
      </c>
      <c r="W353" s="24">
        <v>58362713.363759995</v>
      </c>
      <c r="X353" s="26">
        <v>87634179.700000003</v>
      </c>
      <c r="Y353" s="24">
        <f t="shared" si="37"/>
        <v>29271466.336240008</v>
      </c>
      <c r="Z353" s="24">
        <f t="shared" si="38"/>
        <v>1467489.5456578012</v>
      </c>
      <c r="AA353" s="25">
        <v>144.53788405743282</v>
      </c>
      <c r="AB353" s="25">
        <f t="shared" si="39"/>
        <v>147.63996597842714</v>
      </c>
      <c r="AC353" s="27">
        <f t="shared" si="40"/>
        <v>3.1020819209943227</v>
      </c>
      <c r="AD353" s="28">
        <v>1</v>
      </c>
      <c r="AE353" s="26">
        <v>1</v>
      </c>
      <c r="AF353" s="29">
        <f t="shared" si="41"/>
        <v>147.63996597842714</v>
      </c>
      <c r="AG353" s="30">
        <v>145.17871144970721</v>
      </c>
      <c r="AH353" s="30">
        <v>147.64009070796013</v>
      </c>
      <c r="AI353" s="29">
        <v>147.63999999999999</v>
      </c>
      <c r="AJ353" s="5"/>
      <c r="AU353" s="2"/>
      <c r="AV353" s="2"/>
      <c r="AW353" s="2"/>
    </row>
    <row r="354" spans="1:49" s="4" customFormat="1" ht="15.75" x14ac:dyDescent="0.25">
      <c r="A354" s="22">
        <v>345</v>
      </c>
      <c r="B354" s="22" t="s">
        <v>349</v>
      </c>
      <c r="C354" s="22">
        <v>0</v>
      </c>
      <c r="D354" s="23">
        <v>0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0</v>
      </c>
      <c r="R354" s="23">
        <v>0</v>
      </c>
      <c r="S354" s="23">
        <v>0</v>
      </c>
      <c r="T354" s="24">
        <v>0</v>
      </c>
      <c r="U354" s="24">
        <f t="shared" si="35"/>
        <v>0</v>
      </c>
      <c r="V354" s="25">
        <f t="shared" si="36"/>
        <v>0</v>
      </c>
      <c r="W354" s="24">
        <v>121480.03</v>
      </c>
      <c r="X354" s="26">
        <v>154054</v>
      </c>
      <c r="Y354" s="24">
        <f t="shared" si="37"/>
        <v>32573.97</v>
      </c>
      <c r="Z354" s="24">
        <f t="shared" si="38"/>
        <v>0</v>
      </c>
      <c r="AA354" s="25">
        <v>0</v>
      </c>
      <c r="AB354" s="25">
        <f t="shared" si="39"/>
        <v>0</v>
      </c>
      <c r="AC354" s="27">
        <f t="shared" si="40"/>
        <v>0</v>
      </c>
      <c r="AD354" s="28">
        <v>0</v>
      </c>
      <c r="AE354" s="26" t="s">
        <v>446</v>
      </c>
      <c r="AF354" s="29">
        <f t="shared" si="41"/>
        <v>0</v>
      </c>
      <c r="AG354" s="30">
        <v>0</v>
      </c>
      <c r="AH354" s="30">
        <v>0</v>
      </c>
      <c r="AI354" s="29">
        <v>0</v>
      </c>
      <c r="AJ354" s="5"/>
      <c r="AU354" s="2"/>
      <c r="AV354" s="2"/>
      <c r="AW354" s="2"/>
    </row>
    <row r="355" spans="1:49" s="4" customFormat="1" ht="15.75" x14ac:dyDescent="0.25">
      <c r="A355" s="22">
        <v>346</v>
      </c>
      <c r="B355" s="22" t="s">
        <v>350</v>
      </c>
      <c r="C355" s="22">
        <v>1</v>
      </c>
      <c r="D355" s="23">
        <v>1386324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2253022</v>
      </c>
      <c r="K355" s="23">
        <v>0</v>
      </c>
      <c r="L355" s="23">
        <v>0</v>
      </c>
      <c r="M355" s="23">
        <v>0</v>
      </c>
      <c r="N355" s="23">
        <v>9658</v>
      </c>
      <c r="O355" s="23">
        <v>50162.14</v>
      </c>
      <c r="P355" s="23">
        <v>0</v>
      </c>
      <c r="Q355" s="23">
        <v>0</v>
      </c>
      <c r="R355" s="23">
        <v>0</v>
      </c>
      <c r="S355" s="23">
        <v>0</v>
      </c>
      <c r="T355" s="24" t="s">
        <v>11</v>
      </c>
      <c r="U355" s="24">
        <f t="shared" si="35"/>
        <v>3560533.74</v>
      </c>
      <c r="V355" s="25">
        <f t="shared" si="36"/>
        <v>9.5963733798386528</v>
      </c>
      <c r="W355" s="24">
        <v>31680910.483599998</v>
      </c>
      <c r="X355" s="26">
        <v>37102909.600000001</v>
      </c>
      <c r="Y355" s="24">
        <f t="shared" si="37"/>
        <v>5421999.1164000034</v>
      </c>
      <c r="Z355" s="24">
        <f t="shared" si="38"/>
        <v>520315.27986129693</v>
      </c>
      <c r="AA355" s="25">
        <v>108.59536424131934</v>
      </c>
      <c r="AB355" s="25">
        <f t="shared" si="39"/>
        <v>115.47204219107314</v>
      </c>
      <c r="AC355" s="27">
        <f t="shared" si="40"/>
        <v>6.8766779497537982</v>
      </c>
      <c r="AD355" s="28">
        <v>40</v>
      </c>
      <c r="AE355" s="26">
        <v>1</v>
      </c>
      <c r="AF355" s="29">
        <f t="shared" si="41"/>
        <v>115.47204219107314</v>
      </c>
      <c r="AG355" s="30">
        <v>108.83507070417389</v>
      </c>
      <c r="AH355" s="30">
        <v>115.75033637783379</v>
      </c>
      <c r="AI355" s="29">
        <v>115.47</v>
      </c>
      <c r="AJ355" s="5"/>
      <c r="AU355" s="2"/>
      <c r="AV355" s="2"/>
      <c r="AW355" s="2"/>
    </row>
    <row r="356" spans="1:49" s="4" customFormat="1" ht="15.75" x14ac:dyDescent="0.25">
      <c r="A356" s="22">
        <v>347</v>
      </c>
      <c r="B356" s="22" t="s">
        <v>351</v>
      </c>
      <c r="C356" s="22">
        <v>1</v>
      </c>
      <c r="D356" s="23">
        <v>0</v>
      </c>
      <c r="E356" s="23">
        <v>5803646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2800000</v>
      </c>
      <c r="M356" s="23">
        <v>14343</v>
      </c>
      <c r="N356" s="23">
        <v>47589</v>
      </c>
      <c r="O356" s="23">
        <v>93315.46</v>
      </c>
      <c r="P356" s="23">
        <v>0</v>
      </c>
      <c r="Q356" s="23">
        <v>0</v>
      </c>
      <c r="R356" s="23">
        <v>0</v>
      </c>
      <c r="S356" s="23">
        <v>0</v>
      </c>
      <c r="T356" s="24" t="s">
        <v>2</v>
      </c>
      <c r="U356" s="24">
        <f t="shared" si="35"/>
        <v>8758893.4600000009</v>
      </c>
      <c r="V356" s="25">
        <f t="shared" si="36"/>
        <v>7.7609646721216246</v>
      </c>
      <c r="W356" s="24">
        <v>75539782.354959995</v>
      </c>
      <c r="X356" s="26">
        <v>112858308.59999999</v>
      </c>
      <c r="Y356" s="24">
        <f t="shared" si="37"/>
        <v>37318526.245039999</v>
      </c>
      <c r="Z356" s="24">
        <f t="shared" si="38"/>
        <v>2896277.6380339907</v>
      </c>
      <c r="AA356" s="25">
        <v>146.77963632613117</v>
      </c>
      <c r="AB356" s="25">
        <f t="shared" si="39"/>
        <v>145.56837143805436</v>
      </c>
      <c r="AC356" s="27">
        <f t="shared" si="40"/>
        <v>-1.211264888076812</v>
      </c>
      <c r="AD356" s="28">
        <v>46</v>
      </c>
      <c r="AE356" s="26">
        <v>1</v>
      </c>
      <c r="AF356" s="29">
        <f t="shared" si="41"/>
        <v>145.56837143805436</v>
      </c>
      <c r="AG356" s="30">
        <v>146.77963632613117</v>
      </c>
      <c r="AH356" s="30">
        <v>145.7862848902007</v>
      </c>
      <c r="AI356" s="29">
        <v>145.57</v>
      </c>
      <c r="AJ356" s="5"/>
      <c r="AU356" s="2"/>
      <c r="AV356" s="2"/>
      <c r="AW356" s="2"/>
    </row>
    <row r="357" spans="1:49" s="4" customFormat="1" ht="15.75" x14ac:dyDescent="0.25">
      <c r="A357" s="22">
        <v>348</v>
      </c>
      <c r="B357" s="22" t="s">
        <v>352</v>
      </c>
      <c r="C357" s="22">
        <v>1</v>
      </c>
      <c r="D357" s="23">
        <v>17354567</v>
      </c>
      <c r="E357" s="23">
        <v>12013577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9445574</v>
      </c>
      <c r="L357" s="23">
        <v>0</v>
      </c>
      <c r="M357" s="23">
        <v>281830</v>
      </c>
      <c r="N357" s="23">
        <v>637966</v>
      </c>
      <c r="O357" s="23">
        <v>3139085.46</v>
      </c>
      <c r="P357" s="23">
        <v>0</v>
      </c>
      <c r="Q357" s="23">
        <v>0</v>
      </c>
      <c r="R357" s="23">
        <v>0</v>
      </c>
      <c r="S357" s="23">
        <v>0</v>
      </c>
      <c r="T357" s="24" t="s">
        <v>2</v>
      </c>
      <c r="U357" s="24">
        <f t="shared" si="35"/>
        <v>42872599.460000001</v>
      </c>
      <c r="V357" s="25">
        <f t="shared" si="36"/>
        <v>7.8363265706944256</v>
      </c>
      <c r="W357" s="24">
        <v>547442458.76000011</v>
      </c>
      <c r="X357" s="26">
        <v>547100724.72389054</v>
      </c>
      <c r="Y357" s="24">
        <f t="shared" si="37"/>
        <v>0</v>
      </c>
      <c r="Z357" s="24">
        <f t="shared" si="38"/>
        <v>0</v>
      </c>
      <c r="AA357" s="25">
        <v>101.3039956931588</v>
      </c>
      <c r="AB357" s="25">
        <f t="shared" si="39"/>
        <v>99.937576263835354</v>
      </c>
      <c r="AC357" s="27">
        <f t="shared" si="40"/>
        <v>-1.3664194293234431</v>
      </c>
      <c r="AD357" s="28">
        <v>2153</v>
      </c>
      <c r="AE357" s="26">
        <v>1</v>
      </c>
      <c r="AF357" s="29">
        <f t="shared" si="41"/>
        <v>99.937576263835354</v>
      </c>
      <c r="AG357" s="30">
        <v>101.3039956931588</v>
      </c>
      <c r="AH357" s="30">
        <v>101.3039956931588</v>
      </c>
      <c r="AI357" s="29">
        <v>100.34</v>
      </c>
      <c r="AJ357" s="5"/>
      <c r="AU357" s="2"/>
      <c r="AV357" s="2"/>
      <c r="AW357" s="2"/>
    </row>
    <row r="358" spans="1:49" s="4" customFormat="1" ht="15.75" x14ac:dyDescent="0.25">
      <c r="A358" s="22">
        <v>349</v>
      </c>
      <c r="B358" s="22" t="s">
        <v>353</v>
      </c>
      <c r="C358" s="31">
        <v>1</v>
      </c>
      <c r="D358" s="23">
        <v>0</v>
      </c>
      <c r="E358" s="23">
        <v>20000</v>
      </c>
      <c r="F358" s="23">
        <v>0</v>
      </c>
      <c r="G358" s="23">
        <v>0</v>
      </c>
      <c r="H358" s="23">
        <v>0</v>
      </c>
      <c r="I358" s="23">
        <v>0</v>
      </c>
      <c r="J358" s="23">
        <v>82000</v>
      </c>
      <c r="K358" s="23">
        <v>0</v>
      </c>
      <c r="L358" s="23">
        <v>0</v>
      </c>
      <c r="M358" s="23">
        <v>0</v>
      </c>
      <c r="N358" s="23">
        <v>193002</v>
      </c>
      <c r="O358" s="23">
        <v>3861.48</v>
      </c>
      <c r="P358" s="23">
        <v>0</v>
      </c>
      <c r="Q358" s="23">
        <v>0</v>
      </c>
      <c r="R358" s="23">
        <v>0</v>
      </c>
      <c r="S358" s="23">
        <v>0</v>
      </c>
      <c r="T358" s="24" t="s">
        <v>2</v>
      </c>
      <c r="U358" s="24">
        <f t="shared" si="35"/>
        <v>298863.48</v>
      </c>
      <c r="V358" s="25">
        <f t="shared" si="36"/>
        <v>11.822775782635619</v>
      </c>
      <c r="W358" s="24">
        <v>1728156.65</v>
      </c>
      <c r="X358" s="26">
        <v>2527862.2000000002</v>
      </c>
      <c r="Y358" s="24">
        <f t="shared" si="37"/>
        <v>799705.55000000028</v>
      </c>
      <c r="Z358" s="24">
        <f t="shared" si="38"/>
        <v>94547.394097793018</v>
      </c>
      <c r="AA358" s="25">
        <v>119.87718646435621</v>
      </c>
      <c r="AB358" s="25">
        <f t="shared" si="39"/>
        <v>140.80406460272033</v>
      </c>
      <c r="AC358" s="27">
        <f t="shared" si="40"/>
        <v>20.926878138364117</v>
      </c>
      <c r="AD358" s="28">
        <v>3</v>
      </c>
      <c r="AE358" s="26">
        <v>1</v>
      </c>
      <c r="AF358" s="29">
        <f t="shared" si="41"/>
        <v>140.80406460272033</v>
      </c>
      <c r="AG358" s="30">
        <v>119.87718646435621</v>
      </c>
      <c r="AH358" s="30">
        <v>152.42364033153362</v>
      </c>
      <c r="AI358" s="29">
        <v>140.80000000000001</v>
      </c>
      <c r="AJ358" s="5"/>
      <c r="AU358" s="2"/>
      <c r="AV358" s="2"/>
      <c r="AW358" s="2"/>
    </row>
    <row r="359" spans="1:49" s="4" customFormat="1" ht="15.75" x14ac:dyDescent="0.25">
      <c r="A359" s="22">
        <v>350</v>
      </c>
      <c r="B359" s="22" t="s">
        <v>354</v>
      </c>
      <c r="C359" s="22">
        <v>1</v>
      </c>
      <c r="D359" s="23">
        <v>0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69881</v>
      </c>
      <c r="L359" s="23">
        <v>0</v>
      </c>
      <c r="M359" s="23">
        <v>0</v>
      </c>
      <c r="N359" s="23">
        <v>0</v>
      </c>
      <c r="O359" s="23">
        <v>69794.83</v>
      </c>
      <c r="P359" s="23">
        <v>0</v>
      </c>
      <c r="Q359" s="23">
        <v>0</v>
      </c>
      <c r="R359" s="23">
        <v>0</v>
      </c>
      <c r="S359" s="23">
        <v>0</v>
      </c>
      <c r="T359" s="24" t="s">
        <v>11</v>
      </c>
      <c r="U359" s="24">
        <f t="shared" si="35"/>
        <v>139675.83000000002</v>
      </c>
      <c r="V359" s="25">
        <f t="shared" si="36"/>
        <v>0.75968476057222811</v>
      </c>
      <c r="W359" s="24">
        <v>12166663.342719998</v>
      </c>
      <c r="X359" s="26">
        <v>18386025</v>
      </c>
      <c r="Y359" s="24">
        <f t="shared" si="37"/>
        <v>6219361.6572800018</v>
      </c>
      <c r="Z359" s="24">
        <f t="shared" si="38"/>
        <v>47247.542715228541</v>
      </c>
      <c r="AA359" s="25">
        <v>148.95814408629468</v>
      </c>
      <c r="AB359" s="25">
        <f t="shared" si="39"/>
        <v>150.72971891063213</v>
      </c>
      <c r="AC359" s="27">
        <f t="shared" si="40"/>
        <v>1.7715748243374492</v>
      </c>
      <c r="AD359" s="28">
        <v>45</v>
      </c>
      <c r="AE359" s="26">
        <v>1</v>
      </c>
      <c r="AF359" s="29">
        <f t="shared" si="41"/>
        <v>150.72971891063213</v>
      </c>
      <c r="AG359" s="30">
        <v>148.95814408629468</v>
      </c>
      <c r="AH359" s="30">
        <v>150.72971891063213</v>
      </c>
      <c r="AI359" s="29">
        <v>150.72999999999999</v>
      </c>
      <c r="AJ359" s="5"/>
      <c r="AU359" s="2"/>
      <c r="AV359" s="2"/>
      <c r="AW359" s="2"/>
    </row>
    <row r="360" spans="1:49" s="4" customFormat="1" ht="15.75" x14ac:dyDescent="0.25">
      <c r="A360" s="22">
        <v>351</v>
      </c>
      <c r="B360" s="22" t="s">
        <v>355</v>
      </c>
      <c r="C360" s="22">
        <v>0</v>
      </c>
      <c r="D360" s="23">
        <v>0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  <c r="Q360" s="23">
        <v>0</v>
      </c>
      <c r="R360" s="23">
        <v>0</v>
      </c>
      <c r="S360" s="23">
        <v>0</v>
      </c>
      <c r="T360" s="24">
        <v>0</v>
      </c>
      <c r="U360" s="24">
        <f t="shared" si="35"/>
        <v>0</v>
      </c>
      <c r="V360" s="25">
        <f t="shared" si="36"/>
        <v>0</v>
      </c>
      <c r="W360" s="24">
        <v>0</v>
      </c>
      <c r="X360" s="26">
        <v>0</v>
      </c>
      <c r="Y360" s="24">
        <f t="shared" si="37"/>
        <v>0</v>
      </c>
      <c r="Z360" s="24">
        <f t="shared" si="38"/>
        <v>0</v>
      </c>
      <c r="AA360" s="25">
        <v>0</v>
      </c>
      <c r="AB360" s="25">
        <f t="shared" si="39"/>
        <v>0</v>
      </c>
      <c r="AC360" s="27">
        <f t="shared" si="40"/>
        <v>0</v>
      </c>
      <c r="AD360" s="28">
        <v>0</v>
      </c>
      <c r="AE360" s="26" t="s">
        <v>446</v>
      </c>
      <c r="AF360" s="29">
        <f t="shared" si="41"/>
        <v>0</v>
      </c>
      <c r="AG360" s="30">
        <v>0</v>
      </c>
      <c r="AH360" s="30">
        <v>0</v>
      </c>
      <c r="AI360" s="29">
        <v>0</v>
      </c>
      <c r="AJ360" s="5"/>
      <c r="AU360" s="2"/>
      <c r="AV360" s="2"/>
      <c r="AW360" s="2"/>
    </row>
    <row r="361" spans="1:49" s="4" customFormat="1" ht="15.75" x14ac:dyDescent="0.25">
      <c r="A361" s="22">
        <v>352</v>
      </c>
      <c r="B361" s="22" t="s">
        <v>356</v>
      </c>
      <c r="C361" s="22">
        <v>0</v>
      </c>
      <c r="D361" s="23">
        <v>0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332.64</v>
      </c>
      <c r="P361" s="23">
        <v>0</v>
      </c>
      <c r="Q361" s="23">
        <v>0</v>
      </c>
      <c r="R361" s="26">
        <v>439080</v>
      </c>
      <c r="S361" s="23">
        <v>0</v>
      </c>
      <c r="T361" s="24">
        <v>0</v>
      </c>
      <c r="U361" s="24">
        <f t="shared" si="35"/>
        <v>439412.64</v>
      </c>
      <c r="V361" s="25">
        <f t="shared" si="36"/>
        <v>0</v>
      </c>
      <c r="W361" s="24">
        <v>0</v>
      </c>
      <c r="X361" s="26">
        <v>10000000</v>
      </c>
      <c r="Y361" s="24">
        <f t="shared" si="37"/>
        <v>10000000</v>
      </c>
      <c r="Z361" s="24">
        <f t="shared" si="38"/>
        <v>0</v>
      </c>
      <c r="AA361" s="25">
        <v>0</v>
      </c>
      <c r="AB361" s="25">
        <f t="shared" si="39"/>
        <v>0</v>
      </c>
      <c r="AC361" s="27">
        <f t="shared" si="40"/>
        <v>0</v>
      </c>
      <c r="AD361" s="28">
        <v>5</v>
      </c>
      <c r="AE361" s="26">
        <v>0</v>
      </c>
      <c r="AF361" s="29">
        <f t="shared" si="41"/>
        <v>0</v>
      </c>
      <c r="AG361" s="30">
        <v>0</v>
      </c>
      <c r="AH361" s="30">
        <v>0</v>
      </c>
      <c r="AI361" s="29">
        <v>155.52000000000001</v>
      </c>
      <c r="AJ361" s="5"/>
      <c r="AU361" s="2"/>
      <c r="AV361" s="2"/>
      <c r="AW361" s="2"/>
    </row>
    <row r="362" spans="1:49" s="4" customFormat="1" ht="15.75" x14ac:dyDescent="0.25">
      <c r="A362" s="22">
        <v>406</v>
      </c>
      <c r="B362" s="22" t="s">
        <v>357</v>
      </c>
      <c r="C362" s="22">
        <v>1</v>
      </c>
      <c r="D362" s="23">
        <v>0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142379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  <c r="S362" s="23">
        <v>0</v>
      </c>
      <c r="T362" s="24" t="s">
        <v>47</v>
      </c>
      <c r="U362" s="24">
        <f t="shared" si="35"/>
        <v>142379</v>
      </c>
      <c r="V362" s="25">
        <f t="shared" si="36"/>
        <v>2.9543244700210112</v>
      </c>
      <c r="W362" s="24">
        <v>4432463.1100000013</v>
      </c>
      <c r="X362" s="26">
        <v>4819342</v>
      </c>
      <c r="Y362" s="24">
        <f t="shared" si="37"/>
        <v>386878.88999999873</v>
      </c>
      <c r="Z362" s="24">
        <f t="shared" si="38"/>
        <v>11429.657716615633</v>
      </c>
      <c r="AA362" s="25">
        <v>114.57832505992451</v>
      </c>
      <c r="AB362" s="25">
        <f t="shared" si="39"/>
        <v>108.47044234697269</v>
      </c>
      <c r="AC362" s="27">
        <f t="shared" si="40"/>
        <v>-6.1078827129518203</v>
      </c>
      <c r="AD362" s="28">
        <v>0</v>
      </c>
      <c r="AE362" s="26">
        <v>1</v>
      </c>
      <c r="AF362" s="29">
        <f t="shared" si="41"/>
        <v>108.47044234697269</v>
      </c>
      <c r="AG362" s="30">
        <v>114.57832505992451</v>
      </c>
      <c r="AH362" s="30">
        <v>105.93688059254343</v>
      </c>
      <c r="AI362" s="29">
        <v>105.94</v>
      </c>
      <c r="AJ362" s="5"/>
      <c r="AU362" s="2"/>
      <c r="AV362" s="2"/>
      <c r="AW362" s="2"/>
    </row>
    <row r="363" spans="1:49" s="4" customFormat="1" ht="15.75" x14ac:dyDescent="0.25">
      <c r="A363" s="22">
        <v>600</v>
      </c>
      <c r="B363" s="22" t="s">
        <v>358</v>
      </c>
      <c r="C363" s="22">
        <v>1</v>
      </c>
      <c r="D363" s="23">
        <v>1655397</v>
      </c>
      <c r="E363" s="23">
        <v>140729</v>
      </c>
      <c r="F363" s="23">
        <v>9137</v>
      </c>
      <c r="G363" s="23">
        <v>46610.34</v>
      </c>
      <c r="H363" s="23">
        <v>0</v>
      </c>
      <c r="I363" s="23">
        <v>0</v>
      </c>
      <c r="J363" s="23">
        <v>2312695</v>
      </c>
      <c r="K363" s="23">
        <v>2279031</v>
      </c>
      <c r="L363" s="23">
        <v>0</v>
      </c>
      <c r="M363" s="23">
        <v>0</v>
      </c>
      <c r="N363" s="23">
        <v>0</v>
      </c>
      <c r="O363" s="23">
        <v>0</v>
      </c>
      <c r="P363" s="23">
        <v>0</v>
      </c>
      <c r="Q363" s="23">
        <v>0</v>
      </c>
      <c r="R363" s="23">
        <v>0</v>
      </c>
      <c r="S363" s="23">
        <v>0</v>
      </c>
      <c r="T363" s="24" t="s">
        <v>2</v>
      </c>
      <c r="U363" s="24">
        <f t="shared" si="35"/>
        <v>6443599.3399999999</v>
      </c>
      <c r="V363" s="25">
        <f t="shared" si="36"/>
        <v>6.2224030539490878</v>
      </c>
      <c r="W363" s="24">
        <v>67984250.268440008</v>
      </c>
      <c r="X363" s="26">
        <v>103554837</v>
      </c>
      <c r="Y363" s="24">
        <f t="shared" si="37"/>
        <v>35570586.731559992</v>
      </c>
      <c r="Z363" s="24">
        <f t="shared" si="38"/>
        <v>2213345.275092198</v>
      </c>
      <c r="AA363" s="25">
        <v>152.05264085350871</v>
      </c>
      <c r="AB363" s="25">
        <f t="shared" si="39"/>
        <v>149.06613123591811</v>
      </c>
      <c r="AC363" s="27">
        <f t="shared" si="40"/>
        <v>-2.986509617590599</v>
      </c>
      <c r="AD363" s="28">
        <v>30</v>
      </c>
      <c r="AE363" s="26">
        <v>1</v>
      </c>
      <c r="AF363" s="29">
        <f t="shared" si="41"/>
        <v>149.06613123591811</v>
      </c>
      <c r="AG363" s="30">
        <v>152.05264085350871</v>
      </c>
      <c r="AH363" s="30">
        <v>149.14184478126987</v>
      </c>
      <c r="AI363" s="29">
        <v>149.07</v>
      </c>
      <c r="AJ363" s="5"/>
      <c r="AU363" s="2"/>
      <c r="AV363" s="2"/>
      <c r="AW363" s="2"/>
    </row>
    <row r="364" spans="1:49" s="4" customFormat="1" ht="15.75" x14ac:dyDescent="0.25">
      <c r="A364" s="22">
        <v>603</v>
      </c>
      <c r="B364" s="22" t="s">
        <v>359</v>
      </c>
      <c r="C364" s="22">
        <v>1</v>
      </c>
      <c r="D364" s="23">
        <v>1240000</v>
      </c>
      <c r="E364" s="23">
        <v>8254</v>
      </c>
      <c r="F364" s="23">
        <v>254313</v>
      </c>
      <c r="G364" s="23">
        <v>96006</v>
      </c>
      <c r="H364" s="23">
        <v>0</v>
      </c>
      <c r="I364" s="23">
        <v>0</v>
      </c>
      <c r="J364" s="23">
        <v>600000</v>
      </c>
      <c r="K364" s="23">
        <v>0</v>
      </c>
      <c r="L364" s="23">
        <v>0</v>
      </c>
      <c r="M364" s="23">
        <v>0</v>
      </c>
      <c r="N364" s="23">
        <v>0</v>
      </c>
      <c r="O364" s="23">
        <v>0</v>
      </c>
      <c r="P364" s="23">
        <v>0</v>
      </c>
      <c r="Q364" s="23">
        <v>0</v>
      </c>
      <c r="R364" s="23">
        <v>0</v>
      </c>
      <c r="S364" s="23">
        <v>0</v>
      </c>
      <c r="T364" s="24" t="s">
        <v>2</v>
      </c>
      <c r="U364" s="24">
        <f t="shared" si="35"/>
        <v>2198573</v>
      </c>
      <c r="V364" s="25">
        <f t="shared" si="36"/>
        <v>10.332523740282298</v>
      </c>
      <c r="W364" s="24">
        <v>19020586.490000002</v>
      </c>
      <c r="X364" s="26">
        <v>21278180</v>
      </c>
      <c r="Y364" s="24">
        <f t="shared" si="37"/>
        <v>2257593.5099999979</v>
      </c>
      <c r="Z364" s="24">
        <f t="shared" si="38"/>
        <v>233266.3853798222</v>
      </c>
      <c r="AA364" s="25">
        <v>110.65667008354116</v>
      </c>
      <c r="AB364" s="25">
        <f t="shared" si="39"/>
        <v>110.6428217956605</v>
      </c>
      <c r="AC364" s="27">
        <f t="shared" si="40"/>
        <v>-1.3848287880662724E-2</v>
      </c>
      <c r="AD364" s="28">
        <v>72</v>
      </c>
      <c r="AE364" s="26">
        <v>1</v>
      </c>
      <c r="AF364" s="29">
        <f t="shared" si="41"/>
        <v>110.6428217956605</v>
      </c>
      <c r="AG364" s="30">
        <v>110.65667008354116</v>
      </c>
      <c r="AH364" s="30">
        <v>111.27731130561025</v>
      </c>
      <c r="AI364" s="29">
        <v>110.68</v>
      </c>
      <c r="AJ364" s="5"/>
      <c r="AU364" s="2"/>
      <c r="AV364" s="2"/>
      <c r="AW364" s="2"/>
    </row>
    <row r="365" spans="1:49" s="4" customFormat="1" ht="15.75" x14ac:dyDescent="0.25">
      <c r="A365" s="22">
        <v>605</v>
      </c>
      <c r="B365" s="22" t="s">
        <v>360</v>
      </c>
      <c r="C365" s="22">
        <v>1</v>
      </c>
      <c r="D365" s="23">
        <v>2198915</v>
      </c>
      <c r="E365" s="23">
        <v>60000</v>
      </c>
      <c r="F365" s="23">
        <v>117800</v>
      </c>
      <c r="G365" s="23">
        <v>191391</v>
      </c>
      <c r="H365" s="23">
        <v>0</v>
      </c>
      <c r="I365" s="23">
        <v>0</v>
      </c>
      <c r="J365" s="23">
        <v>380941</v>
      </c>
      <c r="K365" s="23">
        <v>180000</v>
      </c>
      <c r="L365" s="23">
        <v>0</v>
      </c>
      <c r="M365" s="23">
        <v>0</v>
      </c>
      <c r="N365" s="23">
        <v>0</v>
      </c>
      <c r="O365" s="23">
        <v>0</v>
      </c>
      <c r="P365" s="23">
        <v>0</v>
      </c>
      <c r="Q365" s="23">
        <v>0</v>
      </c>
      <c r="R365" s="23">
        <v>0</v>
      </c>
      <c r="S365" s="23">
        <v>0</v>
      </c>
      <c r="T365" s="24" t="s">
        <v>2</v>
      </c>
      <c r="U365" s="24">
        <f t="shared" si="35"/>
        <v>3129047</v>
      </c>
      <c r="V365" s="25">
        <f t="shared" si="36"/>
        <v>9.0515799239030734</v>
      </c>
      <c r="W365" s="24">
        <v>18849215.560000006</v>
      </c>
      <c r="X365" s="26">
        <v>34569070</v>
      </c>
      <c r="Y365" s="24">
        <f t="shared" si="37"/>
        <v>15719854.439999994</v>
      </c>
      <c r="Z365" s="24">
        <f t="shared" si="38"/>
        <v>1422895.1885578253</v>
      </c>
      <c r="AA365" s="25">
        <v>182.76751536667447</v>
      </c>
      <c r="AB365" s="25">
        <f t="shared" si="39"/>
        <v>175.84909412241961</v>
      </c>
      <c r="AC365" s="27">
        <f t="shared" si="40"/>
        <v>-6.9184212442548585</v>
      </c>
      <c r="AD365" s="28">
        <v>97</v>
      </c>
      <c r="AE365" s="26">
        <v>1</v>
      </c>
      <c r="AF365" s="29">
        <f t="shared" si="41"/>
        <v>175.84909412241961</v>
      </c>
      <c r="AG365" s="30">
        <v>182.76751536667447</v>
      </c>
      <c r="AH365" s="30">
        <v>177.06316954154133</v>
      </c>
      <c r="AI365" s="29">
        <v>175.93</v>
      </c>
      <c r="AJ365" s="5"/>
      <c r="AU365" s="2"/>
      <c r="AV365" s="2"/>
      <c r="AW365" s="2"/>
    </row>
    <row r="366" spans="1:49" s="4" customFormat="1" ht="15.75" x14ac:dyDescent="0.25">
      <c r="A366" s="22">
        <v>610</v>
      </c>
      <c r="B366" s="22" t="s">
        <v>361</v>
      </c>
      <c r="C366" s="22">
        <v>1</v>
      </c>
      <c r="D366" s="23">
        <v>638000</v>
      </c>
      <c r="E366" s="23">
        <v>0</v>
      </c>
      <c r="F366" s="23">
        <v>47615</v>
      </c>
      <c r="G366" s="23">
        <v>22718.080000000002</v>
      </c>
      <c r="H366" s="23">
        <v>0</v>
      </c>
      <c r="I366" s="23">
        <v>0</v>
      </c>
      <c r="J366" s="23">
        <v>320000</v>
      </c>
      <c r="K366" s="23">
        <v>315000</v>
      </c>
      <c r="L366" s="23">
        <v>0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3">
        <v>0</v>
      </c>
      <c r="S366" s="23">
        <v>0</v>
      </c>
      <c r="T366" s="24" t="s">
        <v>11</v>
      </c>
      <c r="U366" s="24">
        <f t="shared" si="35"/>
        <v>1279533.08</v>
      </c>
      <c r="V366" s="25">
        <f t="shared" si="36"/>
        <v>3.593225085370237</v>
      </c>
      <c r="W366" s="24">
        <v>30580474.560000002</v>
      </c>
      <c r="X366" s="26">
        <v>35609600</v>
      </c>
      <c r="Y366" s="24">
        <f t="shared" si="37"/>
        <v>5029125.4399999976</v>
      </c>
      <c r="Z366" s="24">
        <f t="shared" si="38"/>
        <v>180707.79688481623</v>
      </c>
      <c r="AA366" s="25">
        <v>115.83023499484035</v>
      </c>
      <c r="AB366" s="25">
        <f t="shared" si="39"/>
        <v>115.85461871627403</v>
      </c>
      <c r="AC366" s="27">
        <f t="shared" si="40"/>
        <v>2.4383721433679284E-2</v>
      </c>
      <c r="AD366" s="28">
        <v>16</v>
      </c>
      <c r="AE366" s="26">
        <v>1</v>
      </c>
      <c r="AF366" s="29">
        <f t="shared" si="41"/>
        <v>115.85461871627403</v>
      </c>
      <c r="AG366" s="30">
        <v>116.03982099379735</v>
      </c>
      <c r="AH366" s="30">
        <v>116.32742716272189</v>
      </c>
      <c r="AI366" s="29">
        <v>115.86</v>
      </c>
      <c r="AJ366" s="5"/>
      <c r="AU366" s="2"/>
      <c r="AV366" s="2"/>
      <c r="AW366" s="2"/>
    </row>
    <row r="367" spans="1:49" s="4" customFormat="1" ht="15.75" x14ac:dyDescent="0.25">
      <c r="A367" s="22">
        <v>615</v>
      </c>
      <c r="B367" s="22" t="s">
        <v>362</v>
      </c>
      <c r="C367" s="22">
        <v>1</v>
      </c>
      <c r="D367" s="23">
        <v>1274889</v>
      </c>
      <c r="E367" s="23">
        <v>0</v>
      </c>
      <c r="F367" s="23">
        <v>397531</v>
      </c>
      <c r="G367" s="23">
        <v>6207.04</v>
      </c>
      <c r="H367" s="23">
        <v>0</v>
      </c>
      <c r="I367" s="23">
        <v>0</v>
      </c>
      <c r="J367" s="23">
        <v>802263</v>
      </c>
      <c r="K367" s="23">
        <v>151756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4" t="s">
        <v>2</v>
      </c>
      <c r="U367" s="24">
        <f t="shared" si="35"/>
        <v>2632646.04</v>
      </c>
      <c r="V367" s="25">
        <f t="shared" si="36"/>
        <v>8.2835093021245001</v>
      </c>
      <c r="W367" s="24">
        <v>30499121.049999993</v>
      </c>
      <c r="X367" s="26">
        <v>31781772</v>
      </c>
      <c r="Y367" s="24">
        <f t="shared" si="37"/>
        <v>1282650.9500000067</v>
      </c>
      <c r="Z367" s="24">
        <f t="shared" si="38"/>
        <v>106248.51075703884</v>
      </c>
      <c r="AA367" s="25">
        <v>107.379669833205</v>
      </c>
      <c r="AB367" s="25">
        <f t="shared" si="39"/>
        <v>103.8571683338493</v>
      </c>
      <c r="AC367" s="27">
        <f t="shared" si="40"/>
        <v>-3.5225014993556982</v>
      </c>
      <c r="AD367" s="28">
        <v>3</v>
      </c>
      <c r="AE367" s="26">
        <v>1</v>
      </c>
      <c r="AF367" s="29">
        <f t="shared" si="41"/>
        <v>103.8571683338493</v>
      </c>
      <c r="AG367" s="30">
        <v>107.379669833205</v>
      </c>
      <c r="AH367" s="30">
        <v>104.21120643762292</v>
      </c>
      <c r="AI367" s="29">
        <v>103.86</v>
      </c>
      <c r="AJ367" s="5"/>
      <c r="AU367" s="2"/>
      <c r="AV367" s="2"/>
      <c r="AW367" s="2"/>
    </row>
    <row r="368" spans="1:49" s="4" customFormat="1" ht="15.75" x14ac:dyDescent="0.25">
      <c r="A368" s="22">
        <v>616</v>
      </c>
      <c r="B368" s="22" t="s">
        <v>363</v>
      </c>
      <c r="C368" s="22">
        <v>1</v>
      </c>
      <c r="D368" s="23">
        <v>260898</v>
      </c>
      <c r="E368" s="23">
        <v>35000</v>
      </c>
      <c r="F368" s="23">
        <v>125259</v>
      </c>
      <c r="G368" s="23">
        <v>73415.37</v>
      </c>
      <c r="H368" s="23">
        <v>0</v>
      </c>
      <c r="I368" s="23">
        <v>1000</v>
      </c>
      <c r="J368" s="23">
        <v>1369414</v>
      </c>
      <c r="K368" s="23">
        <v>995726</v>
      </c>
      <c r="L368" s="23">
        <v>0</v>
      </c>
      <c r="M368" s="23">
        <v>0</v>
      </c>
      <c r="N368" s="23">
        <v>0</v>
      </c>
      <c r="O368" s="23">
        <v>0</v>
      </c>
      <c r="P368" s="23">
        <v>0</v>
      </c>
      <c r="Q368" s="23">
        <v>0</v>
      </c>
      <c r="R368" s="23">
        <v>0</v>
      </c>
      <c r="S368" s="23">
        <v>0</v>
      </c>
      <c r="T368" s="24" t="s">
        <v>2</v>
      </c>
      <c r="U368" s="24">
        <f t="shared" si="35"/>
        <v>2860712.37</v>
      </c>
      <c r="V368" s="25">
        <f t="shared" si="36"/>
        <v>9.3445148495061421</v>
      </c>
      <c r="W368" s="24">
        <v>25842986.010000002</v>
      </c>
      <c r="X368" s="26">
        <v>30613813.73</v>
      </c>
      <c r="Y368" s="24">
        <f t="shared" si="37"/>
        <v>4770827.7199999988</v>
      </c>
      <c r="Z368" s="24">
        <f t="shared" si="38"/>
        <v>445810.70473975525</v>
      </c>
      <c r="AA368" s="25">
        <v>121.77403839399361</v>
      </c>
      <c r="AB368" s="25">
        <f t="shared" si="39"/>
        <v>116.73574800368141</v>
      </c>
      <c r="AC368" s="27">
        <f t="shared" si="40"/>
        <v>-5.0382903903121985</v>
      </c>
      <c r="AD368" s="28">
        <v>60</v>
      </c>
      <c r="AE368" s="26">
        <v>1</v>
      </c>
      <c r="AF368" s="29">
        <f t="shared" si="41"/>
        <v>116.73574800368141</v>
      </c>
      <c r="AG368" s="30">
        <v>121.77403839399361</v>
      </c>
      <c r="AH368" s="30">
        <v>116.76495319903806</v>
      </c>
      <c r="AI368" s="29">
        <v>116.74</v>
      </c>
      <c r="AJ368" s="5"/>
      <c r="AU368" s="2"/>
      <c r="AV368" s="2"/>
      <c r="AW368" s="2"/>
    </row>
    <row r="369" spans="1:36" s="4" customFormat="1" ht="15.75" x14ac:dyDescent="0.25">
      <c r="A369" s="22">
        <v>618</v>
      </c>
      <c r="B369" s="22" t="s">
        <v>364</v>
      </c>
      <c r="C369" s="22">
        <v>1</v>
      </c>
      <c r="D369" s="23">
        <v>1972423</v>
      </c>
      <c r="E369" s="23">
        <v>0</v>
      </c>
      <c r="F369" s="23">
        <v>53350</v>
      </c>
      <c r="G369" s="23">
        <v>0</v>
      </c>
      <c r="H369" s="23">
        <v>0</v>
      </c>
      <c r="I369" s="23">
        <v>0</v>
      </c>
      <c r="J369" s="23">
        <v>1350000</v>
      </c>
      <c r="K369" s="23">
        <v>0</v>
      </c>
      <c r="L369" s="23">
        <v>0</v>
      </c>
      <c r="M369" s="23">
        <v>0</v>
      </c>
      <c r="N369" s="23">
        <v>0</v>
      </c>
      <c r="O369" s="23">
        <v>0</v>
      </c>
      <c r="P369" s="23">
        <v>0</v>
      </c>
      <c r="Q369" s="23">
        <v>0</v>
      </c>
      <c r="R369" s="23">
        <v>0</v>
      </c>
      <c r="S369" s="23">
        <v>0</v>
      </c>
      <c r="T369" s="24" t="s">
        <v>2</v>
      </c>
      <c r="U369" s="24">
        <f t="shared" si="35"/>
        <v>3375773</v>
      </c>
      <c r="V369" s="25">
        <f t="shared" si="36"/>
        <v>10.757287827625813</v>
      </c>
      <c r="W369" s="24">
        <v>15467725.129845321</v>
      </c>
      <c r="X369" s="26">
        <v>31381265</v>
      </c>
      <c r="Y369" s="24">
        <f t="shared" si="37"/>
        <v>15913539.870154679</v>
      </c>
      <c r="Z369" s="24">
        <f t="shared" si="38"/>
        <v>1711865.2873965299</v>
      </c>
      <c r="AA369" s="25">
        <v>184.65863198993864</v>
      </c>
      <c r="AB369" s="25">
        <f t="shared" si="39"/>
        <v>191.81488850843164</v>
      </c>
      <c r="AC369" s="27">
        <f t="shared" si="40"/>
        <v>7.1562565184929952</v>
      </c>
      <c r="AD369" s="28">
        <v>0</v>
      </c>
      <c r="AE369" s="26">
        <v>1</v>
      </c>
      <c r="AF369" s="29">
        <f t="shared" si="41"/>
        <v>191.81488850843164</v>
      </c>
      <c r="AG369" s="30">
        <v>184.65863198993864</v>
      </c>
      <c r="AH369" s="30">
        <v>191.93808153582552</v>
      </c>
      <c r="AI369" s="29">
        <v>191.81</v>
      </c>
      <c r="AJ369" s="5"/>
    </row>
    <row r="370" spans="1:36" s="4" customFormat="1" ht="15.75" x14ac:dyDescent="0.25">
      <c r="A370" s="22">
        <v>620</v>
      </c>
      <c r="B370" s="22" t="s">
        <v>365</v>
      </c>
      <c r="C370" s="22">
        <v>1</v>
      </c>
      <c r="D370" s="23">
        <v>445583</v>
      </c>
      <c r="E370" s="23">
        <v>2619</v>
      </c>
      <c r="F370" s="23">
        <v>29849</v>
      </c>
      <c r="G370" s="23">
        <v>18478.39</v>
      </c>
      <c r="H370" s="23">
        <v>0</v>
      </c>
      <c r="I370" s="23">
        <v>0</v>
      </c>
      <c r="J370" s="23">
        <v>366104</v>
      </c>
      <c r="K370" s="23">
        <v>431599</v>
      </c>
      <c r="L370" s="23">
        <v>0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3">
        <v>0</v>
      </c>
      <c r="S370" s="23">
        <v>0</v>
      </c>
      <c r="T370" s="24" t="s">
        <v>11</v>
      </c>
      <c r="U370" s="24">
        <f t="shared" si="35"/>
        <v>1249674.0900000001</v>
      </c>
      <c r="V370" s="25">
        <f t="shared" si="36"/>
        <v>5.4067747613114943</v>
      </c>
      <c r="W370" s="24">
        <v>14031141.919999998</v>
      </c>
      <c r="X370" s="26">
        <v>23113115.399999999</v>
      </c>
      <c r="Y370" s="24">
        <f t="shared" si="37"/>
        <v>9081973.4800000004</v>
      </c>
      <c r="Z370" s="24">
        <f t="shared" si="38"/>
        <v>491041.84994564328</v>
      </c>
      <c r="AA370" s="25">
        <v>166.68765192702608</v>
      </c>
      <c r="AB370" s="25">
        <f t="shared" si="39"/>
        <v>161.22760128175199</v>
      </c>
      <c r="AC370" s="27">
        <f t="shared" si="40"/>
        <v>-5.4600506452740944</v>
      </c>
      <c r="AD370" s="28">
        <v>9</v>
      </c>
      <c r="AE370" s="26">
        <v>1</v>
      </c>
      <c r="AF370" s="29">
        <f t="shared" si="41"/>
        <v>161.22760128175199</v>
      </c>
      <c r="AG370" s="30">
        <v>167.57076825041113</v>
      </c>
      <c r="AH370" s="30">
        <v>161.24620004892728</v>
      </c>
      <c r="AI370" s="29">
        <v>161.22999999999999</v>
      </c>
      <c r="AJ370" s="5"/>
    </row>
    <row r="371" spans="1:36" s="4" customFormat="1" ht="15.75" x14ac:dyDescent="0.25">
      <c r="A371" s="22">
        <v>622</v>
      </c>
      <c r="B371" s="22" t="s">
        <v>366</v>
      </c>
      <c r="C371" s="22">
        <v>1</v>
      </c>
      <c r="D371" s="23">
        <v>692783</v>
      </c>
      <c r="E371" s="23">
        <v>0</v>
      </c>
      <c r="F371" s="23">
        <v>183609</v>
      </c>
      <c r="G371" s="23">
        <v>87387.3</v>
      </c>
      <c r="H371" s="23">
        <v>0</v>
      </c>
      <c r="I371" s="23">
        <v>67274</v>
      </c>
      <c r="J371" s="23">
        <v>1045725</v>
      </c>
      <c r="K371" s="23">
        <v>452316</v>
      </c>
      <c r="L371" s="23">
        <v>0</v>
      </c>
      <c r="M371" s="23">
        <v>0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0</v>
      </c>
      <c r="T371" s="24" t="s">
        <v>2</v>
      </c>
      <c r="U371" s="24">
        <f t="shared" si="35"/>
        <v>2529094.2999999998</v>
      </c>
      <c r="V371" s="25">
        <f t="shared" si="36"/>
        <v>8.7160247531387451</v>
      </c>
      <c r="W371" s="24">
        <v>23905844.130000003</v>
      </c>
      <c r="X371" s="26">
        <v>29016603</v>
      </c>
      <c r="Y371" s="24">
        <f t="shared" si="37"/>
        <v>5110758.8699999973</v>
      </c>
      <c r="Z371" s="24">
        <f t="shared" si="38"/>
        <v>445455.00818243384</v>
      </c>
      <c r="AA371" s="25">
        <v>114.9352966813382</v>
      </c>
      <c r="AB371" s="25">
        <f t="shared" si="39"/>
        <v>119.51532786898315</v>
      </c>
      <c r="AC371" s="27">
        <f t="shared" si="40"/>
        <v>4.5800311876449484</v>
      </c>
      <c r="AD371" s="28">
        <v>83</v>
      </c>
      <c r="AE371" s="26">
        <v>1</v>
      </c>
      <c r="AF371" s="29">
        <f t="shared" si="41"/>
        <v>119.51532786898315</v>
      </c>
      <c r="AG371" s="30">
        <v>114.9352966813382</v>
      </c>
      <c r="AH371" s="30">
        <v>119.20025250176289</v>
      </c>
      <c r="AI371" s="29">
        <v>119.5</v>
      </c>
      <c r="AJ371" s="5"/>
    </row>
    <row r="372" spans="1:36" s="4" customFormat="1" ht="15.75" x14ac:dyDescent="0.25">
      <c r="A372" s="22">
        <v>625</v>
      </c>
      <c r="B372" s="22" t="s">
        <v>367</v>
      </c>
      <c r="C372" s="22">
        <v>1</v>
      </c>
      <c r="D372" s="23">
        <v>4005166.7</v>
      </c>
      <c r="E372" s="23">
        <v>849386.86</v>
      </c>
      <c r="F372" s="23">
        <v>80384.100000000006</v>
      </c>
      <c r="G372" s="23">
        <v>89643.38</v>
      </c>
      <c r="H372" s="23">
        <v>0</v>
      </c>
      <c r="I372" s="23">
        <v>98700</v>
      </c>
      <c r="J372" s="23">
        <v>1554889.53</v>
      </c>
      <c r="K372" s="23">
        <v>722422.53</v>
      </c>
      <c r="L372" s="23">
        <v>0</v>
      </c>
      <c r="M372" s="23">
        <v>0</v>
      </c>
      <c r="N372" s="23">
        <v>0</v>
      </c>
      <c r="O372" s="23">
        <v>0</v>
      </c>
      <c r="P372" s="23">
        <v>0</v>
      </c>
      <c r="Q372" s="23">
        <v>0</v>
      </c>
      <c r="R372" s="23">
        <v>0</v>
      </c>
      <c r="S372" s="23">
        <v>0</v>
      </c>
      <c r="T372" s="24" t="s">
        <v>2</v>
      </c>
      <c r="U372" s="24">
        <f t="shared" si="35"/>
        <v>7400593.1000000006</v>
      </c>
      <c r="V372" s="25">
        <f t="shared" si="36"/>
        <v>8.4410535535895264</v>
      </c>
      <c r="W372" s="24">
        <v>81321444.98999998</v>
      </c>
      <c r="X372" s="26">
        <v>87673808.168802887</v>
      </c>
      <c r="Y372" s="24">
        <f t="shared" si="37"/>
        <v>6352363.1788029075</v>
      </c>
      <c r="Z372" s="24">
        <f t="shared" si="38"/>
        <v>536206.37784125539</v>
      </c>
      <c r="AA372" s="25">
        <v>104.95191391670437</v>
      </c>
      <c r="AB372" s="25">
        <f t="shared" si="39"/>
        <v>107.15205786330637</v>
      </c>
      <c r="AC372" s="27">
        <f t="shared" si="40"/>
        <v>2.2001439466019974</v>
      </c>
      <c r="AD372" s="28">
        <v>44</v>
      </c>
      <c r="AE372" s="26">
        <v>1</v>
      </c>
      <c r="AF372" s="29">
        <f t="shared" si="41"/>
        <v>107.15205786330637</v>
      </c>
      <c r="AG372" s="30">
        <v>104.95191391670437</v>
      </c>
      <c r="AH372" s="30">
        <v>106.82761610603377</v>
      </c>
      <c r="AI372" s="29">
        <v>107.15</v>
      </c>
      <c r="AJ372" s="5"/>
    </row>
    <row r="373" spans="1:36" s="4" customFormat="1" ht="15.75" x14ac:dyDescent="0.25">
      <c r="A373" s="22">
        <v>632</v>
      </c>
      <c r="B373" s="22" t="s">
        <v>368</v>
      </c>
      <c r="C373" s="22">
        <v>1</v>
      </c>
      <c r="D373" s="23">
        <v>51063</v>
      </c>
      <c r="E373" s="23">
        <v>0</v>
      </c>
      <c r="F373" s="23">
        <v>5794</v>
      </c>
      <c r="G373" s="23">
        <v>1571.71</v>
      </c>
      <c r="H373" s="23">
        <v>0</v>
      </c>
      <c r="I373" s="23">
        <v>0</v>
      </c>
      <c r="J373" s="23">
        <v>33637</v>
      </c>
      <c r="K373" s="23">
        <v>693</v>
      </c>
      <c r="L373" s="23">
        <v>0</v>
      </c>
      <c r="M373" s="23">
        <v>0</v>
      </c>
      <c r="N373" s="23">
        <v>0</v>
      </c>
      <c r="O373" s="23">
        <v>0</v>
      </c>
      <c r="P373" s="23">
        <v>0</v>
      </c>
      <c r="Q373" s="23">
        <v>0</v>
      </c>
      <c r="R373" s="23">
        <v>0</v>
      </c>
      <c r="S373" s="23">
        <v>0</v>
      </c>
      <c r="T373" s="24" t="s">
        <v>2</v>
      </c>
      <c r="U373" s="24">
        <f t="shared" si="35"/>
        <v>92758.709999999992</v>
      </c>
      <c r="V373" s="25">
        <f t="shared" si="36"/>
        <v>3.4777078302378075</v>
      </c>
      <c r="W373" s="24">
        <v>1502410.1700000002</v>
      </c>
      <c r="X373" s="26">
        <v>2667237</v>
      </c>
      <c r="Y373" s="24">
        <f t="shared" si="37"/>
        <v>1164826.8299999998</v>
      </c>
      <c r="Z373" s="24">
        <f t="shared" si="38"/>
        <v>40509.273875620835</v>
      </c>
      <c r="AA373" s="25">
        <v>185.52683615446517</v>
      </c>
      <c r="AB373" s="25">
        <f t="shared" si="39"/>
        <v>174.83426154685702</v>
      </c>
      <c r="AC373" s="27">
        <f t="shared" si="40"/>
        <v>-10.692574607608151</v>
      </c>
      <c r="AD373" s="28">
        <v>2</v>
      </c>
      <c r="AE373" s="26">
        <v>1</v>
      </c>
      <c r="AF373" s="29">
        <f t="shared" si="41"/>
        <v>174.83426154685702</v>
      </c>
      <c r="AG373" s="30">
        <v>185.52683615446517</v>
      </c>
      <c r="AH373" s="30">
        <v>185.52683615446517</v>
      </c>
      <c r="AI373" s="29">
        <v>185.53</v>
      </c>
      <c r="AJ373" s="5"/>
    </row>
    <row r="374" spans="1:36" s="4" customFormat="1" ht="15.75" x14ac:dyDescent="0.25">
      <c r="A374" s="22">
        <v>635</v>
      </c>
      <c r="B374" s="22" t="s">
        <v>369</v>
      </c>
      <c r="C374" s="22">
        <v>1</v>
      </c>
      <c r="D374" s="23">
        <v>2302558</v>
      </c>
      <c r="E374" s="23">
        <v>0</v>
      </c>
      <c r="F374" s="23">
        <v>272915</v>
      </c>
      <c r="G374" s="23">
        <v>30738.12</v>
      </c>
      <c r="H374" s="23">
        <v>0</v>
      </c>
      <c r="I374" s="23">
        <v>0</v>
      </c>
      <c r="J374" s="23">
        <v>1012745</v>
      </c>
      <c r="K374" s="23">
        <v>0</v>
      </c>
      <c r="L374" s="23">
        <v>0</v>
      </c>
      <c r="M374" s="23">
        <v>0</v>
      </c>
      <c r="N374" s="23">
        <v>0</v>
      </c>
      <c r="O374" s="23">
        <v>0</v>
      </c>
      <c r="P374" s="23">
        <v>0</v>
      </c>
      <c r="Q374" s="23">
        <v>0</v>
      </c>
      <c r="R374" s="23">
        <v>0</v>
      </c>
      <c r="S374" s="23">
        <v>0</v>
      </c>
      <c r="T374" s="24" t="s">
        <v>2</v>
      </c>
      <c r="U374" s="24">
        <f t="shared" si="35"/>
        <v>3618956.12</v>
      </c>
      <c r="V374" s="25">
        <f t="shared" si="36"/>
        <v>11.639836887209352</v>
      </c>
      <c r="W374" s="24">
        <v>23071177.270000007</v>
      </c>
      <c r="X374" s="26">
        <v>31091124</v>
      </c>
      <c r="Y374" s="24">
        <f t="shared" si="37"/>
        <v>8019946.729999993</v>
      </c>
      <c r="Z374" s="24">
        <f t="shared" si="38"/>
        <v>933508.71781307948</v>
      </c>
      <c r="AA374" s="25">
        <v>125.72897222359207</v>
      </c>
      <c r="AB374" s="25">
        <f t="shared" si="39"/>
        <v>130.71554576194762</v>
      </c>
      <c r="AC374" s="27">
        <f t="shared" si="40"/>
        <v>4.9865735383555574</v>
      </c>
      <c r="AD374" s="28">
        <v>18</v>
      </c>
      <c r="AE374" s="26">
        <v>1</v>
      </c>
      <c r="AF374" s="29">
        <f t="shared" si="41"/>
        <v>130.71554576194762</v>
      </c>
      <c r="AG374" s="30">
        <v>125.72897222359207</v>
      </c>
      <c r="AH374" s="30">
        <v>131.43310348186367</v>
      </c>
      <c r="AI374" s="29">
        <v>130.72</v>
      </c>
      <c r="AJ374" s="5"/>
    </row>
    <row r="375" spans="1:36" s="4" customFormat="1" ht="15.75" x14ac:dyDescent="0.25">
      <c r="A375" s="22">
        <v>640</v>
      </c>
      <c r="B375" s="22" t="s">
        <v>370</v>
      </c>
      <c r="C375" s="22">
        <v>1</v>
      </c>
      <c r="D375" s="23">
        <v>385454</v>
      </c>
      <c r="E375" s="23">
        <v>32196</v>
      </c>
      <c r="F375" s="23">
        <v>5373</v>
      </c>
      <c r="G375" s="23">
        <v>10297.56</v>
      </c>
      <c r="H375" s="23">
        <v>0</v>
      </c>
      <c r="I375" s="23">
        <v>0</v>
      </c>
      <c r="J375" s="23">
        <v>1568865</v>
      </c>
      <c r="K375" s="23">
        <v>714429</v>
      </c>
      <c r="L375" s="23">
        <v>0</v>
      </c>
      <c r="M375" s="23">
        <v>0</v>
      </c>
      <c r="N375" s="23">
        <v>0</v>
      </c>
      <c r="O375" s="23">
        <v>0</v>
      </c>
      <c r="P375" s="23">
        <v>0</v>
      </c>
      <c r="Q375" s="23">
        <v>0</v>
      </c>
      <c r="R375" s="23">
        <v>0</v>
      </c>
      <c r="S375" s="23">
        <v>0</v>
      </c>
      <c r="T375" s="24" t="s">
        <v>2</v>
      </c>
      <c r="U375" s="24">
        <f t="shared" si="35"/>
        <v>2716614.56</v>
      </c>
      <c r="V375" s="25">
        <f t="shared" si="36"/>
        <v>7.8701412220120588</v>
      </c>
      <c r="W375" s="24">
        <v>17837825.063500002</v>
      </c>
      <c r="X375" s="26">
        <v>34517990</v>
      </c>
      <c r="Y375" s="24">
        <f t="shared" si="37"/>
        <v>16680164.936499998</v>
      </c>
      <c r="Z375" s="24">
        <f t="shared" si="38"/>
        <v>1312752.536567088</v>
      </c>
      <c r="AA375" s="25">
        <v>179.62594034819978</v>
      </c>
      <c r="AB375" s="25">
        <f t="shared" si="39"/>
        <v>186.15070696807044</v>
      </c>
      <c r="AC375" s="27">
        <f t="shared" si="40"/>
        <v>6.5247666198706611</v>
      </c>
      <c r="AD375" s="28">
        <v>4</v>
      </c>
      <c r="AE375" s="26">
        <v>1</v>
      </c>
      <c r="AF375" s="29">
        <f t="shared" si="41"/>
        <v>186.15070696807044</v>
      </c>
      <c r="AG375" s="30">
        <v>179.62594034819978</v>
      </c>
      <c r="AH375" s="30">
        <v>186.39323958338923</v>
      </c>
      <c r="AI375" s="29">
        <v>186.15</v>
      </c>
      <c r="AJ375" s="5"/>
    </row>
    <row r="376" spans="1:36" s="4" customFormat="1" ht="15.75" x14ac:dyDescent="0.25">
      <c r="A376" s="22">
        <v>645</v>
      </c>
      <c r="B376" s="22" t="s">
        <v>371</v>
      </c>
      <c r="C376" s="22">
        <v>1</v>
      </c>
      <c r="D376" s="23">
        <v>2501400</v>
      </c>
      <c r="E376" s="23">
        <v>218336</v>
      </c>
      <c r="F376" s="23">
        <v>442015</v>
      </c>
      <c r="G376" s="23">
        <v>197008.07</v>
      </c>
      <c r="H376" s="23">
        <v>0</v>
      </c>
      <c r="I376" s="23">
        <v>0</v>
      </c>
      <c r="J376" s="23">
        <v>0</v>
      </c>
      <c r="K376" s="23">
        <v>1991188</v>
      </c>
      <c r="L376" s="23">
        <v>0</v>
      </c>
      <c r="M376" s="23">
        <v>0</v>
      </c>
      <c r="N376" s="23">
        <v>0</v>
      </c>
      <c r="O376" s="23">
        <v>0</v>
      </c>
      <c r="P376" s="23">
        <v>0</v>
      </c>
      <c r="Q376" s="23">
        <v>0</v>
      </c>
      <c r="R376" s="23">
        <v>0</v>
      </c>
      <c r="S376" s="23">
        <v>0</v>
      </c>
      <c r="T376" s="24" t="s">
        <v>2</v>
      </c>
      <c r="U376" s="24">
        <f t="shared" si="35"/>
        <v>5349947.07</v>
      </c>
      <c r="V376" s="25">
        <f t="shared" si="36"/>
        <v>7.269461239844774</v>
      </c>
      <c r="W376" s="24">
        <v>57336713.649999991</v>
      </c>
      <c r="X376" s="26">
        <v>73594822.140000001</v>
      </c>
      <c r="Y376" s="24">
        <f t="shared" si="37"/>
        <v>16258108.49000001</v>
      </c>
      <c r="Z376" s="24">
        <f t="shared" si="38"/>
        <v>1181876.8950124632</v>
      </c>
      <c r="AA376" s="25">
        <v>129.69143325445972</v>
      </c>
      <c r="AB376" s="25">
        <f t="shared" si="39"/>
        <v>126.29420250176398</v>
      </c>
      <c r="AC376" s="27">
        <f t="shared" si="40"/>
        <v>-3.3972307526957479</v>
      </c>
      <c r="AD376" s="28">
        <v>143</v>
      </c>
      <c r="AE376" s="26">
        <v>1</v>
      </c>
      <c r="AF376" s="29">
        <f t="shared" si="41"/>
        <v>126.29420250176398</v>
      </c>
      <c r="AG376" s="30">
        <v>129.69143325445972</v>
      </c>
      <c r="AH376" s="30">
        <v>125.97523134120566</v>
      </c>
      <c r="AI376" s="29">
        <v>126.28</v>
      </c>
      <c r="AJ376" s="5"/>
    </row>
    <row r="377" spans="1:36" s="4" customFormat="1" ht="15.75" x14ac:dyDescent="0.25">
      <c r="A377" s="22">
        <v>650</v>
      </c>
      <c r="B377" s="22" t="s">
        <v>372</v>
      </c>
      <c r="C377" s="22">
        <v>1</v>
      </c>
      <c r="D377" s="23">
        <v>1154661</v>
      </c>
      <c r="E377" s="23">
        <v>0</v>
      </c>
      <c r="F377" s="23">
        <v>51026</v>
      </c>
      <c r="G377" s="23">
        <v>0</v>
      </c>
      <c r="H377" s="23">
        <v>0</v>
      </c>
      <c r="I377" s="23">
        <v>448766</v>
      </c>
      <c r="J377" s="23">
        <v>760696</v>
      </c>
      <c r="K377" s="23">
        <v>887885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  <c r="R377" s="23">
        <v>0</v>
      </c>
      <c r="S377" s="23">
        <v>0</v>
      </c>
      <c r="T377" s="24" t="s">
        <v>2</v>
      </c>
      <c r="U377" s="24">
        <f t="shared" si="35"/>
        <v>3303034</v>
      </c>
      <c r="V377" s="25">
        <f t="shared" si="36"/>
        <v>6.815710672490356</v>
      </c>
      <c r="W377" s="24">
        <v>35471876.099999994</v>
      </c>
      <c r="X377" s="26">
        <v>48462063</v>
      </c>
      <c r="Y377" s="24">
        <f t="shared" si="37"/>
        <v>12990186.900000006</v>
      </c>
      <c r="Z377" s="24">
        <f t="shared" si="38"/>
        <v>885373.55491974461</v>
      </c>
      <c r="AA377" s="25">
        <v>131.53334568760795</v>
      </c>
      <c r="AB377" s="25">
        <f t="shared" si="39"/>
        <v>134.12510043436993</v>
      </c>
      <c r="AC377" s="27">
        <f t="shared" si="40"/>
        <v>2.5917547467619784</v>
      </c>
      <c r="AD377" s="28">
        <v>0</v>
      </c>
      <c r="AE377" s="26">
        <v>1</v>
      </c>
      <c r="AF377" s="29">
        <f t="shared" si="41"/>
        <v>134.12510043436993</v>
      </c>
      <c r="AG377" s="30">
        <v>131.53334568760795</v>
      </c>
      <c r="AH377" s="30">
        <v>134.12758599956231</v>
      </c>
      <c r="AI377" s="29">
        <v>134.13</v>
      </c>
      <c r="AJ377" s="5"/>
    </row>
    <row r="378" spans="1:36" s="4" customFormat="1" ht="15.75" x14ac:dyDescent="0.25">
      <c r="A378" s="22">
        <v>655</v>
      </c>
      <c r="B378" s="22" t="s">
        <v>373</v>
      </c>
      <c r="C378" s="22">
        <v>1</v>
      </c>
      <c r="D378" s="23">
        <v>890000</v>
      </c>
      <c r="E378" s="23">
        <v>0</v>
      </c>
      <c r="F378" s="23">
        <v>1398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3">
        <v>0</v>
      </c>
      <c r="Q378" s="23">
        <v>0</v>
      </c>
      <c r="R378" s="23">
        <v>0</v>
      </c>
      <c r="S378" s="23">
        <v>0</v>
      </c>
      <c r="T378" s="24" t="s">
        <v>11</v>
      </c>
      <c r="U378" s="24">
        <f t="shared" si="35"/>
        <v>802398</v>
      </c>
      <c r="V378" s="25">
        <f t="shared" si="36"/>
        <v>2.9275729511313395</v>
      </c>
      <c r="W378" s="24">
        <v>15210777.810269997</v>
      </c>
      <c r="X378" s="26">
        <v>27408300.780000001</v>
      </c>
      <c r="Y378" s="24">
        <f t="shared" si="37"/>
        <v>12197522.969730005</v>
      </c>
      <c r="Z378" s="24">
        <f t="shared" si="38"/>
        <v>357091.38316984772</v>
      </c>
      <c r="AA378" s="25">
        <v>174.23351981730647</v>
      </c>
      <c r="AB378" s="25">
        <f t="shared" si="39"/>
        <v>177.84238080557424</v>
      </c>
      <c r="AC378" s="27">
        <f t="shared" si="40"/>
        <v>3.6088609882677645</v>
      </c>
      <c r="AD378" s="28">
        <v>1</v>
      </c>
      <c r="AE378" s="26">
        <v>1</v>
      </c>
      <c r="AF378" s="29">
        <f t="shared" si="41"/>
        <v>177.84238080557424</v>
      </c>
      <c r="AG378" s="30">
        <v>175.91711539922744</v>
      </c>
      <c r="AH378" s="30">
        <v>177.68756048278897</v>
      </c>
      <c r="AI378" s="29">
        <v>177.84</v>
      </c>
      <c r="AJ378" s="5"/>
    </row>
    <row r="379" spans="1:36" s="4" customFormat="1" ht="15.75" x14ac:dyDescent="0.25">
      <c r="A379" s="22">
        <v>658</v>
      </c>
      <c r="B379" s="22" t="s">
        <v>374</v>
      </c>
      <c r="C379" s="22">
        <v>1</v>
      </c>
      <c r="D379" s="23">
        <v>643967</v>
      </c>
      <c r="E379" s="23">
        <v>4955</v>
      </c>
      <c r="F379" s="23">
        <v>64673</v>
      </c>
      <c r="G379" s="23">
        <v>8265.39</v>
      </c>
      <c r="H379" s="23">
        <v>0</v>
      </c>
      <c r="I379" s="23">
        <v>21000</v>
      </c>
      <c r="J379" s="23">
        <v>1291714</v>
      </c>
      <c r="K379" s="23">
        <v>421250</v>
      </c>
      <c r="L379" s="23">
        <v>0</v>
      </c>
      <c r="M379" s="23">
        <v>0</v>
      </c>
      <c r="N379" s="23">
        <v>0</v>
      </c>
      <c r="O379" s="23">
        <v>0</v>
      </c>
      <c r="P379" s="23">
        <v>0</v>
      </c>
      <c r="Q379" s="23">
        <v>0</v>
      </c>
      <c r="R379" s="23">
        <v>0</v>
      </c>
      <c r="S379" s="23">
        <v>0</v>
      </c>
      <c r="T379" s="24" t="s">
        <v>2</v>
      </c>
      <c r="U379" s="24">
        <f t="shared" si="35"/>
        <v>2455824.39</v>
      </c>
      <c r="V379" s="25">
        <f t="shared" si="36"/>
        <v>4.3228287537321171</v>
      </c>
      <c r="W379" s="24">
        <v>48781145.310000002</v>
      </c>
      <c r="X379" s="26">
        <v>56810587</v>
      </c>
      <c r="Y379" s="24">
        <f t="shared" si="37"/>
        <v>8029441.6899999976</v>
      </c>
      <c r="Z379" s="24">
        <f t="shared" si="38"/>
        <v>347099.01413947396</v>
      </c>
      <c r="AA379" s="25">
        <v>116.37904820712141</v>
      </c>
      <c r="AB379" s="25">
        <f t="shared" si="39"/>
        <v>115.74859021255016</v>
      </c>
      <c r="AC379" s="27">
        <f t="shared" si="40"/>
        <v>-0.63045799457125895</v>
      </c>
      <c r="AD379" s="28">
        <v>7</v>
      </c>
      <c r="AE379" s="26">
        <v>1</v>
      </c>
      <c r="AF379" s="29">
        <f t="shared" si="41"/>
        <v>115.74859021255016</v>
      </c>
      <c r="AG379" s="30">
        <v>116.37904820712141</v>
      </c>
      <c r="AH379" s="30">
        <v>115.56822666376834</v>
      </c>
      <c r="AI379" s="29">
        <v>115.75</v>
      </c>
      <c r="AJ379" s="5"/>
    </row>
    <row r="380" spans="1:36" s="4" customFormat="1" ht="15.75" x14ac:dyDescent="0.25">
      <c r="A380" s="22">
        <v>660</v>
      </c>
      <c r="B380" s="22" t="s">
        <v>375</v>
      </c>
      <c r="C380" s="22">
        <v>1</v>
      </c>
      <c r="D380" s="23">
        <v>53519</v>
      </c>
      <c r="E380" s="23">
        <v>3935</v>
      </c>
      <c r="F380" s="23">
        <v>47200</v>
      </c>
      <c r="G380" s="23">
        <v>225105.93</v>
      </c>
      <c r="H380" s="23">
        <v>0</v>
      </c>
      <c r="I380" s="23">
        <v>0</v>
      </c>
      <c r="J380" s="23">
        <v>2587385</v>
      </c>
      <c r="K380" s="23">
        <v>773509</v>
      </c>
      <c r="L380" s="23">
        <v>0</v>
      </c>
      <c r="M380" s="23">
        <v>0</v>
      </c>
      <c r="N380" s="23">
        <v>0</v>
      </c>
      <c r="O380" s="23">
        <v>0</v>
      </c>
      <c r="P380" s="23">
        <v>0</v>
      </c>
      <c r="Q380" s="23">
        <v>0</v>
      </c>
      <c r="R380" s="23">
        <v>0</v>
      </c>
      <c r="S380" s="23">
        <v>0</v>
      </c>
      <c r="T380" s="24" t="s">
        <v>2</v>
      </c>
      <c r="U380" s="24">
        <f t="shared" si="35"/>
        <v>3690653.93</v>
      </c>
      <c r="V380" s="25">
        <f t="shared" si="36"/>
        <v>10.80779559654801</v>
      </c>
      <c r="W380" s="24">
        <v>17601486.190000001</v>
      </c>
      <c r="X380" s="26">
        <v>34148073</v>
      </c>
      <c r="Y380" s="24">
        <f t="shared" si="37"/>
        <v>16546586.809999999</v>
      </c>
      <c r="Z380" s="24">
        <f t="shared" si="38"/>
        <v>1788321.2806301736</v>
      </c>
      <c r="AA380" s="25">
        <v>183.7344464728701</v>
      </c>
      <c r="AB380" s="25">
        <f t="shared" si="39"/>
        <v>183.84670118228138</v>
      </c>
      <c r="AC380" s="27">
        <f t="shared" si="40"/>
        <v>0.11225470941127469</v>
      </c>
      <c r="AD380" s="28">
        <v>105</v>
      </c>
      <c r="AE380" s="26">
        <v>1</v>
      </c>
      <c r="AF380" s="29">
        <f t="shared" si="41"/>
        <v>183.84670118228138</v>
      </c>
      <c r="AG380" s="30">
        <v>183.7344464728701</v>
      </c>
      <c r="AH380" s="30">
        <v>183.7344464728701</v>
      </c>
      <c r="AI380" s="29">
        <v>183.84</v>
      </c>
      <c r="AJ380" s="5"/>
    </row>
    <row r="381" spans="1:36" s="4" customFormat="1" ht="15.75" x14ac:dyDescent="0.25">
      <c r="A381" s="22">
        <v>662</v>
      </c>
      <c r="B381" s="22" t="s">
        <v>376</v>
      </c>
      <c r="C381" s="22">
        <v>1</v>
      </c>
      <c r="D381" s="23">
        <v>239983.97</v>
      </c>
      <c r="E381" s="23">
        <v>0</v>
      </c>
      <c r="F381" s="23">
        <v>108128.73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0</v>
      </c>
      <c r="N381" s="23">
        <v>20503.73</v>
      </c>
      <c r="O381" s="23">
        <v>0</v>
      </c>
      <c r="P381" s="23">
        <v>0</v>
      </c>
      <c r="Q381" s="23">
        <v>0</v>
      </c>
      <c r="R381" s="23">
        <v>0</v>
      </c>
      <c r="S381" s="23">
        <v>0</v>
      </c>
      <c r="T381" s="24" t="s">
        <v>11</v>
      </c>
      <c r="U381" s="24">
        <f t="shared" si="35"/>
        <v>344618.033</v>
      </c>
      <c r="V381" s="25">
        <f t="shared" si="36"/>
        <v>6.3187261908632042</v>
      </c>
      <c r="W381" s="24">
        <v>3326329.1199999996</v>
      </c>
      <c r="X381" s="26">
        <v>5453916.2259999998</v>
      </c>
      <c r="Y381" s="24">
        <f t="shared" si="37"/>
        <v>2127587.1060000001</v>
      </c>
      <c r="Z381" s="24">
        <f t="shared" si="38"/>
        <v>134436.40370025049</v>
      </c>
      <c r="AA381" s="25">
        <v>127.13158530139977</v>
      </c>
      <c r="AB381" s="25">
        <f t="shared" si="39"/>
        <v>159.92042971080835</v>
      </c>
      <c r="AC381" s="27">
        <f t="shared" si="40"/>
        <v>32.788844409408583</v>
      </c>
      <c r="AD381" s="28">
        <v>0</v>
      </c>
      <c r="AE381" s="26">
        <v>1</v>
      </c>
      <c r="AF381" s="29">
        <f t="shared" si="41"/>
        <v>159.92042971080835</v>
      </c>
      <c r="AG381" s="30">
        <v>128.10458640785967</v>
      </c>
      <c r="AH381" s="30">
        <v>159.33087030710522</v>
      </c>
      <c r="AI381" s="29">
        <v>159.91999999999999</v>
      </c>
      <c r="AJ381" s="5"/>
    </row>
    <row r="382" spans="1:36" s="4" customFormat="1" ht="15.75" x14ac:dyDescent="0.25">
      <c r="A382" s="22">
        <v>665</v>
      </c>
      <c r="B382" s="22" t="s">
        <v>377</v>
      </c>
      <c r="C382" s="22">
        <v>1</v>
      </c>
      <c r="D382" s="23">
        <v>1750283</v>
      </c>
      <c r="E382" s="23">
        <v>16536</v>
      </c>
      <c r="F382" s="23">
        <v>40663</v>
      </c>
      <c r="G382" s="23">
        <v>23750.93</v>
      </c>
      <c r="H382" s="23">
        <v>0</v>
      </c>
      <c r="I382" s="23">
        <v>0</v>
      </c>
      <c r="J382" s="23">
        <v>789609</v>
      </c>
      <c r="K382" s="23">
        <v>728950</v>
      </c>
      <c r="L382" s="23">
        <v>0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0</v>
      </c>
      <c r="S382" s="23">
        <v>0</v>
      </c>
      <c r="T382" s="24" t="s">
        <v>2</v>
      </c>
      <c r="U382" s="24">
        <f t="shared" si="35"/>
        <v>3349791.9299999997</v>
      </c>
      <c r="V382" s="25">
        <f t="shared" si="36"/>
        <v>7.8794505842375697</v>
      </c>
      <c r="W382" s="24">
        <v>35189823.379999995</v>
      </c>
      <c r="X382" s="26">
        <v>42513014</v>
      </c>
      <c r="Y382" s="24">
        <f t="shared" si="37"/>
        <v>7323190.6200000048</v>
      </c>
      <c r="Z382" s="24">
        <f t="shared" si="38"/>
        <v>577027.1860924213</v>
      </c>
      <c r="AA382" s="25">
        <v>111.49980197974645</v>
      </c>
      <c r="AB382" s="25">
        <f t="shared" si="39"/>
        <v>119.17077946387688</v>
      </c>
      <c r="AC382" s="27">
        <f t="shared" si="40"/>
        <v>7.6709774841304323</v>
      </c>
      <c r="AD382" s="28">
        <v>18</v>
      </c>
      <c r="AE382" s="26">
        <v>1</v>
      </c>
      <c r="AF382" s="29">
        <f t="shared" si="41"/>
        <v>119.17077946387688</v>
      </c>
      <c r="AG382" s="30">
        <v>111.49980197974645</v>
      </c>
      <c r="AH382" s="30">
        <v>119.05614272278928</v>
      </c>
      <c r="AI382" s="29">
        <v>119.17</v>
      </c>
      <c r="AJ382" s="5"/>
    </row>
    <row r="383" spans="1:36" s="4" customFormat="1" ht="15.75" x14ac:dyDescent="0.25">
      <c r="A383" s="22">
        <v>670</v>
      </c>
      <c r="B383" s="22" t="s">
        <v>378</v>
      </c>
      <c r="C383" s="22">
        <v>1</v>
      </c>
      <c r="D383" s="23">
        <v>200000</v>
      </c>
      <c r="E383" s="23">
        <v>102192</v>
      </c>
      <c r="F383" s="23">
        <v>14196</v>
      </c>
      <c r="G383" s="23">
        <v>28258.86</v>
      </c>
      <c r="H383" s="23">
        <v>0</v>
      </c>
      <c r="I383" s="23">
        <v>0</v>
      </c>
      <c r="J383" s="23">
        <v>635000</v>
      </c>
      <c r="K383" s="23">
        <v>70000</v>
      </c>
      <c r="L383" s="23">
        <v>0</v>
      </c>
      <c r="M383" s="23">
        <v>0</v>
      </c>
      <c r="N383" s="23">
        <v>0</v>
      </c>
      <c r="O383" s="23">
        <v>0</v>
      </c>
      <c r="P383" s="23">
        <v>0</v>
      </c>
      <c r="Q383" s="23">
        <v>0</v>
      </c>
      <c r="R383" s="23">
        <v>0</v>
      </c>
      <c r="S383" s="23">
        <v>0</v>
      </c>
      <c r="T383" s="24" t="s">
        <v>2</v>
      </c>
      <c r="U383" s="24">
        <f t="shared" si="35"/>
        <v>1049646.8599999999</v>
      </c>
      <c r="V383" s="25">
        <f t="shared" si="36"/>
        <v>8.7212560573922087</v>
      </c>
      <c r="W383" s="24">
        <v>6828929.8200682895</v>
      </c>
      <c r="X383" s="26">
        <v>12035501</v>
      </c>
      <c r="Y383" s="24">
        <f t="shared" si="37"/>
        <v>5206571.1799317105</v>
      </c>
      <c r="Z383" s="24">
        <f t="shared" si="38"/>
        <v>454078.40441223129</v>
      </c>
      <c r="AA383" s="25">
        <v>174.17919751648469</v>
      </c>
      <c r="AB383" s="25">
        <f t="shared" si="39"/>
        <v>169.59352198280396</v>
      </c>
      <c r="AC383" s="27">
        <f t="shared" si="40"/>
        <v>-4.5856755336807282</v>
      </c>
      <c r="AD383" s="28">
        <v>14</v>
      </c>
      <c r="AE383" s="26">
        <v>1</v>
      </c>
      <c r="AF383" s="29">
        <f t="shared" si="41"/>
        <v>169.59352198280396</v>
      </c>
      <c r="AG383" s="30">
        <v>174.17919751648469</v>
      </c>
      <c r="AH383" s="30">
        <v>169.91272176752759</v>
      </c>
      <c r="AI383" s="29">
        <v>169.6</v>
      </c>
      <c r="AJ383" s="5"/>
    </row>
    <row r="384" spans="1:36" s="4" customFormat="1" ht="15.75" x14ac:dyDescent="0.25">
      <c r="A384" s="22">
        <v>672</v>
      </c>
      <c r="B384" s="22" t="s">
        <v>379</v>
      </c>
      <c r="C384" s="31">
        <v>1</v>
      </c>
      <c r="D384" s="23">
        <v>591292</v>
      </c>
      <c r="E384" s="23">
        <v>0</v>
      </c>
      <c r="F384" s="23">
        <v>108866</v>
      </c>
      <c r="G384" s="23">
        <v>0</v>
      </c>
      <c r="H384" s="23">
        <v>0</v>
      </c>
      <c r="I384" s="23">
        <v>0</v>
      </c>
      <c r="J384" s="23">
        <v>249438</v>
      </c>
      <c r="K384" s="23">
        <v>0</v>
      </c>
      <c r="L384" s="23">
        <v>0</v>
      </c>
      <c r="M384" s="23">
        <v>0</v>
      </c>
      <c r="N384" s="23">
        <v>0</v>
      </c>
      <c r="O384" s="23">
        <v>0</v>
      </c>
      <c r="P384" s="23">
        <v>0</v>
      </c>
      <c r="Q384" s="23">
        <v>0</v>
      </c>
      <c r="R384" s="23">
        <v>0</v>
      </c>
      <c r="S384" s="23">
        <v>0</v>
      </c>
      <c r="T384" s="24" t="s">
        <v>11</v>
      </c>
      <c r="U384" s="24">
        <f t="shared" si="35"/>
        <v>890466.8</v>
      </c>
      <c r="V384" s="25">
        <f t="shared" si="36"/>
        <v>5.8843548275738478</v>
      </c>
      <c r="W384" s="24">
        <v>11870404.560118703</v>
      </c>
      <c r="X384" s="26">
        <v>15132785.6</v>
      </c>
      <c r="Y384" s="24">
        <f t="shared" si="37"/>
        <v>3262381.0398812965</v>
      </c>
      <c r="Z384" s="24">
        <f t="shared" si="38"/>
        <v>191970.07621410897</v>
      </c>
      <c r="AA384" s="25">
        <v>120.2739760623368</v>
      </c>
      <c r="AB384" s="25">
        <f t="shared" si="39"/>
        <v>125.86610210390742</v>
      </c>
      <c r="AC384" s="27">
        <f t="shared" si="40"/>
        <v>5.5921260415706229</v>
      </c>
      <c r="AD384" s="28">
        <v>7</v>
      </c>
      <c r="AE384" s="26">
        <v>1</v>
      </c>
      <c r="AF384" s="29">
        <f t="shared" si="41"/>
        <v>125.86610210390742</v>
      </c>
      <c r="AG384" s="30">
        <v>120.84212357580051</v>
      </c>
      <c r="AH384" s="30">
        <v>126.89776452166774</v>
      </c>
      <c r="AI384" s="29">
        <v>125.88</v>
      </c>
      <c r="AJ384" s="5"/>
    </row>
    <row r="385" spans="1:36" s="4" customFormat="1" ht="15.75" x14ac:dyDescent="0.25">
      <c r="A385" s="22">
        <v>673</v>
      </c>
      <c r="B385" s="22" t="s">
        <v>380</v>
      </c>
      <c r="C385" s="22">
        <v>1</v>
      </c>
      <c r="D385" s="23">
        <v>2763200</v>
      </c>
      <c r="E385" s="23">
        <v>4710</v>
      </c>
      <c r="F385" s="23">
        <v>17026</v>
      </c>
      <c r="G385" s="23">
        <v>61891.41</v>
      </c>
      <c r="H385" s="23">
        <v>0</v>
      </c>
      <c r="I385" s="23">
        <v>0</v>
      </c>
      <c r="J385" s="23">
        <v>983907</v>
      </c>
      <c r="K385" s="23">
        <v>721163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3">
        <v>0</v>
      </c>
      <c r="T385" s="24" t="s">
        <v>2</v>
      </c>
      <c r="U385" s="24">
        <f t="shared" si="35"/>
        <v>4551897.41</v>
      </c>
      <c r="V385" s="25">
        <f t="shared" si="36"/>
        <v>9.4907501673011776</v>
      </c>
      <c r="W385" s="24">
        <v>28651580.750000004</v>
      </c>
      <c r="X385" s="26">
        <v>47961408</v>
      </c>
      <c r="Y385" s="24">
        <f t="shared" si="37"/>
        <v>19309827.249999996</v>
      </c>
      <c r="Z385" s="24">
        <f t="shared" si="38"/>
        <v>1832647.462034943</v>
      </c>
      <c r="AA385" s="25">
        <v>155.98767317253993</v>
      </c>
      <c r="AB385" s="25">
        <f t="shared" si="39"/>
        <v>160.99900714191853</v>
      </c>
      <c r="AC385" s="27">
        <f t="shared" si="40"/>
        <v>5.0113339693785974</v>
      </c>
      <c r="AD385" s="28">
        <v>41</v>
      </c>
      <c r="AE385" s="26">
        <v>1</v>
      </c>
      <c r="AF385" s="29">
        <f t="shared" si="41"/>
        <v>160.99900714191853</v>
      </c>
      <c r="AG385" s="30">
        <v>155.98767317253993</v>
      </c>
      <c r="AH385" s="30">
        <v>160.96731579401242</v>
      </c>
      <c r="AI385" s="29">
        <v>161</v>
      </c>
      <c r="AJ385" s="5"/>
    </row>
    <row r="386" spans="1:36" s="4" customFormat="1" ht="15.75" x14ac:dyDescent="0.25">
      <c r="A386" s="22">
        <v>674</v>
      </c>
      <c r="B386" s="22" t="s">
        <v>381</v>
      </c>
      <c r="C386" s="22">
        <v>1</v>
      </c>
      <c r="D386" s="23">
        <v>1426500</v>
      </c>
      <c r="E386" s="23">
        <v>75000</v>
      </c>
      <c r="F386" s="23">
        <v>364798</v>
      </c>
      <c r="G386" s="23">
        <v>94600.66</v>
      </c>
      <c r="H386" s="23">
        <v>0</v>
      </c>
      <c r="I386" s="23">
        <v>0</v>
      </c>
      <c r="J386" s="23">
        <v>484814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3">
        <v>0</v>
      </c>
      <c r="S386" s="23">
        <v>0</v>
      </c>
      <c r="T386" s="24" t="s">
        <v>2</v>
      </c>
      <c r="U386" s="24">
        <f t="shared" si="35"/>
        <v>2445712.66</v>
      </c>
      <c r="V386" s="25">
        <f t="shared" si="36"/>
        <v>10.230984541742991</v>
      </c>
      <c r="W386" s="24">
        <v>15531170.66</v>
      </c>
      <c r="X386" s="26">
        <v>23904959</v>
      </c>
      <c r="Y386" s="24">
        <f t="shared" si="37"/>
        <v>8373788.3399999999</v>
      </c>
      <c r="Z386" s="24">
        <f t="shared" si="38"/>
        <v>856720.99062367703</v>
      </c>
      <c r="AA386" s="25">
        <v>140.68402206887944</v>
      </c>
      <c r="AB386" s="25">
        <f t="shared" si="39"/>
        <v>148.39987605529487</v>
      </c>
      <c r="AC386" s="27">
        <f t="shared" si="40"/>
        <v>7.715853986415425</v>
      </c>
      <c r="AD386" s="28">
        <v>48</v>
      </c>
      <c r="AE386" s="26">
        <v>1</v>
      </c>
      <c r="AF386" s="29">
        <f t="shared" si="41"/>
        <v>148.39987605529487</v>
      </c>
      <c r="AG386" s="30">
        <v>140.68402206887944</v>
      </c>
      <c r="AH386" s="30">
        <v>148.90068855891079</v>
      </c>
      <c r="AI386" s="29">
        <v>148.41999999999999</v>
      </c>
      <c r="AJ386" s="5"/>
    </row>
    <row r="387" spans="1:36" s="4" customFormat="1" ht="15.75" x14ac:dyDescent="0.25">
      <c r="A387" s="22">
        <v>675</v>
      </c>
      <c r="B387" s="22" t="s">
        <v>382</v>
      </c>
      <c r="C387" s="22">
        <v>1</v>
      </c>
      <c r="D387" s="23">
        <v>1108650.58</v>
      </c>
      <c r="E387" s="23">
        <v>0</v>
      </c>
      <c r="F387" s="23">
        <v>23343</v>
      </c>
      <c r="G387" s="23">
        <v>0</v>
      </c>
      <c r="H387" s="23">
        <v>0</v>
      </c>
      <c r="I387" s="23">
        <v>341595.55</v>
      </c>
      <c r="J387" s="23">
        <v>2094190.43</v>
      </c>
      <c r="K387" s="23">
        <v>548317.19999999995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4" t="s">
        <v>2</v>
      </c>
      <c r="U387" s="24">
        <f t="shared" si="35"/>
        <v>4116096.76</v>
      </c>
      <c r="V387" s="25">
        <f t="shared" si="36"/>
        <v>9.96946199113078</v>
      </c>
      <c r="W387" s="24">
        <v>21512127.046379998</v>
      </c>
      <c r="X387" s="26">
        <v>41287050.030000001</v>
      </c>
      <c r="Y387" s="24">
        <f t="shared" si="37"/>
        <v>19774922.983620003</v>
      </c>
      <c r="Z387" s="24">
        <f t="shared" si="38"/>
        <v>1971453.4306273812</v>
      </c>
      <c r="AA387" s="25">
        <v>177.7970885996653</v>
      </c>
      <c r="AB387" s="25">
        <f t="shared" si="39"/>
        <v>182.76015437529009</v>
      </c>
      <c r="AC387" s="27">
        <f t="shared" si="40"/>
        <v>4.9630657756247842</v>
      </c>
      <c r="AD387" s="28">
        <v>0</v>
      </c>
      <c r="AE387" s="26">
        <v>1</v>
      </c>
      <c r="AF387" s="29">
        <f t="shared" si="41"/>
        <v>182.76015437529009</v>
      </c>
      <c r="AG387" s="30">
        <v>177.7970885996653</v>
      </c>
      <c r="AH387" s="30">
        <v>182.84016073200482</v>
      </c>
      <c r="AI387" s="29">
        <v>182.76</v>
      </c>
      <c r="AJ387" s="5"/>
    </row>
    <row r="388" spans="1:36" s="4" customFormat="1" ht="15.75" x14ac:dyDescent="0.25">
      <c r="A388" s="22">
        <v>680</v>
      </c>
      <c r="B388" s="22" t="s">
        <v>383</v>
      </c>
      <c r="C388" s="22">
        <v>1</v>
      </c>
      <c r="D388" s="23">
        <v>2415000</v>
      </c>
      <c r="E388" s="23">
        <v>96100</v>
      </c>
      <c r="F388" s="23">
        <v>0</v>
      </c>
      <c r="G388" s="23">
        <v>0</v>
      </c>
      <c r="H388" s="23">
        <v>0</v>
      </c>
      <c r="I388" s="23">
        <v>97725</v>
      </c>
      <c r="J388" s="23">
        <v>1353730</v>
      </c>
      <c r="K388" s="23">
        <v>170415</v>
      </c>
      <c r="L388" s="23">
        <v>0</v>
      </c>
      <c r="M388" s="23">
        <v>0</v>
      </c>
      <c r="N388" s="23">
        <v>0</v>
      </c>
      <c r="O388" s="23">
        <v>0</v>
      </c>
      <c r="P388" s="23">
        <v>0</v>
      </c>
      <c r="Q388" s="23">
        <v>0</v>
      </c>
      <c r="R388" s="23">
        <v>0</v>
      </c>
      <c r="S388" s="23">
        <v>0</v>
      </c>
      <c r="T388" s="24" t="s">
        <v>2</v>
      </c>
      <c r="U388" s="24">
        <f t="shared" si="35"/>
        <v>4132970</v>
      </c>
      <c r="V388" s="25">
        <f t="shared" si="36"/>
        <v>7.9992899102867216</v>
      </c>
      <c r="W388" s="24">
        <v>38161301.590000004</v>
      </c>
      <c r="X388" s="26">
        <v>51666711</v>
      </c>
      <c r="Y388" s="24">
        <f t="shared" si="37"/>
        <v>13505409.409999996</v>
      </c>
      <c r="Z388" s="24">
        <f t="shared" si="38"/>
        <v>1080336.8522770433</v>
      </c>
      <c r="AA388" s="25">
        <v>129.92830716298693</v>
      </c>
      <c r="AB388" s="25">
        <f t="shared" si="39"/>
        <v>132.55935211858417</v>
      </c>
      <c r="AC388" s="27">
        <f t="shared" si="40"/>
        <v>2.6310449555972468</v>
      </c>
      <c r="AD388" s="28">
        <v>18</v>
      </c>
      <c r="AE388" s="26">
        <v>1</v>
      </c>
      <c r="AF388" s="29">
        <f t="shared" si="41"/>
        <v>132.55935211858417</v>
      </c>
      <c r="AG388" s="30">
        <v>129.92830716298693</v>
      </c>
      <c r="AH388" s="30">
        <v>132.48005498707258</v>
      </c>
      <c r="AI388" s="29">
        <v>132.56</v>
      </c>
      <c r="AJ388" s="5"/>
    </row>
    <row r="389" spans="1:36" s="4" customFormat="1" ht="15.75" x14ac:dyDescent="0.25">
      <c r="A389" s="22">
        <v>683</v>
      </c>
      <c r="B389" s="22" t="s">
        <v>384</v>
      </c>
      <c r="C389" s="22">
        <v>1</v>
      </c>
      <c r="D389" s="23">
        <v>369281</v>
      </c>
      <c r="E389" s="23">
        <v>0</v>
      </c>
      <c r="F389" s="23">
        <v>37120</v>
      </c>
      <c r="G389" s="23">
        <v>21237.230000000003</v>
      </c>
      <c r="H389" s="23">
        <v>0</v>
      </c>
      <c r="I389" s="23">
        <v>0</v>
      </c>
      <c r="J389" s="23">
        <v>1752811</v>
      </c>
      <c r="K389" s="23">
        <v>131298</v>
      </c>
      <c r="L389" s="23">
        <v>0</v>
      </c>
      <c r="M389" s="23">
        <v>0</v>
      </c>
      <c r="N389" s="23">
        <v>0</v>
      </c>
      <c r="O389" s="23">
        <v>0</v>
      </c>
      <c r="P389" s="23">
        <v>0</v>
      </c>
      <c r="Q389" s="23">
        <v>0</v>
      </c>
      <c r="R389" s="23">
        <v>0</v>
      </c>
      <c r="S389" s="23">
        <v>0</v>
      </c>
      <c r="T389" s="24" t="s">
        <v>2</v>
      </c>
      <c r="U389" s="24">
        <f t="shared" si="35"/>
        <v>2311747.23</v>
      </c>
      <c r="V389" s="25">
        <f t="shared" si="36"/>
        <v>14.007596740696307</v>
      </c>
      <c r="W389" s="24">
        <v>8287100.8399999999</v>
      </c>
      <c r="X389" s="26">
        <v>16503525</v>
      </c>
      <c r="Y389" s="24">
        <f t="shared" si="37"/>
        <v>8216424.1600000001</v>
      </c>
      <c r="Z389" s="24">
        <f t="shared" si="38"/>
        <v>1150923.5628379439</v>
      </c>
      <c r="AA389" s="25">
        <v>182.29875719438201</v>
      </c>
      <c r="AB389" s="25">
        <f t="shared" si="39"/>
        <v>185.25901559033107</v>
      </c>
      <c r="AC389" s="27">
        <f t="shared" si="40"/>
        <v>2.9602583959490687</v>
      </c>
      <c r="AD389" s="28">
        <v>9</v>
      </c>
      <c r="AE389" s="26">
        <v>1</v>
      </c>
      <c r="AF389" s="29">
        <f t="shared" si="41"/>
        <v>185.25901559033107</v>
      </c>
      <c r="AG389" s="30">
        <v>182.29875719438201</v>
      </c>
      <c r="AH389" s="30">
        <v>182.29875719438201</v>
      </c>
      <c r="AI389" s="29">
        <v>182.3</v>
      </c>
      <c r="AJ389" s="5"/>
    </row>
    <row r="390" spans="1:36" s="4" customFormat="1" ht="15.75" x14ac:dyDescent="0.25">
      <c r="A390" s="22">
        <v>685</v>
      </c>
      <c r="B390" s="22" t="s">
        <v>385</v>
      </c>
      <c r="C390" s="22">
        <v>1</v>
      </c>
      <c r="D390" s="23">
        <v>130659.62</v>
      </c>
      <c r="E390" s="23">
        <v>10000</v>
      </c>
      <c r="F390" s="23">
        <v>87089.77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23">
        <v>0</v>
      </c>
      <c r="Q390" s="23">
        <v>0</v>
      </c>
      <c r="R390" s="23">
        <v>0</v>
      </c>
      <c r="S390" s="23">
        <v>0</v>
      </c>
      <c r="T390" s="24" t="s">
        <v>2</v>
      </c>
      <c r="U390" s="24">
        <f t="shared" si="35"/>
        <v>227749.39</v>
      </c>
      <c r="V390" s="25">
        <f t="shared" si="36"/>
        <v>9.9404257233644255</v>
      </c>
      <c r="W390" s="24">
        <v>1294415.1199999999</v>
      </c>
      <c r="X390" s="26">
        <v>2291143.2200000002</v>
      </c>
      <c r="Y390" s="24">
        <f t="shared" si="37"/>
        <v>996728.10000000033</v>
      </c>
      <c r="Z390" s="24">
        <f t="shared" si="38"/>
        <v>99079.016444401524</v>
      </c>
      <c r="AA390" s="25">
        <v>173.53318419902243</v>
      </c>
      <c r="AB390" s="25">
        <f t="shared" si="39"/>
        <v>169.3478521446504</v>
      </c>
      <c r="AC390" s="27">
        <f t="shared" si="40"/>
        <v>-4.1853320543720258</v>
      </c>
      <c r="AD390" s="28">
        <v>0</v>
      </c>
      <c r="AE390" s="26">
        <v>1</v>
      </c>
      <c r="AF390" s="29">
        <f t="shared" si="41"/>
        <v>169.3478521446504</v>
      </c>
      <c r="AG390" s="30">
        <v>173.53318419902243</v>
      </c>
      <c r="AH390" s="30">
        <v>173.21009986623693</v>
      </c>
      <c r="AI390" s="29">
        <v>169.35</v>
      </c>
      <c r="AJ390" s="5"/>
    </row>
    <row r="391" spans="1:36" s="4" customFormat="1" ht="15.75" x14ac:dyDescent="0.25">
      <c r="A391" s="22">
        <v>690</v>
      </c>
      <c r="B391" s="22" t="s">
        <v>386</v>
      </c>
      <c r="C391" s="22">
        <v>1</v>
      </c>
      <c r="D391" s="23">
        <v>1386219</v>
      </c>
      <c r="E391" s="23">
        <v>57600</v>
      </c>
      <c r="F391" s="23">
        <v>65849</v>
      </c>
      <c r="G391" s="23">
        <v>40153.96</v>
      </c>
      <c r="H391" s="23">
        <v>0</v>
      </c>
      <c r="I391" s="23">
        <v>0</v>
      </c>
      <c r="J391" s="23">
        <v>384199</v>
      </c>
      <c r="K391" s="23">
        <v>1147613</v>
      </c>
      <c r="L391" s="23">
        <v>0</v>
      </c>
      <c r="M391" s="23">
        <v>0</v>
      </c>
      <c r="N391" s="23">
        <v>0</v>
      </c>
      <c r="O391" s="23">
        <v>0</v>
      </c>
      <c r="P391" s="23">
        <v>0</v>
      </c>
      <c r="Q391" s="23">
        <v>0</v>
      </c>
      <c r="R391" s="23">
        <v>0</v>
      </c>
      <c r="S391" s="23">
        <v>0</v>
      </c>
      <c r="T391" s="24" t="s">
        <v>2</v>
      </c>
      <c r="U391" s="24">
        <f t="shared" si="35"/>
        <v>3081633.96</v>
      </c>
      <c r="V391" s="25">
        <f t="shared" si="36"/>
        <v>7.9783312609300845</v>
      </c>
      <c r="W391" s="24">
        <v>27019358.236560002</v>
      </c>
      <c r="X391" s="26">
        <v>38625044</v>
      </c>
      <c r="Y391" s="24">
        <f t="shared" si="37"/>
        <v>11605685.763439998</v>
      </c>
      <c r="Z391" s="24">
        <f t="shared" si="38"/>
        <v>925940.0553098456</v>
      </c>
      <c r="AA391" s="25">
        <v>138.97098883885801</v>
      </c>
      <c r="AB391" s="25">
        <f t="shared" si="39"/>
        <v>139.52627451261719</v>
      </c>
      <c r="AC391" s="27">
        <f t="shared" si="40"/>
        <v>0.55528567375918669</v>
      </c>
      <c r="AD391" s="28">
        <v>26</v>
      </c>
      <c r="AE391" s="26">
        <v>1</v>
      </c>
      <c r="AF391" s="29">
        <f t="shared" si="41"/>
        <v>139.52627451261719</v>
      </c>
      <c r="AG391" s="30">
        <v>138.97098883885801</v>
      </c>
      <c r="AH391" s="30">
        <v>139.66383448740385</v>
      </c>
      <c r="AI391" s="29">
        <v>139.53</v>
      </c>
      <c r="AJ391" s="5"/>
    </row>
    <row r="392" spans="1:36" s="4" customFormat="1" ht="15.75" x14ac:dyDescent="0.25">
      <c r="A392" s="22">
        <v>695</v>
      </c>
      <c r="B392" s="22" t="s">
        <v>387</v>
      </c>
      <c r="C392" s="22">
        <v>1</v>
      </c>
      <c r="D392" s="23">
        <v>1348109</v>
      </c>
      <c r="E392" s="23">
        <v>9881</v>
      </c>
      <c r="F392" s="23">
        <v>1397</v>
      </c>
      <c r="G392" s="23">
        <v>8026.97</v>
      </c>
      <c r="H392" s="23">
        <v>0</v>
      </c>
      <c r="I392" s="23">
        <v>10000</v>
      </c>
      <c r="J392" s="23">
        <v>2042003</v>
      </c>
      <c r="K392" s="23">
        <v>374508</v>
      </c>
      <c r="L392" s="23">
        <v>0</v>
      </c>
      <c r="M392" s="23">
        <v>0</v>
      </c>
      <c r="N392" s="23">
        <v>0</v>
      </c>
      <c r="O392" s="23">
        <v>0</v>
      </c>
      <c r="P392" s="23">
        <v>0</v>
      </c>
      <c r="Q392" s="23">
        <v>0</v>
      </c>
      <c r="R392" s="23">
        <v>0</v>
      </c>
      <c r="S392" s="23">
        <v>0</v>
      </c>
      <c r="T392" s="24" t="s">
        <v>2</v>
      </c>
      <c r="U392" s="24">
        <f t="shared" si="35"/>
        <v>3793924.9699999997</v>
      </c>
      <c r="V392" s="25">
        <f t="shared" si="36"/>
        <v>10.308049041961462</v>
      </c>
      <c r="W392" s="24">
        <v>20881710.072960004</v>
      </c>
      <c r="X392" s="26">
        <v>36805461</v>
      </c>
      <c r="Y392" s="24">
        <f t="shared" si="37"/>
        <v>15923750.927039996</v>
      </c>
      <c r="Z392" s="24">
        <f t="shared" si="38"/>
        <v>1641428.0548790758</v>
      </c>
      <c r="AA392" s="25">
        <v>164.99265772468723</v>
      </c>
      <c r="AB392" s="25">
        <f t="shared" si="39"/>
        <v>168.39632780198056</v>
      </c>
      <c r="AC392" s="27">
        <f t="shared" si="40"/>
        <v>3.4036700772933273</v>
      </c>
      <c r="AD392" s="28">
        <v>4</v>
      </c>
      <c r="AE392" s="26">
        <v>1</v>
      </c>
      <c r="AF392" s="29">
        <f t="shared" si="41"/>
        <v>168.39632780198056</v>
      </c>
      <c r="AG392" s="30">
        <v>164.99265772468723</v>
      </c>
      <c r="AH392" s="30">
        <v>168.55970761814177</v>
      </c>
      <c r="AI392" s="29">
        <v>168.4</v>
      </c>
      <c r="AJ392" s="5"/>
    </row>
    <row r="393" spans="1:36" s="4" customFormat="1" ht="15.75" x14ac:dyDescent="0.25">
      <c r="A393" s="22">
        <v>698</v>
      </c>
      <c r="B393" s="22" t="s">
        <v>388</v>
      </c>
      <c r="C393" s="22">
        <v>1</v>
      </c>
      <c r="D393" s="23">
        <v>1531400</v>
      </c>
      <c r="E393" s="23">
        <v>1361</v>
      </c>
      <c r="F393" s="23">
        <v>6016</v>
      </c>
      <c r="G393" s="23">
        <v>0</v>
      </c>
      <c r="H393" s="23">
        <v>0</v>
      </c>
      <c r="I393" s="23">
        <v>0</v>
      </c>
      <c r="J393" s="23">
        <v>704479</v>
      </c>
      <c r="K393" s="23">
        <v>440000</v>
      </c>
      <c r="L393" s="23">
        <v>0</v>
      </c>
      <c r="M393" s="23">
        <v>0</v>
      </c>
      <c r="N393" s="23">
        <v>0</v>
      </c>
      <c r="O393" s="23">
        <v>0</v>
      </c>
      <c r="P393" s="23">
        <v>0</v>
      </c>
      <c r="Q393" s="23">
        <v>0</v>
      </c>
      <c r="R393" s="23">
        <v>0</v>
      </c>
      <c r="S393" s="23">
        <v>0</v>
      </c>
      <c r="T393" s="24" t="s">
        <v>2</v>
      </c>
      <c r="U393" s="24">
        <f t="shared" si="35"/>
        <v>2683256</v>
      </c>
      <c r="V393" s="25">
        <f t="shared" si="36"/>
        <v>8.7240665448491761</v>
      </c>
      <c r="W393" s="24">
        <v>14962591.459399998</v>
      </c>
      <c r="X393" s="26">
        <v>30756941</v>
      </c>
      <c r="Y393" s="24">
        <f t="shared" si="37"/>
        <v>15794349.540600002</v>
      </c>
      <c r="Z393" s="24">
        <f t="shared" si="38"/>
        <v>1377909.5642480245</v>
      </c>
      <c r="AA393" s="25">
        <v>188.43704726439347</v>
      </c>
      <c r="AB393" s="25">
        <f t="shared" si="39"/>
        <v>196.34988708653867</v>
      </c>
      <c r="AC393" s="27">
        <f t="shared" si="40"/>
        <v>7.9128398221452017</v>
      </c>
      <c r="AD393" s="28">
        <v>0</v>
      </c>
      <c r="AE393" s="26">
        <v>1</v>
      </c>
      <c r="AF393" s="29">
        <f t="shared" si="41"/>
        <v>196.34988708653867</v>
      </c>
      <c r="AG393" s="30">
        <v>188.43704726439347</v>
      </c>
      <c r="AH393" s="30">
        <v>196.48348441413592</v>
      </c>
      <c r="AI393" s="29">
        <v>196.35</v>
      </c>
      <c r="AJ393" s="5"/>
    </row>
    <row r="394" spans="1:36" s="4" customFormat="1" ht="15.75" x14ac:dyDescent="0.25">
      <c r="A394" s="22">
        <v>700</v>
      </c>
      <c r="B394" s="22" t="s">
        <v>389</v>
      </c>
      <c r="C394" s="22">
        <v>1</v>
      </c>
      <c r="D394" s="23">
        <v>920318</v>
      </c>
      <c r="E394" s="23">
        <v>0</v>
      </c>
      <c r="F394" s="23">
        <v>6280</v>
      </c>
      <c r="G394" s="23">
        <v>72851.8</v>
      </c>
      <c r="H394" s="23">
        <v>0</v>
      </c>
      <c r="I394" s="23">
        <v>0</v>
      </c>
      <c r="J394" s="23">
        <v>1527796</v>
      </c>
      <c r="K394" s="23">
        <v>0</v>
      </c>
      <c r="L394" s="23">
        <v>0</v>
      </c>
      <c r="M394" s="23">
        <v>0</v>
      </c>
      <c r="N394" s="23">
        <v>0</v>
      </c>
      <c r="O394" s="23">
        <v>0</v>
      </c>
      <c r="P394" s="23">
        <v>0</v>
      </c>
      <c r="Q394" s="23">
        <v>0</v>
      </c>
      <c r="R394" s="23">
        <v>0</v>
      </c>
      <c r="S394" s="23">
        <v>0</v>
      </c>
      <c r="T394" s="24" t="s">
        <v>11</v>
      </c>
      <c r="U394" s="24">
        <f t="shared" ref="U394:U448" si="42">IF(OR(T394="X",T394="X16",T394="X17"),SUM(D394:S394),
IF(T394="x18",SUM(E394:K394,M394:S394)+D394*0.9+L394*0.9,SUM(D394:S394)-D394-L394))</f>
        <v>2435214</v>
      </c>
      <c r="V394" s="25">
        <f t="shared" ref="V394:V448" si="43">IF(AND(C394=1,U394&gt;0),U394/X394*100,0)</f>
        <v>8.8959758521818788</v>
      </c>
      <c r="W394" s="24">
        <v>15074658.800000003</v>
      </c>
      <c r="X394" s="26">
        <v>27374332.399999999</v>
      </c>
      <c r="Y394" s="24">
        <f t="shared" ref="Y394:Y448" si="44">IF(X394-W394&gt;0,X394-W394,0)</f>
        <v>12299673.599999996</v>
      </c>
      <c r="Z394" s="24">
        <f t="shared" ref="Z394:Z448" si="45">V394*0.01*Y394</f>
        <v>1094175.9933531892</v>
      </c>
      <c r="AA394" s="25">
        <v>173.67105687301375</v>
      </c>
      <c r="AB394" s="25">
        <f t="shared" ref="AB394:AB448" si="46">IFERROR(IF(C394=1,(X394-Z394)/W394*100,0),"")</f>
        <v>174.33334150585753</v>
      </c>
      <c r="AC394" s="27">
        <f t="shared" ref="AC394:AC448" si="47">AB394-AA394</f>
        <v>0.66228463284377881</v>
      </c>
      <c r="AD394" s="28">
        <v>38</v>
      </c>
      <c r="AE394" s="26">
        <v>1</v>
      </c>
      <c r="AF394" s="29">
        <f t="shared" ref="AF394:AF448" si="48">IF(AE394=1,AB394,AA394)</f>
        <v>174.33334150585753</v>
      </c>
      <c r="AG394" s="30">
        <v>175.71079712117341</v>
      </c>
      <c r="AH394" s="30">
        <v>173.5838734417809</v>
      </c>
      <c r="AI394" s="29">
        <v>174.3</v>
      </c>
      <c r="AJ394" s="5"/>
    </row>
    <row r="395" spans="1:36" s="4" customFormat="1" ht="15.75" x14ac:dyDescent="0.25">
      <c r="A395" s="22">
        <v>705</v>
      </c>
      <c r="B395" s="22" t="s">
        <v>390</v>
      </c>
      <c r="C395" s="22">
        <v>1</v>
      </c>
      <c r="D395" s="23">
        <v>1780088</v>
      </c>
      <c r="E395" s="23">
        <v>262670</v>
      </c>
      <c r="F395" s="23">
        <v>54946</v>
      </c>
      <c r="G395" s="23">
        <v>4833.1499999999996</v>
      </c>
      <c r="H395" s="23">
        <v>0</v>
      </c>
      <c r="I395" s="23">
        <v>0</v>
      </c>
      <c r="J395" s="23">
        <v>2071950</v>
      </c>
      <c r="K395" s="23">
        <v>1762386</v>
      </c>
      <c r="L395" s="23">
        <v>0</v>
      </c>
      <c r="M395" s="23">
        <v>0</v>
      </c>
      <c r="N395" s="23">
        <v>0</v>
      </c>
      <c r="O395" s="23">
        <v>0</v>
      </c>
      <c r="P395" s="23">
        <v>0</v>
      </c>
      <c r="Q395" s="23">
        <v>0</v>
      </c>
      <c r="R395" s="23">
        <v>0</v>
      </c>
      <c r="S395" s="23">
        <v>0</v>
      </c>
      <c r="T395" s="24" t="s">
        <v>2</v>
      </c>
      <c r="U395" s="24">
        <f t="shared" si="42"/>
        <v>5936873.1500000004</v>
      </c>
      <c r="V395" s="25">
        <f t="shared" si="43"/>
        <v>14.244863005974572</v>
      </c>
      <c r="W395" s="24">
        <v>20779055.20388779</v>
      </c>
      <c r="X395" s="26">
        <v>41677292</v>
      </c>
      <c r="Y395" s="24">
        <f t="shared" si="44"/>
        <v>20898236.79611221</v>
      </c>
      <c r="Z395" s="24">
        <f t="shared" si="45"/>
        <v>2976925.2022703541</v>
      </c>
      <c r="AA395" s="25">
        <v>173.35163835885118</v>
      </c>
      <c r="AB395" s="25">
        <f t="shared" si="46"/>
        <v>186.24699928844097</v>
      </c>
      <c r="AC395" s="27">
        <f t="shared" si="47"/>
        <v>12.895360929589799</v>
      </c>
      <c r="AD395" s="28">
        <v>4</v>
      </c>
      <c r="AE395" s="26">
        <v>1</v>
      </c>
      <c r="AF395" s="29">
        <f t="shared" si="48"/>
        <v>186.24699928844097</v>
      </c>
      <c r="AG395" s="30">
        <v>173.35163835885118</v>
      </c>
      <c r="AH395" s="30">
        <v>186.17094515019502</v>
      </c>
      <c r="AI395" s="29">
        <v>186.25</v>
      </c>
      <c r="AJ395" s="5"/>
    </row>
    <row r="396" spans="1:36" s="4" customFormat="1" ht="15.75" x14ac:dyDescent="0.25">
      <c r="A396" s="22">
        <v>710</v>
      </c>
      <c r="B396" s="22" t="s">
        <v>391</v>
      </c>
      <c r="C396" s="22">
        <v>1</v>
      </c>
      <c r="D396" s="23">
        <v>910000</v>
      </c>
      <c r="E396" s="23">
        <v>196520</v>
      </c>
      <c r="F396" s="23">
        <v>21586</v>
      </c>
      <c r="G396" s="23">
        <v>25957.75</v>
      </c>
      <c r="H396" s="23">
        <v>0</v>
      </c>
      <c r="I396" s="23">
        <v>0</v>
      </c>
      <c r="J396" s="23">
        <v>575145</v>
      </c>
      <c r="K396" s="23">
        <v>300000</v>
      </c>
      <c r="L396" s="23">
        <v>0</v>
      </c>
      <c r="M396" s="23">
        <v>0</v>
      </c>
      <c r="N396" s="23">
        <v>0</v>
      </c>
      <c r="O396" s="23">
        <v>0</v>
      </c>
      <c r="P396" s="23">
        <v>0</v>
      </c>
      <c r="Q396" s="23">
        <v>0</v>
      </c>
      <c r="R396" s="23">
        <v>0</v>
      </c>
      <c r="S396" s="23">
        <v>0</v>
      </c>
      <c r="T396" s="24" t="s">
        <v>11</v>
      </c>
      <c r="U396" s="24">
        <f t="shared" si="42"/>
        <v>1938208.75</v>
      </c>
      <c r="V396" s="25">
        <f t="shared" si="43"/>
        <v>4.9849615945961636</v>
      </c>
      <c r="W396" s="24">
        <v>25324619.460000005</v>
      </c>
      <c r="X396" s="26">
        <v>38881117</v>
      </c>
      <c r="Y396" s="24">
        <f t="shared" si="44"/>
        <v>13556497.539999995</v>
      </c>
      <c r="Z396" s="24">
        <f t="shared" si="45"/>
        <v>675786.19594137347</v>
      </c>
      <c r="AA396" s="25">
        <v>146.47528602391219</v>
      </c>
      <c r="AB396" s="25">
        <f t="shared" si="46"/>
        <v>150.86240827588182</v>
      </c>
      <c r="AC396" s="27">
        <f t="shared" si="47"/>
        <v>4.3871222519696289</v>
      </c>
      <c r="AD396" s="28">
        <v>19</v>
      </c>
      <c r="AE396" s="26">
        <v>1</v>
      </c>
      <c r="AF396" s="29">
        <f t="shared" si="48"/>
        <v>150.86240827588182</v>
      </c>
      <c r="AG396" s="30">
        <v>147.16995008308308</v>
      </c>
      <c r="AH396" s="30">
        <v>150.92960388681342</v>
      </c>
      <c r="AI396" s="29">
        <v>150.86000000000001</v>
      </c>
      <c r="AJ396" s="5"/>
    </row>
    <row r="397" spans="1:36" s="4" customFormat="1" ht="15.75" x14ac:dyDescent="0.25">
      <c r="A397" s="22">
        <v>712</v>
      </c>
      <c r="B397" s="22" t="s">
        <v>392</v>
      </c>
      <c r="C397" s="22">
        <v>1</v>
      </c>
      <c r="D397" s="23">
        <v>1311494</v>
      </c>
      <c r="E397" s="23">
        <v>0</v>
      </c>
      <c r="F397" s="23">
        <v>40531</v>
      </c>
      <c r="G397" s="23">
        <v>69580.070000000007</v>
      </c>
      <c r="H397" s="23">
        <v>0</v>
      </c>
      <c r="I397" s="23">
        <v>0</v>
      </c>
      <c r="J397" s="23">
        <v>733789</v>
      </c>
      <c r="K397" s="23">
        <v>641298</v>
      </c>
      <c r="L397" s="23">
        <v>0</v>
      </c>
      <c r="M397" s="23">
        <v>0</v>
      </c>
      <c r="N397" s="23">
        <v>0</v>
      </c>
      <c r="O397" s="23">
        <v>0</v>
      </c>
      <c r="P397" s="23">
        <v>0</v>
      </c>
      <c r="Q397" s="23">
        <v>0</v>
      </c>
      <c r="R397" s="23">
        <v>0</v>
      </c>
      <c r="S397" s="23">
        <v>0</v>
      </c>
      <c r="T397" s="24" t="s">
        <v>2</v>
      </c>
      <c r="U397" s="24">
        <f t="shared" si="42"/>
        <v>2796692.0700000003</v>
      </c>
      <c r="V397" s="25">
        <f t="shared" si="43"/>
        <v>6.2182202619170628</v>
      </c>
      <c r="W397" s="24">
        <v>25246167.830000002</v>
      </c>
      <c r="X397" s="26">
        <v>44975764</v>
      </c>
      <c r="Y397" s="24">
        <f t="shared" si="44"/>
        <v>19729596.169999998</v>
      </c>
      <c r="Z397" s="24">
        <f t="shared" si="45"/>
        <v>1226829.7466373527</v>
      </c>
      <c r="AA397" s="25">
        <v>170.68081462662732</v>
      </c>
      <c r="AB397" s="25">
        <f t="shared" si="46"/>
        <v>173.28940593263354</v>
      </c>
      <c r="AC397" s="27">
        <f t="shared" si="47"/>
        <v>2.6085913060062182</v>
      </c>
      <c r="AD397" s="28">
        <v>33</v>
      </c>
      <c r="AE397" s="26">
        <v>1</v>
      </c>
      <c r="AF397" s="29">
        <f t="shared" si="48"/>
        <v>173.28940593263354</v>
      </c>
      <c r="AG397" s="30">
        <v>170.68081462662732</v>
      </c>
      <c r="AH397" s="30">
        <v>174.07042572679831</v>
      </c>
      <c r="AI397" s="29">
        <v>173.3</v>
      </c>
      <c r="AJ397" s="5"/>
    </row>
    <row r="398" spans="1:36" s="4" customFormat="1" ht="15.75" x14ac:dyDescent="0.25">
      <c r="A398" s="22">
        <v>715</v>
      </c>
      <c r="B398" s="22" t="s">
        <v>393</v>
      </c>
      <c r="C398" s="22">
        <v>1</v>
      </c>
      <c r="D398" s="23">
        <v>700000</v>
      </c>
      <c r="E398" s="23">
        <v>0</v>
      </c>
      <c r="F398" s="23">
        <v>53515</v>
      </c>
      <c r="G398" s="23">
        <v>13467.44</v>
      </c>
      <c r="H398" s="23">
        <v>0</v>
      </c>
      <c r="I398" s="23">
        <v>0</v>
      </c>
      <c r="J398" s="23">
        <v>330000</v>
      </c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3">
        <v>0</v>
      </c>
      <c r="Q398" s="23">
        <v>0</v>
      </c>
      <c r="R398" s="23">
        <v>0</v>
      </c>
      <c r="S398" s="23">
        <v>0</v>
      </c>
      <c r="T398" s="24" t="s">
        <v>2</v>
      </c>
      <c r="U398" s="24">
        <f t="shared" si="42"/>
        <v>1096982.44</v>
      </c>
      <c r="V398" s="25">
        <f t="shared" si="43"/>
        <v>4.3936571557219128</v>
      </c>
      <c r="W398" s="24">
        <v>14836487.640000004</v>
      </c>
      <c r="X398" s="26">
        <v>24967411</v>
      </c>
      <c r="Y398" s="24">
        <f t="shared" si="44"/>
        <v>10130923.359999996</v>
      </c>
      <c r="Z398" s="24">
        <f t="shared" si="45"/>
        <v>445118.03914734267</v>
      </c>
      <c r="AA398" s="25">
        <v>149.94038700272617</v>
      </c>
      <c r="AB398" s="25">
        <f t="shared" si="46"/>
        <v>165.28368139329135</v>
      </c>
      <c r="AC398" s="27">
        <f t="shared" si="47"/>
        <v>15.343294390565177</v>
      </c>
      <c r="AD398" s="28">
        <v>8</v>
      </c>
      <c r="AE398" s="26">
        <v>1</v>
      </c>
      <c r="AF398" s="29">
        <f t="shared" si="48"/>
        <v>165.28368139329135</v>
      </c>
      <c r="AG398" s="30">
        <v>149.94038700272617</v>
      </c>
      <c r="AH398" s="30">
        <v>164.84057660100873</v>
      </c>
      <c r="AI398" s="29">
        <v>165.28</v>
      </c>
      <c r="AJ398" s="5"/>
    </row>
    <row r="399" spans="1:36" s="4" customFormat="1" ht="15.75" x14ac:dyDescent="0.25">
      <c r="A399" s="22">
        <v>717</v>
      </c>
      <c r="B399" s="22" t="s">
        <v>394</v>
      </c>
      <c r="C399" s="22">
        <v>1</v>
      </c>
      <c r="D399" s="23">
        <v>1451130</v>
      </c>
      <c r="E399" s="23">
        <v>97000</v>
      </c>
      <c r="F399" s="23">
        <v>179134</v>
      </c>
      <c r="G399" s="23">
        <v>41589.870000000003</v>
      </c>
      <c r="H399" s="23">
        <v>0</v>
      </c>
      <c r="I399" s="23">
        <v>0</v>
      </c>
      <c r="J399" s="23">
        <v>597349</v>
      </c>
      <c r="K399" s="23">
        <v>0</v>
      </c>
      <c r="L399" s="23">
        <v>0</v>
      </c>
      <c r="M399" s="23">
        <v>0</v>
      </c>
      <c r="N399" s="23">
        <v>0</v>
      </c>
      <c r="O399" s="23">
        <v>0</v>
      </c>
      <c r="P399" s="23">
        <v>0</v>
      </c>
      <c r="Q399" s="23">
        <v>0</v>
      </c>
      <c r="R399" s="23">
        <v>0</v>
      </c>
      <c r="S399" s="23">
        <v>0</v>
      </c>
      <c r="T399" s="24" t="s">
        <v>11</v>
      </c>
      <c r="U399" s="24">
        <f t="shared" si="42"/>
        <v>2221089.87</v>
      </c>
      <c r="V399" s="25">
        <f t="shared" si="43"/>
        <v>11.367199459150372</v>
      </c>
      <c r="W399" s="24">
        <v>11931880.619999999</v>
      </c>
      <c r="X399" s="26">
        <v>19539464.209999997</v>
      </c>
      <c r="Y399" s="24">
        <f t="shared" si="44"/>
        <v>7607583.589999998</v>
      </c>
      <c r="Z399" s="24">
        <f t="shared" si="45"/>
        <v>864769.20069689222</v>
      </c>
      <c r="AA399" s="25">
        <v>157.09233896553368</v>
      </c>
      <c r="AB399" s="25">
        <f t="shared" si="46"/>
        <v>156.51091059359851</v>
      </c>
      <c r="AC399" s="27">
        <f t="shared" si="47"/>
        <v>-0.58142837193517494</v>
      </c>
      <c r="AD399" s="28">
        <v>25</v>
      </c>
      <c r="AE399" s="26">
        <v>1</v>
      </c>
      <c r="AF399" s="29">
        <f t="shared" si="48"/>
        <v>156.51091059359851</v>
      </c>
      <c r="AG399" s="30">
        <v>160.15029922589807</v>
      </c>
      <c r="AH399" s="30">
        <v>156.12601866999759</v>
      </c>
      <c r="AI399" s="29">
        <v>156.5</v>
      </c>
      <c r="AJ399" s="5"/>
    </row>
    <row r="400" spans="1:36" s="4" customFormat="1" ht="15.75" x14ac:dyDescent="0.25">
      <c r="A400" s="22">
        <v>720</v>
      </c>
      <c r="B400" s="22" t="s">
        <v>395</v>
      </c>
      <c r="C400" s="22">
        <v>1</v>
      </c>
      <c r="D400" s="23">
        <v>951181</v>
      </c>
      <c r="E400" s="23">
        <v>0</v>
      </c>
      <c r="F400" s="23">
        <v>189958</v>
      </c>
      <c r="G400" s="23">
        <v>7708.26</v>
      </c>
      <c r="H400" s="23">
        <v>0</v>
      </c>
      <c r="I400" s="23">
        <v>0</v>
      </c>
      <c r="J400" s="23">
        <v>770799</v>
      </c>
      <c r="K400" s="23">
        <v>204127</v>
      </c>
      <c r="L400" s="23">
        <v>0</v>
      </c>
      <c r="M400" s="23">
        <v>0</v>
      </c>
      <c r="N400" s="23">
        <v>0</v>
      </c>
      <c r="O400" s="23">
        <v>0</v>
      </c>
      <c r="P400" s="23">
        <v>0</v>
      </c>
      <c r="Q400" s="23">
        <v>0</v>
      </c>
      <c r="R400" s="23">
        <v>0</v>
      </c>
      <c r="S400" s="23">
        <v>0</v>
      </c>
      <c r="T400" s="24" t="s">
        <v>2</v>
      </c>
      <c r="U400" s="24">
        <f t="shared" si="42"/>
        <v>2123773.2599999998</v>
      </c>
      <c r="V400" s="25">
        <f t="shared" si="43"/>
        <v>9.1060944970506643</v>
      </c>
      <c r="W400" s="24">
        <v>20521967.339999996</v>
      </c>
      <c r="X400" s="26">
        <v>23322548</v>
      </c>
      <c r="Y400" s="24">
        <f t="shared" si="44"/>
        <v>2800580.6600000039</v>
      </c>
      <c r="Z400" s="24">
        <f t="shared" si="45"/>
        <v>255023.52136572552</v>
      </c>
      <c r="AA400" s="25">
        <v>116.57760677894464</v>
      </c>
      <c r="AB400" s="25">
        <f t="shared" si="46"/>
        <v>112.40405998343373</v>
      </c>
      <c r="AC400" s="27">
        <f t="shared" si="47"/>
        <v>-4.1735467955109158</v>
      </c>
      <c r="AD400" s="28">
        <v>7</v>
      </c>
      <c r="AE400" s="26">
        <v>1</v>
      </c>
      <c r="AF400" s="29">
        <f t="shared" si="48"/>
        <v>112.40405998343373</v>
      </c>
      <c r="AG400" s="30">
        <v>116.57760677894464</v>
      </c>
      <c r="AH400" s="30">
        <v>112.06100366343183</v>
      </c>
      <c r="AI400" s="29">
        <v>112.4</v>
      </c>
      <c r="AJ400" s="5"/>
    </row>
    <row r="401" spans="1:36" s="4" customFormat="1" ht="15.75" x14ac:dyDescent="0.25">
      <c r="A401" s="22">
        <v>725</v>
      </c>
      <c r="B401" s="22" t="s">
        <v>396</v>
      </c>
      <c r="C401" s="22">
        <v>1</v>
      </c>
      <c r="D401" s="23">
        <v>1384863</v>
      </c>
      <c r="E401" s="23">
        <v>0</v>
      </c>
      <c r="F401" s="23">
        <v>87705</v>
      </c>
      <c r="G401" s="23">
        <v>60289</v>
      </c>
      <c r="H401" s="23">
        <v>0</v>
      </c>
      <c r="I401" s="23">
        <v>0</v>
      </c>
      <c r="J401" s="23">
        <v>2685662</v>
      </c>
      <c r="K401" s="23">
        <v>0</v>
      </c>
      <c r="L401" s="23">
        <v>0</v>
      </c>
      <c r="M401" s="23">
        <v>0</v>
      </c>
      <c r="N401" s="23">
        <v>0</v>
      </c>
      <c r="O401" s="23">
        <v>0</v>
      </c>
      <c r="P401" s="23">
        <v>0</v>
      </c>
      <c r="Q401" s="23">
        <v>0</v>
      </c>
      <c r="R401" s="23">
        <v>0</v>
      </c>
      <c r="S401" s="23">
        <v>0</v>
      </c>
      <c r="T401" s="24" t="s">
        <v>2</v>
      </c>
      <c r="U401" s="24">
        <f t="shared" si="42"/>
        <v>4218519</v>
      </c>
      <c r="V401" s="25">
        <f t="shared" si="43"/>
        <v>7.9029600681346928</v>
      </c>
      <c r="W401" s="24">
        <v>40212644.902400002</v>
      </c>
      <c r="X401" s="26">
        <v>53378974</v>
      </c>
      <c r="Y401" s="24">
        <f t="shared" si="44"/>
        <v>13166329.097599998</v>
      </c>
      <c r="Z401" s="24">
        <f t="shared" si="45"/>
        <v>1040529.7310225267</v>
      </c>
      <c r="AA401" s="25">
        <v>130.29347006227084</v>
      </c>
      <c r="AB401" s="25">
        <f t="shared" si="46"/>
        <v>130.1541950200191</v>
      </c>
      <c r="AC401" s="27">
        <f t="shared" si="47"/>
        <v>-0.13927504225173948</v>
      </c>
      <c r="AD401" s="28">
        <v>41</v>
      </c>
      <c r="AE401" s="26">
        <v>1</v>
      </c>
      <c r="AF401" s="29">
        <f t="shared" si="48"/>
        <v>130.1541950200191</v>
      </c>
      <c r="AG401" s="30">
        <v>130.29347006227084</v>
      </c>
      <c r="AH401" s="30">
        <v>129.96842014270399</v>
      </c>
      <c r="AI401" s="29">
        <v>130.15</v>
      </c>
      <c r="AJ401" s="5"/>
    </row>
    <row r="402" spans="1:36" s="4" customFormat="1" ht="15.75" x14ac:dyDescent="0.25">
      <c r="A402" s="22">
        <v>728</v>
      </c>
      <c r="B402" s="22" t="s">
        <v>397</v>
      </c>
      <c r="C402" s="22">
        <v>1</v>
      </c>
      <c r="D402" s="23">
        <v>115722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50000</v>
      </c>
      <c r="K402" s="23">
        <v>0</v>
      </c>
      <c r="L402" s="23">
        <v>0</v>
      </c>
      <c r="M402" s="23">
        <v>0</v>
      </c>
      <c r="N402" s="23">
        <v>0</v>
      </c>
      <c r="O402" s="23">
        <v>0</v>
      </c>
      <c r="P402" s="23">
        <v>0</v>
      </c>
      <c r="Q402" s="23">
        <v>0</v>
      </c>
      <c r="R402" s="23">
        <v>0</v>
      </c>
      <c r="S402" s="23">
        <v>0</v>
      </c>
      <c r="T402" s="24" t="s">
        <v>11</v>
      </c>
      <c r="U402" s="24">
        <f t="shared" si="42"/>
        <v>154149.79999999999</v>
      </c>
      <c r="V402" s="25">
        <f t="shared" si="43"/>
        <v>4.1160444609211044</v>
      </c>
      <c r="W402" s="24">
        <v>1547562.41</v>
      </c>
      <c r="X402" s="26">
        <v>3745095.6</v>
      </c>
      <c r="Y402" s="24">
        <f t="shared" si="44"/>
        <v>2197533.1900000004</v>
      </c>
      <c r="Z402" s="24">
        <f t="shared" si="45"/>
        <v>90451.443143897879</v>
      </c>
      <c r="AA402" s="25">
        <v>219.22645328131867</v>
      </c>
      <c r="AB402" s="25">
        <f t="shared" si="46"/>
        <v>236.15488029695052</v>
      </c>
      <c r="AC402" s="27">
        <f t="shared" si="47"/>
        <v>16.928427015631854</v>
      </c>
      <c r="AD402" s="28">
        <v>0</v>
      </c>
      <c r="AE402" s="26">
        <v>1</v>
      </c>
      <c r="AF402" s="29">
        <f t="shared" si="48"/>
        <v>236.15488029695052</v>
      </c>
      <c r="AG402" s="30">
        <v>221.4151459891101</v>
      </c>
      <c r="AH402" s="30">
        <v>236.7450578100995</v>
      </c>
      <c r="AI402" s="29">
        <v>236.15</v>
      </c>
      <c r="AJ402" s="5"/>
    </row>
    <row r="403" spans="1:36" s="4" customFormat="1" ht="15.75" x14ac:dyDescent="0.25">
      <c r="A403" s="22">
        <v>730</v>
      </c>
      <c r="B403" s="22" t="s">
        <v>398</v>
      </c>
      <c r="C403" s="22">
        <v>1</v>
      </c>
      <c r="D403" s="23">
        <v>1061000</v>
      </c>
      <c r="E403" s="23">
        <v>0</v>
      </c>
      <c r="F403" s="23">
        <v>13166</v>
      </c>
      <c r="G403" s="23">
        <v>2969.96</v>
      </c>
      <c r="H403" s="23">
        <v>0</v>
      </c>
      <c r="I403" s="23">
        <v>0</v>
      </c>
      <c r="J403" s="23">
        <v>515690</v>
      </c>
      <c r="K403" s="23">
        <v>5750</v>
      </c>
      <c r="L403" s="23">
        <v>0</v>
      </c>
      <c r="M403" s="23">
        <v>0</v>
      </c>
      <c r="N403" s="23">
        <v>0</v>
      </c>
      <c r="O403" s="23">
        <v>0</v>
      </c>
      <c r="P403" s="23">
        <v>0</v>
      </c>
      <c r="Q403" s="23">
        <v>0</v>
      </c>
      <c r="R403" s="23">
        <v>0</v>
      </c>
      <c r="S403" s="23">
        <v>0</v>
      </c>
      <c r="T403" s="24" t="s">
        <v>2</v>
      </c>
      <c r="U403" s="24">
        <f t="shared" si="42"/>
        <v>1598575.96</v>
      </c>
      <c r="V403" s="25">
        <f t="shared" si="43"/>
        <v>5.8893840910629036</v>
      </c>
      <c r="W403" s="24">
        <v>17307312.650000002</v>
      </c>
      <c r="X403" s="26">
        <v>27143347</v>
      </c>
      <c r="Y403" s="24">
        <f t="shared" si="44"/>
        <v>9836034.3499999978</v>
      </c>
      <c r="Z403" s="24">
        <f t="shared" si="45"/>
        <v>579281.84220038238</v>
      </c>
      <c r="AA403" s="25">
        <v>151.10188364148448</v>
      </c>
      <c r="AB403" s="25">
        <f t="shared" si="46"/>
        <v>153.48463216095894</v>
      </c>
      <c r="AC403" s="27">
        <f t="shared" si="47"/>
        <v>2.3827485194744611</v>
      </c>
      <c r="AD403" s="28">
        <v>4</v>
      </c>
      <c r="AE403" s="26">
        <v>1</v>
      </c>
      <c r="AF403" s="29">
        <f t="shared" si="48"/>
        <v>153.48463216095894</v>
      </c>
      <c r="AG403" s="30">
        <v>151.10188364148448</v>
      </c>
      <c r="AH403" s="30">
        <v>153.40991926959705</v>
      </c>
      <c r="AI403" s="29">
        <v>153.47999999999999</v>
      </c>
      <c r="AJ403" s="5"/>
    </row>
    <row r="404" spans="1:36" s="4" customFormat="1" ht="15.75" x14ac:dyDescent="0.25">
      <c r="A404" s="22">
        <v>735</v>
      </c>
      <c r="B404" s="22" t="s">
        <v>399</v>
      </c>
      <c r="C404" s="22">
        <v>1</v>
      </c>
      <c r="D404" s="23">
        <v>2822818</v>
      </c>
      <c r="E404" s="23">
        <v>184208</v>
      </c>
      <c r="F404" s="23">
        <v>0</v>
      </c>
      <c r="G404" s="23">
        <v>79528.61</v>
      </c>
      <c r="H404" s="23">
        <v>0</v>
      </c>
      <c r="I404" s="23">
        <v>114433</v>
      </c>
      <c r="J404" s="23">
        <v>3357523</v>
      </c>
      <c r="K404" s="23">
        <v>1813321</v>
      </c>
      <c r="L404" s="23">
        <v>0</v>
      </c>
      <c r="M404" s="23">
        <v>0</v>
      </c>
      <c r="N404" s="23">
        <v>0</v>
      </c>
      <c r="O404" s="23">
        <v>0</v>
      </c>
      <c r="P404" s="23">
        <v>0</v>
      </c>
      <c r="Q404" s="23">
        <v>0</v>
      </c>
      <c r="R404" s="23">
        <v>0</v>
      </c>
      <c r="S404" s="23">
        <v>0</v>
      </c>
      <c r="T404" s="24" t="s">
        <v>2</v>
      </c>
      <c r="U404" s="24">
        <f t="shared" si="42"/>
        <v>8371831.6099999994</v>
      </c>
      <c r="V404" s="25">
        <f t="shared" si="43"/>
        <v>14.438114868551445</v>
      </c>
      <c r="W404" s="24">
        <v>42024593.629999995</v>
      </c>
      <c r="X404" s="26">
        <v>57984243</v>
      </c>
      <c r="Y404" s="24">
        <f t="shared" si="44"/>
        <v>15959649.370000005</v>
      </c>
      <c r="Z404" s="24">
        <f t="shared" si="45"/>
        <v>2304272.5086586475</v>
      </c>
      <c r="AA404" s="25">
        <v>132.09235198034636</v>
      </c>
      <c r="AB404" s="25">
        <f t="shared" si="46"/>
        <v>132.49377491087319</v>
      </c>
      <c r="AC404" s="27">
        <f t="shared" si="47"/>
        <v>0.40142293052682021</v>
      </c>
      <c r="AD404" s="28">
        <v>48</v>
      </c>
      <c r="AE404" s="26">
        <v>1</v>
      </c>
      <c r="AF404" s="29">
        <f t="shared" si="48"/>
        <v>132.49377491087319</v>
      </c>
      <c r="AG404" s="30">
        <v>132.09235198034636</v>
      </c>
      <c r="AH404" s="30">
        <v>132.71935974047037</v>
      </c>
      <c r="AI404" s="29">
        <v>132.5</v>
      </c>
      <c r="AJ404" s="5"/>
    </row>
    <row r="405" spans="1:36" s="4" customFormat="1" ht="15.75" x14ac:dyDescent="0.25">
      <c r="A405" s="22">
        <v>740</v>
      </c>
      <c r="B405" s="22" t="s">
        <v>400</v>
      </c>
      <c r="C405" s="22">
        <v>1</v>
      </c>
      <c r="D405" s="23">
        <v>350000</v>
      </c>
      <c r="E405" s="23">
        <v>0</v>
      </c>
      <c r="F405" s="23">
        <v>20059</v>
      </c>
      <c r="G405" s="23">
        <v>29277.360000000001</v>
      </c>
      <c r="H405" s="23">
        <v>0</v>
      </c>
      <c r="I405" s="23">
        <v>0</v>
      </c>
      <c r="J405" s="23">
        <v>14400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3">
        <v>0</v>
      </c>
      <c r="Q405" s="23">
        <v>0</v>
      </c>
      <c r="R405" s="23">
        <v>0</v>
      </c>
      <c r="S405" s="23">
        <v>0</v>
      </c>
      <c r="T405" s="24" t="s">
        <v>2</v>
      </c>
      <c r="U405" s="24">
        <f t="shared" si="42"/>
        <v>413736.36</v>
      </c>
      <c r="V405" s="25">
        <f t="shared" si="43"/>
        <v>1.9215042760510812</v>
      </c>
      <c r="W405" s="24">
        <v>14030213.399859697</v>
      </c>
      <c r="X405" s="26">
        <v>21531899</v>
      </c>
      <c r="Y405" s="24">
        <f t="shared" si="44"/>
        <v>7501685.6001403034</v>
      </c>
      <c r="Z405" s="24">
        <f t="shared" si="45"/>
        <v>144145.20958260415</v>
      </c>
      <c r="AA405" s="25">
        <v>152.57162250612274</v>
      </c>
      <c r="AB405" s="25">
        <f t="shared" si="46"/>
        <v>152.44068768498758</v>
      </c>
      <c r="AC405" s="27">
        <f t="shared" si="47"/>
        <v>-0.1309348211351562</v>
      </c>
      <c r="AD405" s="28">
        <v>15</v>
      </c>
      <c r="AE405" s="26">
        <v>1</v>
      </c>
      <c r="AF405" s="29">
        <f t="shared" si="48"/>
        <v>152.44068768498758</v>
      </c>
      <c r="AG405" s="30">
        <v>152.57162250612274</v>
      </c>
      <c r="AH405" s="30">
        <v>152.57162250612274</v>
      </c>
      <c r="AI405" s="29">
        <v>152.57</v>
      </c>
      <c r="AJ405" s="5"/>
    </row>
    <row r="406" spans="1:36" s="4" customFormat="1" ht="15.75" x14ac:dyDescent="0.25">
      <c r="A406" s="22">
        <v>745</v>
      </c>
      <c r="B406" s="22" t="s">
        <v>401</v>
      </c>
      <c r="C406" s="22">
        <v>1</v>
      </c>
      <c r="D406" s="23">
        <v>2179117</v>
      </c>
      <c r="E406" s="23">
        <v>8896</v>
      </c>
      <c r="F406" s="23">
        <v>313787</v>
      </c>
      <c r="G406" s="23">
        <v>48514.97</v>
      </c>
      <c r="H406" s="23">
        <v>0</v>
      </c>
      <c r="I406" s="23">
        <v>0</v>
      </c>
      <c r="J406" s="23">
        <v>762483</v>
      </c>
      <c r="K406" s="23">
        <v>1294185</v>
      </c>
      <c r="L406" s="23">
        <v>0</v>
      </c>
      <c r="M406" s="23">
        <v>0</v>
      </c>
      <c r="N406" s="23">
        <v>0</v>
      </c>
      <c r="O406" s="23">
        <v>0</v>
      </c>
      <c r="P406" s="23">
        <v>0</v>
      </c>
      <c r="Q406" s="23">
        <v>0</v>
      </c>
      <c r="R406" s="23">
        <v>0</v>
      </c>
      <c r="S406" s="23">
        <v>0</v>
      </c>
      <c r="T406" s="24" t="s">
        <v>11</v>
      </c>
      <c r="U406" s="24">
        <f t="shared" si="42"/>
        <v>4389071.2699999996</v>
      </c>
      <c r="V406" s="25">
        <f t="shared" si="43"/>
        <v>10.167503506492395</v>
      </c>
      <c r="W406" s="24">
        <v>29838475.970000006</v>
      </c>
      <c r="X406" s="26">
        <v>43167639.600000001</v>
      </c>
      <c r="Y406" s="24">
        <f t="shared" si="44"/>
        <v>13329163.629999995</v>
      </c>
      <c r="Z406" s="24">
        <f t="shared" si="45"/>
        <v>1355243.1794663586</v>
      </c>
      <c r="AA406" s="25">
        <v>142.31147094512573</v>
      </c>
      <c r="AB406" s="25">
        <f t="shared" si="46"/>
        <v>140.12912878852248</v>
      </c>
      <c r="AC406" s="27">
        <f t="shared" si="47"/>
        <v>-2.182342156603255</v>
      </c>
      <c r="AD406" s="28">
        <v>40</v>
      </c>
      <c r="AE406" s="26">
        <v>1</v>
      </c>
      <c r="AF406" s="29">
        <f t="shared" si="48"/>
        <v>140.12912878852248</v>
      </c>
      <c r="AG406" s="30">
        <v>143.73601194969979</v>
      </c>
      <c r="AH406" s="30">
        <v>140.91638975733335</v>
      </c>
      <c r="AI406" s="29">
        <v>140.13999999999999</v>
      </c>
      <c r="AJ406" s="5"/>
    </row>
    <row r="407" spans="1:36" s="4" customFormat="1" ht="15.75" x14ac:dyDescent="0.25">
      <c r="A407" s="22">
        <v>750</v>
      </c>
      <c r="B407" s="22" t="s">
        <v>402</v>
      </c>
      <c r="C407" s="22">
        <v>1</v>
      </c>
      <c r="D407" s="23">
        <v>1250000</v>
      </c>
      <c r="E407" s="23">
        <v>0</v>
      </c>
      <c r="F407" s="23">
        <v>132253</v>
      </c>
      <c r="G407" s="23">
        <v>29229.759999999998</v>
      </c>
      <c r="H407" s="23">
        <v>0</v>
      </c>
      <c r="I407" s="23">
        <v>0</v>
      </c>
      <c r="J407" s="23">
        <v>56392</v>
      </c>
      <c r="K407" s="23">
        <v>71785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4" t="s">
        <v>2</v>
      </c>
      <c r="U407" s="24">
        <f t="shared" si="42"/>
        <v>1539659.76</v>
      </c>
      <c r="V407" s="25">
        <f t="shared" si="43"/>
        <v>7.5272249246096727</v>
      </c>
      <c r="W407" s="24">
        <v>7711982.5599999996</v>
      </c>
      <c r="X407" s="26">
        <v>20454547</v>
      </c>
      <c r="Y407" s="24">
        <f t="shared" si="44"/>
        <v>12742564.440000001</v>
      </c>
      <c r="Z407" s="24">
        <f t="shared" si="45"/>
        <v>959161.48656212899</v>
      </c>
      <c r="AA407" s="25">
        <v>163.23185420634161</v>
      </c>
      <c r="AB407" s="25">
        <f t="shared" si="46"/>
        <v>252.79343361790319</v>
      </c>
      <c r="AC407" s="27">
        <f t="shared" si="47"/>
        <v>89.561579411561581</v>
      </c>
      <c r="AD407" s="28">
        <v>17</v>
      </c>
      <c r="AE407" s="26">
        <v>1</v>
      </c>
      <c r="AF407" s="29">
        <f t="shared" si="48"/>
        <v>252.79343361790319</v>
      </c>
      <c r="AG407" s="30">
        <v>163.23185420634161</v>
      </c>
      <c r="AH407" s="30">
        <v>163.23185420634161</v>
      </c>
      <c r="AI407" s="29">
        <v>250.18</v>
      </c>
      <c r="AJ407" s="5"/>
    </row>
    <row r="408" spans="1:36" s="4" customFormat="1" ht="15.75" x14ac:dyDescent="0.25">
      <c r="A408" s="22">
        <v>753</v>
      </c>
      <c r="B408" s="22" t="s">
        <v>403</v>
      </c>
      <c r="C408" s="22">
        <v>1</v>
      </c>
      <c r="D408" s="23">
        <v>1739131.78</v>
      </c>
      <c r="E408" s="23">
        <v>16310</v>
      </c>
      <c r="F408" s="23">
        <v>121179</v>
      </c>
      <c r="G408" s="23">
        <v>8747.5499999999993</v>
      </c>
      <c r="H408" s="23">
        <v>0</v>
      </c>
      <c r="I408" s="23">
        <v>183412.03</v>
      </c>
      <c r="J408" s="23">
        <v>667208.72</v>
      </c>
      <c r="K408" s="23">
        <v>583893.18000000005</v>
      </c>
      <c r="L408" s="23">
        <v>0</v>
      </c>
      <c r="M408" s="23">
        <v>0</v>
      </c>
      <c r="N408" s="23">
        <v>0</v>
      </c>
      <c r="O408" s="23">
        <v>0</v>
      </c>
      <c r="P408" s="23">
        <v>0</v>
      </c>
      <c r="Q408" s="23">
        <v>0</v>
      </c>
      <c r="R408" s="23">
        <v>0</v>
      </c>
      <c r="S408" s="23">
        <v>0</v>
      </c>
      <c r="T408" s="24" t="s">
        <v>2</v>
      </c>
      <c r="U408" s="24">
        <f t="shared" si="42"/>
        <v>3319882.2600000002</v>
      </c>
      <c r="V408" s="25">
        <f t="shared" si="43"/>
        <v>8.9551063690407684</v>
      </c>
      <c r="W408" s="24">
        <v>27830416.489999998</v>
      </c>
      <c r="X408" s="26">
        <v>37072505.039999999</v>
      </c>
      <c r="Y408" s="24">
        <f t="shared" si="44"/>
        <v>9242088.5500000007</v>
      </c>
      <c r="Z408" s="24">
        <f t="shared" si="45"/>
        <v>827638.86037343775</v>
      </c>
      <c r="AA408" s="25">
        <v>126.48433868440519</v>
      </c>
      <c r="AB408" s="25">
        <f t="shared" si="46"/>
        <v>130.23472427245218</v>
      </c>
      <c r="AC408" s="27">
        <f t="shared" si="47"/>
        <v>3.7503855880469956</v>
      </c>
      <c r="AD408" s="28">
        <v>8</v>
      </c>
      <c r="AE408" s="26">
        <v>1</v>
      </c>
      <c r="AF408" s="29">
        <f t="shared" si="48"/>
        <v>130.23472427245218</v>
      </c>
      <c r="AG408" s="30">
        <v>126.48433868440519</v>
      </c>
      <c r="AH408" s="30">
        <v>130.24038533556862</v>
      </c>
      <c r="AI408" s="29">
        <v>130.22999999999999</v>
      </c>
      <c r="AJ408" s="5"/>
    </row>
    <row r="409" spans="1:36" s="4" customFormat="1" ht="15.75" x14ac:dyDescent="0.25">
      <c r="A409" s="22">
        <v>755</v>
      </c>
      <c r="B409" s="22" t="s">
        <v>404</v>
      </c>
      <c r="C409" s="22">
        <v>1</v>
      </c>
      <c r="D409" s="23">
        <v>693777</v>
      </c>
      <c r="E409" s="23">
        <v>160000</v>
      </c>
      <c r="F409" s="23">
        <v>73385</v>
      </c>
      <c r="G409" s="23">
        <v>33383</v>
      </c>
      <c r="H409" s="23">
        <v>0</v>
      </c>
      <c r="I409" s="23">
        <v>50000</v>
      </c>
      <c r="J409" s="23">
        <v>535830</v>
      </c>
      <c r="K409" s="23">
        <v>599000</v>
      </c>
      <c r="L409" s="23">
        <v>0</v>
      </c>
      <c r="M409" s="23">
        <v>0</v>
      </c>
      <c r="N409" s="23">
        <v>0</v>
      </c>
      <c r="O409" s="23">
        <v>0</v>
      </c>
      <c r="P409" s="23">
        <v>0</v>
      </c>
      <c r="Q409" s="23">
        <v>0</v>
      </c>
      <c r="R409" s="23">
        <v>0</v>
      </c>
      <c r="S409" s="23">
        <v>0</v>
      </c>
      <c r="T409" s="24" t="s">
        <v>2</v>
      </c>
      <c r="U409" s="24">
        <f t="shared" si="42"/>
        <v>2145375</v>
      </c>
      <c r="V409" s="25">
        <f t="shared" si="43"/>
        <v>15.070267856866892</v>
      </c>
      <c r="W409" s="24">
        <v>9593235.6700000018</v>
      </c>
      <c r="X409" s="26">
        <v>14235812</v>
      </c>
      <c r="Y409" s="24">
        <f t="shared" si="44"/>
        <v>4642576.3299999982</v>
      </c>
      <c r="Z409" s="24">
        <f t="shared" si="45"/>
        <v>699648.68839050038</v>
      </c>
      <c r="AA409" s="25">
        <v>140.07598341440846</v>
      </c>
      <c r="AB409" s="25">
        <f t="shared" si="46"/>
        <v>141.10112351289183</v>
      </c>
      <c r="AC409" s="27">
        <f t="shared" si="47"/>
        <v>1.0251400984833765</v>
      </c>
      <c r="AD409" s="28">
        <v>24</v>
      </c>
      <c r="AE409" s="26">
        <v>1</v>
      </c>
      <c r="AF409" s="29">
        <f t="shared" si="48"/>
        <v>141.10112351289183</v>
      </c>
      <c r="AG409" s="30">
        <v>140.07598341440846</v>
      </c>
      <c r="AH409" s="30">
        <v>140.57298953921867</v>
      </c>
      <c r="AI409" s="29">
        <v>141.08000000000001</v>
      </c>
      <c r="AJ409" s="5"/>
    </row>
    <row r="410" spans="1:36" s="4" customFormat="1" ht="15.75" x14ac:dyDescent="0.25">
      <c r="A410" s="22">
        <v>760</v>
      </c>
      <c r="B410" s="22" t="s">
        <v>405</v>
      </c>
      <c r="C410" s="22">
        <v>1</v>
      </c>
      <c r="D410" s="23">
        <v>1163907</v>
      </c>
      <c r="E410" s="23">
        <v>33650</v>
      </c>
      <c r="F410" s="23">
        <v>0</v>
      </c>
      <c r="G410" s="23">
        <v>136266.54999999999</v>
      </c>
      <c r="H410" s="23">
        <v>0</v>
      </c>
      <c r="I410" s="23">
        <v>72155</v>
      </c>
      <c r="J410" s="23">
        <v>1540952</v>
      </c>
      <c r="K410" s="23">
        <v>1621984</v>
      </c>
      <c r="L410" s="23">
        <v>0</v>
      </c>
      <c r="M410" s="23">
        <v>0</v>
      </c>
      <c r="N410" s="23">
        <v>0</v>
      </c>
      <c r="O410" s="23">
        <v>0</v>
      </c>
      <c r="P410" s="23">
        <v>0</v>
      </c>
      <c r="Q410" s="23">
        <v>0</v>
      </c>
      <c r="R410" s="23">
        <v>0</v>
      </c>
      <c r="S410" s="23">
        <v>0</v>
      </c>
      <c r="T410" s="24" t="s">
        <v>2</v>
      </c>
      <c r="U410" s="24">
        <f t="shared" si="42"/>
        <v>4568914.55</v>
      </c>
      <c r="V410" s="25">
        <f t="shared" si="43"/>
        <v>11.848376813332813</v>
      </c>
      <c r="W410" s="24">
        <v>27216762.713180002</v>
      </c>
      <c r="X410" s="26">
        <v>38561523</v>
      </c>
      <c r="Y410" s="24">
        <f t="shared" si="44"/>
        <v>11344760.286819998</v>
      </c>
      <c r="Z410" s="24">
        <f t="shared" si="45"/>
        <v>1344169.9473517698</v>
      </c>
      <c r="AA410" s="25">
        <v>131.98061331550198</v>
      </c>
      <c r="AB410" s="25">
        <f t="shared" si="46"/>
        <v>136.74423165186116</v>
      </c>
      <c r="AC410" s="27">
        <f t="shared" si="47"/>
        <v>4.7636183363591726</v>
      </c>
      <c r="AD410" s="28">
        <v>78</v>
      </c>
      <c r="AE410" s="26">
        <v>1</v>
      </c>
      <c r="AF410" s="29">
        <f t="shared" si="48"/>
        <v>136.74423165186116</v>
      </c>
      <c r="AG410" s="30">
        <v>131.98061331550198</v>
      </c>
      <c r="AH410" s="30">
        <v>131.98061331550198</v>
      </c>
      <c r="AI410" s="29">
        <v>131.97999999999999</v>
      </c>
      <c r="AJ410" s="5"/>
    </row>
    <row r="411" spans="1:36" s="4" customFormat="1" ht="15.75" x14ac:dyDescent="0.25">
      <c r="A411" s="22">
        <v>763</v>
      </c>
      <c r="B411" s="22" t="s">
        <v>406</v>
      </c>
      <c r="C411" s="22">
        <v>1</v>
      </c>
      <c r="D411" s="23">
        <v>338982</v>
      </c>
      <c r="E411" s="23">
        <v>0</v>
      </c>
      <c r="F411" s="23">
        <v>31486</v>
      </c>
      <c r="G411" s="23">
        <v>9071.65</v>
      </c>
      <c r="H411" s="23">
        <v>0</v>
      </c>
      <c r="I411" s="23">
        <v>80360</v>
      </c>
      <c r="J411" s="23">
        <v>600000</v>
      </c>
      <c r="K411" s="23">
        <v>800000</v>
      </c>
      <c r="L411" s="23">
        <v>0</v>
      </c>
      <c r="M411" s="23">
        <v>0</v>
      </c>
      <c r="N411" s="23">
        <v>0</v>
      </c>
      <c r="O411" s="23">
        <v>0</v>
      </c>
      <c r="P411" s="23">
        <v>0</v>
      </c>
      <c r="Q411" s="23">
        <v>0</v>
      </c>
      <c r="R411" s="23">
        <v>0</v>
      </c>
      <c r="S411" s="23">
        <v>0</v>
      </c>
      <c r="T411" s="24" t="s">
        <v>2</v>
      </c>
      <c r="U411" s="24">
        <f t="shared" si="42"/>
        <v>1859899.65</v>
      </c>
      <c r="V411" s="25">
        <f t="shared" si="43"/>
        <v>10.094367071830833</v>
      </c>
      <c r="W411" s="24">
        <v>13826082.76</v>
      </c>
      <c r="X411" s="26">
        <v>18425124</v>
      </c>
      <c r="Y411" s="24">
        <f t="shared" si="44"/>
        <v>4599041.24</v>
      </c>
      <c r="Z411" s="24">
        <f t="shared" si="45"/>
        <v>464244.10455048044</v>
      </c>
      <c r="AA411" s="25">
        <v>125.81370681299884</v>
      </c>
      <c r="AB411" s="25">
        <f t="shared" si="46"/>
        <v>129.905774522136</v>
      </c>
      <c r="AC411" s="27">
        <f t="shared" si="47"/>
        <v>4.0920677091371545</v>
      </c>
      <c r="AD411" s="28">
        <v>6</v>
      </c>
      <c r="AE411" s="26">
        <v>1</v>
      </c>
      <c r="AF411" s="29">
        <f t="shared" si="48"/>
        <v>129.905774522136</v>
      </c>
      <c r="AG411" s="30">
        <v>125.81370681299884</v>
      </c>
      <c r="AH411" s="30">
        <v>129.9700639808209</v>
      </c>
      <c r="AI411" s="29">
        <v>129.91</v>
      </c>
      <c r="AJ411" s="5"/>
    </row>
    <row r="412" spans="1:36" s="4" customFormat="1" ht="15.75" x14ac:dyDescent="0.25">
      <c r="A412" s="22">
        <v>765</v>
      </c>
      <c r="B412" s="22" t="s">
        <v>407</v>
      </c>
      <c r="C412" s="22">
        <v>1</v>
      </c>
      <c r="D412" s="23">
        <v>1083062</v>
      </c>
      <c r="E412" s="23">
        <v>0</v>
      </c>
      <c r="F412" s="23">
        <v>96234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0</v>
      </c>
      <c r="N412" s="23">
        <v>0</v>
      </c>
      <c r="O412" s="23">
        <v>0</v>
      </c>
      <c r="P412" s="23">
        <v>0</v>
      </c>
      <c r="Q412" s="23">
        <v>0</v>
      </c>
      <c r="R412" s="23">
        <v>0</v>
      </c>
      <c r="S412" s="23">
        <v>0</v>
      </c>
      <c r="T412" s="24" t="s">
        <v>2</v>
      </c>
      <c r="U412" s="24">
        <f t="shared" si="42"/>
        <v>1179296</v>
      </c>
      <c r="V412" s="25">
        <f t="shared" si="43"/>
        <v>6.6905119674506315</v>
      </c>
      <c r="W412" s="24">
        <v>9453533.7400000021</v>
      </c>
      <c r="X412" s="26">
        <v>17626394</v>
      </c>
      <c r="Y412" s="24">
        <f t="shared" si="44"/>
        <v>8172860.2599999979</v>
      </c>
      <c r="Z412" s="24">
        <f t="shared" si="45"/>
        <v>546806.19377831661</v>
      </c>
      <c r="AA412" s="25">
        <v>178.64563653602929</v>
      </c>
      <c r="AB412" s="25">
        <f t="shared" si="46"/>
        <v>180.66881946963548</v>
      </c>
      <c r="AC412" s="27">
        <f t="shared" si="47"/>
        <v>2.0231829336061935</v>
      </c>
      <c r="AD412" s="28">
        <v>0</v>
      </c>
      <c r="AE412" s="26">
        <v>1</v>
      </c>
      <c r="AF412" s="29">
        <f t="shared" si="48"/>
        <v>180.66881946963548</v>
      </c>
      <c r="AG412" s="30">
        <v>178.64563653602929</v>
      </c>
      <c r="AH412" s="30">
        <v>181.3741936565018</v>
      </c>
      <c r="AI412" s="29">
        <v>180.67</v>
      </c>
      <c r="AJ412" s="5"/>
    </row>
    <row r="413" spans="1:36" s="4" customFormat="1" ht="15.75" x14ac:dyDescent="0.25">
      <c r="A413" s="22">
        <v>766</v>
      </c>
      <c r="B413" s="22" t="s">
        <v>408</v>
      </c>
      <c r="C413" s="22">
        <v>1</v>
      </c>
      <c r="D413" s="23">
        <v>925594.6</v>
      </c>
      <c r="E413" s="23">
        <v>0</v>
      </c>
      <c r="F413" s="23">
        <v>76092</v>
      </c>
      <c r="G413" s="23">
        <v>8834.2800000000007</v>
      </c>
      <c r="H413" s="23">
        <v>0</v>
      </c>
      <c r="I413" s="23">
        <v>0</v>
      </c>
      <c r="J413" s="23">
        <v>0</v>
      </c>
      <c r="K413" s="23">
        <v>439308</v>
      </c>
      <c r="L413" s="23">
        <v>0</v>
      </c>
      <c r="M413" s="23">
        <v>0</v>
      </c>
      <c r="N413" s="23">
        <v>0</v>
      </c>
      <c r="O413" s="23">
        <v>0</v>
      </c>
      <c r="P413" s="23">
        <v>0</v>
      </c>
      <c r="Q413" s="23">
        <v>0</v>
      </c>
      <c r="R413" s="23">
        <v>0</v>
      </c>
      <c r="S413" s="23">
        <v>0</v>
      </c>
      <c r="T413" s="24" t="s">
        <v>2</v>
      </c>
      <c r="U413" s="24">
        <f t="shared" si="42"/>
        <v>1449828.88</v>
      </c>
      <c r="V413" s="25">
        <f t="shared" si="43"/>
        <v>5.8427411090186698</v>
      </c>
      <c r="W413" s="24">
        <v>18134821.699999999</v>
      </c>
      <c r="X413" s="26">
        <v>24814190</v>
      </c>
      <c r="Y413" s="24">
        <f t="shared" si="44"/>
        <v>6679368.3000000007</v>
      </c>
      <c r="Z413" s="24">
        <f t="shared" si="45"/>
        <v>390258.19748686149</v>
      </c>
      <c r="AA413" s="25">
        <v>129.00595735794224</v>
      </c>
      <c r="AB413" s="25">
        <f t="shared" si="46"/>
        <v>134.67974599669284</v>
      </c>
      <c r="AC413" s="27">
        <f t="shared" si="47"/>
        <v>5.673788638750608</v>
      </c>
      <c r="AD413" s="28">
        <v>10</v>
      </c>
      <c r="AE413" s="26">
        <v>1</v>
      </c>
      <c r="AF413" s="29">
        <f t="shared" si="48"/>
        <v>134.67974599669284</v>
      </c>
      <c r="AG413" s="30">
        <v>129.00595735794224</v>
      </c>
      <c r="AH413" s="30">
        <v>134.05008104676133</v>
      </c>
      <c r="AI413" s="29">
        <v>134.66999999999999</v>
      </c>
      <c r="AJ413" s="5"/>
    </row>
    <row r="414" spans="1:36" s="4" customFormat="1" ht="15.75" x14ac:dyDescent="0.25">
      <c r="A414" s="22">
        <v>767</v>
      </c>
      <c r="B414" s="22" t="s">
        <v>409</v>
      </c>
      <c r="C414" s="22">
        <v>1</v>
      </c>
      <c r="D414" s="23">
        <v>787579</v>
      </c>
      <c r="E414" s="23">
        <v>0</v>
      </c>
      <c r="F414" s="23">
        <v>472170</v>
      </c>
      <c r="G414" s="23">
        <v>64168.51</v>
      </c>
      <c r="H414" s="23">
        <v>0</v>
      </c>
      <c r="I414" s="23">
        <v>0</v>
      </c>
      <c r="J414" s="23">
        <v>84388</v>
      </c>
      <c r="K414" s="23">
        <v>625000</v>
      </c>
      <c r="L414" s="23">
        <v>0</v>
      </c>
      <c r="M414" s="23">
        <v>0</v>
      </c>
      <c r="N414" s="23">
        <v>0</v>
      </c>
      <c r="O414" s="23">
        <v>0</v>
      </c>
      <c r="P414" s="23">
        <v>0</v>
      </c>
      <c r="Q414" s="23">
        <v>0</v>
      </c>
      <c r="R414" s="23">
        <v>0</v>
      </c>
      <c r="S414" s="23">
        <v>0</v>
      </c>
      <c r="T414" s="24" t="s">
        <v>2</v>
      </c>
      <c r="U414" s="24">
        <f t="shared" si="42"/>
        <v>2033305.51</v>
      </c>
      <c r="V414" s="25">
        <f t="shared" si="43"/>
        <v>7.7194467267743914</v>
      </c>
      <c r="W414" s="24">
        <v>25189505.220000006</v>
      </c>
      <c r="X414" s="26">
        <v>26340042</v>
      </c>
      <c r="Y414" s="24">
        <f t="shared" si="44"/>
        <v>1150536.7799999937</v>
      </c>
      <c r="Z414" s="24">
        <f t="shared" si="45"/>
        <v>88815.073804044994</v>
      </c>
      <c r="AA414" s="25">
        <v>107.07830606137362</v>
      </c>
      <c r="AB414" s="25">
        <f t="shared" si="46"/>
        <v>104.21493672433455</v>
      </c>
      <c r="AC414" s="27">
        <f t="shared" si="47"/>
        <v>-2.8633693370390745</v>
      </c>
      <c r="AD414" s="28">
        <v>48</v>
      </c>
      <c r="AE414" s="26">
        <v>1</v>
      </c>
      <c r="AF414" s="29">
        <f t="shared" si="48"/>
        <v>104.21493672433455</v>
      </c>
      <c r="AG414" s="30">
        <v>107.07830606137362</v>
      </c>
      <c r="AH414" s="30">
        <v>107.07830606137362</v>
      </c>
      <c r="AI414" s="29">
        <v>107.08</v>
      </c>
      <c r="AJ414" s="5"/>
    </row>
    <row r="415" spans="1:36" s="4" customFormat="1" ht="15.75" x14ac:dyDescent="0.25">
      <c r="A415" s="22">
        <v>770</v>
      </c>
      <c r="B415" s="22" t="s">
        <v>410</v>
      </c>
      <c r="C415" s="22">
        <v>1</v>
      </c>
      <c r="D415" s="23">
        <v>520805</v>
      </c>
      <c r="E415" s="23">
        <v>1061</v>
      </c>
      <c r="F415" s="23">
        <v>77589</v>
      </c>
      <c r="G415" s="23">
        <v>7299.67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0</v>
      </c>
      <c r="P415" s="23">
        <v>0</v>
      </c>
      <c r="Q415" s="23">
        <v>0</v>
      </c>
      <c r="R415" s="23">
        <v>0</v>
      </c>
      <c r="S415" s="23">
        <v>0</v>
      </c>
      <c r="T415" s="24" t="s">
        <v>11</v>
      </c>
      <c r="U415" s="24">
        <f t="shared" si="42"/>
        <v>554674.17000000004</v>
      </c>
      <c r="V415" s="25">
        <f t="shared" si="43"/>
        <v>1.961161778878842</v>
      </c>
      <c r="W415" s="24">
        <v>24773777.030000001</v>
      </c>
      <c r="X415" s="26">
        <v>28282938</v>
      </c>
      <c r="Y415" s="24">
        <f t="shared" si="44"/>
        <v>3509160.9699999988</v>
      </c>
      <c r="Z415" s="24">
        <f t="shared" si="45"/>
        <v>68820.323702974012</v>
      </c>
      <c r="AA415" s="25">
        <v>113.73262711243279</v>
      </c>
      <c r="AB415" s="25">
        <f t="shared" si="46"/>
        <v>113.88702514812708</v>
      </c>
      <c r="AC415" s="27">
        <f t="shared" si="47"/>
        <v>0.15439803569428534</v>
      </c>
      <c r="AD415" s="28">
        <v>3</v>
      </c>
      <c r="AE415" s="26">
        <v>1</v>
      </c>
      <c r="AF415" s="29">
        <f t="shared" si="48"/>
        <v>113.88702514812708</v>
      </c>
      <c r="AG415" s="30">
        <v>113.91302047061109</v>
      </c>
      <c r="AH415" s="30">
        <v>114.32989141547345</v>
      </c>
      <c r="AI415" s="29">
        <v>113.89</v>
      </c>
      <c r="AJ415" s="5"/>
    </row>
    <row r="416" spans="1:36" s="4" customFormat="1" ht="15.75" x14ac:dyDescent="0.25">
      <c r="A416" s="22">
        <v>773</v>
      </c>
      <c r="B416" s="22" t="s">
        <v>411</v>
      </c>
      <c r="C416" s="22">
        <v>1</v>
      </c>
      <c r="D416" s="23">
        <v>2175833</v>
      </c>
      <c r="E416" s="23">
        <v>1381</v>
      </c>
      <c r="F416" s="23">
        <v>232462</v>
      </c>
      <c r="G416" s="23">
        <v>74418.12</v>
      </c>
      <c r="H416" s="23">
        <v>0</v>
      </c>
      <c r="I416" s="23">
        <v>0</v>
      </c>
      <c r="J416" s="23">
        <v>1334038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3">
        <v>0</v>
      </c>
      <c r="Q416" s="23">
        <v>0</v>
      </c>
      <c r="R416" s="23">
        <v>0</v>
      </c>
      <c r="S416" s="23">
        <v>0</v>
      </c>
      <c r="T416" s="24" t="s">
        <v>2</v>
      </c>
      <c r="U416" s="24">
        <f t="shared" si="42"/>
        <v>3818132.12</v>
      </c>
      <c r="V416" s="25">
        <f t="shared" si="43"/>
        <v>7.4424057935233474</v>
      </c>
      <c r="W416" s="24">
        <v>30165610.537900001</v>
      </c>
      <c r="X416" s="26">
        <v>51302391</v>
      </c>
      <c r="Y416" s="24">
        <f t="shared" si="44"/>
        <v>21136780.462099999</v>
      </c>
      <c r="Z416" s="24">
        <f t="shared" si="45"/>
        <v>1573084.9736756412</v>
      </c>
      <c r="AA416" s="25">
        <v>157.70227049883869</v>
      </c>
      <c r="AB416" s="25">
        <f t="shared" si="46"/>
        <v>164.8542997790301</v>
      </c>
      <c r="AC416" s="27">
        <f t="shared" si="47"/>
        <v>7.1520292801914138</v>
      </c>
      <c r="AD416" s="28">
        <v>49</v>
      </c>
      <c r="AE416" s="26">
        <v>1</v>
      </c>
      <c r="AF416" s="29">
        <f t="shared" si="48"/>
        <v>164.8542997790301</v>
      </c>
      <c r="AG416" s="30">
        <v>157.70227049883869</v>
      </c>
      <c r="AH416" s="30">
        <v>164.90574707087015</v>
      </c>
      <c r="AI416" s="29">
        <v>164.86</v>
      </c>
      <c r="AJ416" s="5"/>
    </row>
    <row r="417" spans="1:49" s="4" customFormat="1" ht="15.75" x14ac:dyDescent="0.25">
      <c r="A417" s="22">
        <v>774</v>
      </c>
      <c r="B417" s="22" t="s">
        <v>412</v>
      </c>
      <c r="C417" s="22">
        <v>1</v>
      </c>
      <c r="D417" s="23">
        <v>422920</v>
      </c>
      <c r="E417" s="23">
        <v>0</v>
      </c>
      <c r="F417" s="23">
        <v>5301</v>
      </c>
      <c r="G417" s="23">
        <v>106506.3134268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3">
        <v>0</v>
      </c>
      <c r="Q417" s="23">
        <v>0</v>
      </c>
      <c r="R417" s="23">
        <v>0</v>
      </c>
      <c r="S417" s="23">
        <v>0</v>
      </c>
      <c r="T417" s="24" t="s">
        <v>11</v>
      </c>
      <c r="U417" s="24">
        <f t="shared" si="42"/>
        <v>492435.31342680001</v>
      </c>
      <c r="V417" s="25">
        <f t="shared" si="43"/>
        <v>2.7901830653163882</v>
      </c>
      <c r="W417" s="24">
        <v>5263775.71</v>
      </c>
      <c r="X417" s="26">
        <v>17648853.20780775</v>
      </c>
      <c r="Y417" s="24">
        <f t="shared" si="44"/>
        <v>12385077.497807749</v>
      </c>
      <c r="Z417" s="24">
        <f t="shared" si="45"/>
        <v>345566.33497014246</v>
      </c>
      <c r="AA417" s="25">
        <v>303.22470498650949</v>
      </c>
      <c r="AB417" s="25">
        <f t="shared" si="46"/>
        <v>328.72386336608571</v>
      </c>
      <c r="AC417" s="27">
        <f t="shared" si="47"/>
        <v>25.499158379576215</v>
      </c>
      <c r="AD417" s="28">
        <v>37</v>
      </c>
      <c r="AE417" s="26">
        <v>1</v>
      </c>
      <c r="AF417" s="29">
        <f t="shared" si="48"/>
        <v>328.72386336608571</v>
      </c>
      <c r="AG417" s="30">
        <v>307.11527190692885</v>
      </c>
      <c r="AH417" s="30">
        <v>326.2023076575386</v>
      </c>
      <c r="AI417" s="29">
        <v>329.86</v>
      </c>
      <c r="AJ417" s="5"/>
    </row>
    <row r="418" spans="1:49" s="4" customFormat="1" ht="15.75" x14ac:dyDescent="0.25">
      <c r="A418" s="22">
        <v>775</v>
      </c>
      <c r="B418" s="22" t="s">
        <v>413</v>
      </c>
      <c r="C418" s="22">
        <v>1</v>
      </c>
      <c r="D418" s="23">
        <v>3870979</v>
      </c>
      <c r="E418" s="23">
        <v>7779</v>
      </c>
      <c r="F418" s="23">
        <v>0</v>
      </c>
      <c r="G418" s="23">
        <v>0</v>
      </c>
      <c r="H418" s="23">
        <v>0</v>
      </c>
      <c r="I418" s="23">
        <v>0</v>
      </c>
      <c r="J418" s="23">
        <v>3189951</v>
      </c>
      <c r="K418" s="23">
        <v>944161</v>
      </c>
      <c r="L418" s="23">
        <v>0</v>
      </c>
      <c r="M418" s="23">
        <v>0</v>
      </c>
      <c r="N418" s="23">
        <v>0</v>
      </c>
      <c r="O418" s="23">
        <v>0</v>
      </c>
      <c r="P418" s="23">
        <v>0</v>
      </c>
      <c r="Q418" s="23">
        <v>0</v>
      </c>
      <c r="R418" s="23">
        <v>0</v>
      </c>
      <c r="S418" s="23">
        <v>0</v>
      </c>
      <c r="T418" s="24" t="s">
        <v>2</v>
      </c>
      <c r="U418" s="24">
        <f t="shared" si="42"/>
        <v>8012870</v>
      </c>
      <c r="V418" s="25">
        <f t="shared" si="43"/>
        <v>6.814130018771519</v>
      </c>
      <c r="W418" s="24">
        <v>87973600.930879712</v>
      </c>
      <c r="X418" s="26">
        <v>117591974</v>
      </c>
      <c r="Y418" s="24">
        <f t="shared" si="44"/>
        <v>29618373.069120288</v>
      </c>
      <c r="Z418" s="24">
        <f t="shared" si="45"/>
        <v>2018234.450374665</v>
      </c>
      <c r="AA418" s="25">
        <v>125.99279659520926</v>
      </c>
      <c r="AB418" s="25">
        <f t="shared" si="46"/>
        <v>131.37320551472123</v>
      </c>
      <c r="AC418" s="27">
        <f t="shared" si="47"/>
        <v>5.3804089195119786</v>
      </c>
      <c r="AD418" s="28">
        <v>37</v>
      </c>
      <c r="AE418" s="26">
        <v>1</v>
      </c>
      <c r="AF418" s="29">
        <f t="shared" si="48"/>
        <v>131.37320551472123</v>
      </c>
      <c r="AG418" s="30">
        <v>125.99279659520926</v>
      </c>
      <c r="AH418" s="30">
        <v>131.23398275463018</v>
      </c>
      <c r="AI418" s="29">
        <v>131.37</v>
      </c>
      <c r="AJ418" s="5"/>
    </row>
    <row r="419" spans="1:49" s="4" customFormat="1" ht="15.75" x14ac:dyDescent="0.25">
      <c r="A419" s="22">
        <v>778</v>
      </c>
      <c r="B419" s="22" t="s">
        <v>414</v>
      </c>
      <c r="C419" s="22">
        <v>1</v>
      </c>
      <c r="D419" s="23">
        <v>368959.73</v>
      </c>
      <c r="E419" s="23">
        <v>26501</v>
      </c>
      <c r="F419" s="23">
        <v>201250</v>
      </c>
      <c r="G419" s="23">
        <v>11007.36</v>
      </c>
      <c r="H419" s="23">
        <v>0</v>
      </c>
      <c r="I419" s="23">
        <v>0</v>
      </c>
      <c r="J419" s="23">
        <v>817338.89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3">
        <v>0</v>
      </c>
      <c r="Q419" s="23">
        <v>0</v>
      </c>
      <c r="R419" s="23">
        <v>0</v>
      </c>
      <c r="S419" s="23">
        <v>0</v>
      </c>
      <c r="T419" s="24" t="s">
        <v>2</v>
      </c>
      <c r="U419" s="24">
        <f t="shared" si="42"/>
        <v>1425056.98</v>
      </c>
      <c r="V419" s="25">
        <f t="shared" si="43"/>
        <v>7.3241754740950809</v>
      </c>
      <c r="W419" s="24">
        <v>16872431.539999999</v>
      </c>
      <c r="X419" s="26">
        <v>19456892.930000003</v>
      </c>
      <c r="Y419" s="24">
        <f t="shared" si="44"/>
        <v>2584461.3900000043</v>
      </c>
      <c r="Z419" s="24">
        <f t="shared" si="45"/>
        <v>189290.48726383713</v>
      </c>
      <c r="AA419" s="25">
        <v>117.31760595184161</v>
      </c>
      <c r="AB419" s="25">
        <f t="shared" si="46"/>
        <v>114.19576601663999</v>
      </c>
      <c r="AC419" s="27">
        <f t="shared" si="47"/>
        <v>-3.1218399352016206</v>
      </c>
      <c r="AD419" s="28">
        <v>5</v>
      </c>
      <c r="AE419" s="26">
        <v>1</v>
      </c>
      <c r="AF419" s="29">
        <f t="shared" si="48"/>
        <v>114.19576601663999</v>
      </c>
      <c r="AG419" s="30">
        <v>117.31760595184161</v>
      </c>
      <c r="AH419" s="30">
        <v>117.31760595184161</v>
      </c>
      <c r="AI419" s="29">
        <v>117.32</v>
      </c>
      <c r="AJ419" s="5"/>
    </row>
    <row r="420" spans="1:49" s="4" customFormat="1" ht="15.75" x14ac:dyDescent="0.25">
      <c r="A420" s="22">
        <v>780</v>
      </c>
      <c r="B420" s="22" t="s">
        <v>415</v>
      </c>
      <c r="C420" s="22">
        <v>1</v>
      </c>
      <c r="D420" s="23">
        <v>1887440</v>
      </c>
      <c r="E420" s="23">
        <v>253318</v>
      </c>
      <c r="F420" s="23">
        <v>128869</v>
      </c>
      <c r="G420" s="23">
        <v>105704.76</v>
      </c>
      <c r="H420" s="23">
        <v>0</v>
      </c>
      <c r="I420" s="23">
        <v>0</v>
      </c>
      <c r="J420" s="23">
        <v>0</v>
      </c>
      <c r="K420" s="23">
        <v>1628501</v>
      </c>
      <c r="L420" s="23">
        <v>0</v>
      </c>
      <c r="M420" s="23">
        <v>0</v>
      </c>
      <c r="N420" s="23">
        <v>0</v>
      </c>
      <c r="O420" s="23">
        <v>0</v>
      </c>
      <c r="P420" s="23">
        <v>0</v>
      </c>
      <c r="Q420" s="23">
        <v>0</v>
      </c>
      <c r="R420" s="23">
        <v>0</v>
      </c>
      <c r="S420" s="23">
        <v>0</v>
      </c>
      <c r="T420" s="24" t="s">
        <v>2</v>
      </c>
      <c r="U420" s="24">
        <f t="shared" si="42"/>
        <v>4003832.76</v>
      </c>
      <c r="V420" s="25">
        <f t="shared" si="43"/>
        <v>6.6488703314997188</v>
      </c>
      <c r="W420" s="24">
        <v>49842835.700000003</v>
      </c>
      <c r="X420" s="26">
        <v>60218241</v>
      </c>
      <c r="Y420" s="24">
        <f t="shared" si="44"/>
        <v>10375405.299999997</v>
      </c>
      <c r="Z420" s="24">
        <f t="shared" si="45"/>
        <v>689847.24476454919</v>
      </c>
      <c r="AA420" s="25">
        <v>118.30149843937234</v>
      </c>
      <c r="AB420" s="25">
        <f t="shared" si="46"/>
        <v>119.43219706344968</v>
      </c>
      <c r="AC420" s="27">
        <f t="shared" si="47"/>
        <v>1.1306986240773398</v>
      </c>
      <c r="AD420" s="28">
        <v>78</v>
      </c>
      <c r="AE420" s="26">
        <v>1</v>
      </c>
      <c r="AF420" s="29">
        <f t="shared" si="48"/>
        <v>119.43219706344968</v>
      </c>
      <c r="AG420" s="30">
        <v>118.30149843937234</v>
      </c>
      <c r="AH420" s="30">
        <v>118.30149843937234</v>
      </c>
      <c r="AI420" s="29">
        <v>118.3</v>
      </c>
      <c r="AJ420" s="5"/>
    </row>
    <row r="421" spans="1:49" s="4" customFormat="1" ht="15.75" x14ac:dyDescent="0.25">
      <c r="A421" s="22">
        <v>801</v>
      </c>
      <c r="B421" s="22" t="s">
        <v>416</v>
      </c>
      <c r="C421" s="22">
        <v>1</v>
      </c>
      <c r="D421" s="23">
        <v>555000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40000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  <c r="R421" s="23">
        <v>0</v>
      </c>
      <c r="S421" s="23">
        <v>0</v>
      </c>
      <c r="T421" s="24" t="s">
        <v>2</v>
      </c>
      <c r="U421" s="24">
        <f t="shared" si="42"/>
        <v>595000</v>
      </c>
      <c r="V421" s="25">
        <f t="shared" si="43"/>
        <v>2.243179509026441</v>
      </c>
      <c r="W421" s="24">
        <v>25966109.553580347</v>
      </c>
      <c r="X421" s="26">
        <v>26524850</v>
      </c>
      <c r="Y421" s="24">
        <f t="shared" si="44"/>
        <v>558740.44641965255</v>
      </c>
      <c r="Z421" s="24">
        <f t="shared" si="45"/>
        <v>12533.551202728508</v>
      </c>
      <c r="AA421" s="25">
        <v>102.34417809627909</v>
      </c>
      <c r="AB421" s="25">
        <f t="shared" si="46"/>
        <v>102.1035376673962</v>
      </c>
      <c r="AC421" s="27">
        <f t="shared" si="47"/>
        <v>-0.24064042888289805</v>
      </c>
      <c r="AD421" s="28">
        <v>0</v>
      </c>
      <c r="AE421" s="26">
        <v>1</v>
      </c>
      <c r="AF421" s="29">
        <f t="shared" si="48"/>
        <v>102.1035376673962</v>
      </c>
      <c r="AG421" s="30">
        <v>102.34417809627909</v>
      </c>
      <c r="AH421" s="30">
        <v>102.08470472317268</v>
      </c>
      <c r="AI421" s="29">
        <v>102.1</v>
      </c>
      <c r="AJ421" s="5"/>
    </row>
    <row r="422" spans="1:49" s="4" customFormat="1" ht="15.75" x14ac:dyDescent="0.25">
      <c r="A422" s="22">
        <v>805</v>
      </c>
      <c r="B422" s="22" t="s">
        <v>417</v>
      </c>
      <c r="C422" s="22">
        <v>1</v>
      </c>
      <c r="D422" s="23">
        <v>1724844</v>
      </c>
      <c r="E422" s="23">
        <v>0</v>
      </c>
      <c r="F422" s="23">
        <v>2855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3">
        <v>0</v>
      </c>
      <c r="Q422" s="23">
        <v>0</v>
      </c>
      <c r="R422" s="23">
        <v>0</v>
      </c>
      <c r="S422" s="23">
        <v>0</v>
      </c>
      <c r="T422" s="24" t="s">
        <v>2</v>
      </c>
      <c r="U422" s="24">
        <f t="shared" si="42"/>
        <v>1727699</v>
      </c>
      <c r="V422" s="25">
        <f t="shared" si="43"/>
        <v>5.9120679896767161</v>
      </c>
      <c r="W422" s="24">
        <v>25246170.35974754</v>
      </c>
      <c r="X422" s="26">
        <v>29223260</v>
      </c>
      <c r="Y422" s="24">
        <f t="shared" si="44"/>
        <v>3977089.6402524598</v>
      </c>
      <c r="Z422" s="24">
        <f t="shared" si="45"/>
        <v>235128.24354211453</v>
      </c>
      <c r="AA422" s="25">
        <v>110.63283404943425</v>
      </c>
      <c r="AB422" s="25">
        <f t="shared" si="46"/>
        <v>114.82189711702382</v>
      </c>
      <c r="AC422" s="27">
        <f t="shared" si="47"/>
        <v>4.1890630675895721</v>
      </c>
      <c r="AD422" s="28">
        <v>0</v>
      </c>
      <c r="AE422" s="26">
        <v>1</v>
      </c>
      <c r="AF422" s="29">
        <f t="shared" si="48"/>
        <v>114.82189711702382</v>
      </c>
      <c r="AG422" s="30">
        <v>110.63283404943425</v>
      </c>
      <c r="AH422" s="30">
        <v>114.87021738405683</v>
      </c>
      <c r="AI422" s="29">
        <v>114.82</v>
      </c>
      <c r="AJ422" s="5"/>
    </row>
    <row r="423" spans="1:49" s="4" customFormat="1" ht="15.75" x14ac:dyDescent="0.25">
      <c r="A423" s="22">
        <v>806</v>
      </c>
      <c r="B423" s="22" t="s">
        <v>418</v>
      </c>
      <c r="C423" s="22">
        <v>1</v>
      </c>
      <c r="D423" s="23">
        <v>1562009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0</v>
      </c>
      <c r="P423" s="23">
        <v>0</v>
      </c>
      <c r="Q423" s="23">
        <v>0</v>
      </c>
      <c r="R423" s="23">
        <v>0</v>
      </c>
      <c r="S423" s="23">
        <v>0</v>
      </c>
      <c r="T423" s="24" t="s">
        <v>2</v>
      </c>
      <c r="U423" s="24">
        <f t="shared" si="42"/>
        <v>1562009</v>
      </c>
      <c r="V423" s="25">
        <f t="shared" si="43"/>
        <v>6.4937383142121163</v>
      </c>
      <c r="W423" s="24">
        <v>20652850.586480003</v>
      </c>
      <c r="X423" s="26">
        <v>24054079.859999999</v>
      </c>
      <c r="Y423" s="24">
        <f t="shared" si="44"/>
        <v>3401229.2735199966</v>
      </c>
      <c r="Z423" s="24">
        <f t="shared" si="45"/>
        <v>220866.92848876643</v>
      </c>
      <c r="AA423" s="25">
        <v>109.71283269352186</v>
      </c>
      <c r="AB423" s="25">
        <f t="shared" si="46"/>
        <v>115.39914469295196</v>
      </c>
      <c r="AC423" s="27">
        <f t="shared" si="47"/>
        <v>5.686311999430103</v>
      </c>
      <c r="AD423" s="28">
        <v>0</v>
      </c>
      <c r="AE423" s="26">
        <v>1</v>
      </c>
      <c r="AF423" s="29">
        <f t="shared" si="48"/>
        <v>115.39914469295196</v>
      </c>
      <c r="AG423" s="30">
        <v>109.71283269352186</v>
      </c>
      <c r="AH423" s="30">
        <v>115.39914469295196</v>
      </c>
      <c r="AI423" s="29">
        <v>115.4</v>
      </c>
      <c r="AJ423" s="5"/>
    </row>
    <row r="424" spans="1:49" s="4" customFormat="1" ht="15.75" x14ac:dyDescent="0.25">
      <c r="A424" s="22">
        <v>810</v>
      </c>
      <c r="B424" s="22" t="s">
        <v>419</v>
      </c>
      <c r="C424" s="22">
        <v>1</v>
      </c>
      <c r="D424" s="23">
        <v>721519</v>
      </c>
      <c r="E424" s="23">
        <v>0</v>
      </c>
      <c r="F424" s="23">
        <v>5791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0</v>
      </c>
      <c r="P424" s="23">
        <v>0</v>
      </c>
      <c r="Q424" s="23">
        <v>0</v>
      </c>
      <c r="R424" s="23">
        <v>0</v>
      </c>
      <c r="S424" s="23">
        <v>0</v>
      </c>
      <c r="T424" s="24" t="s">
        <v>2</v>
      </c>
      <c r="U424" s="24">
        <f t="shared" si="42"/>
        <v>727310</v>
      </c>
      <c r="V424" s="25">
        <f t="shared" si="43"/>
        <v>2.4695238865513676</v>
      </c>
      <c r="W424" s="24">
        <v>28536806.650000006</v>
      </c>
      <c r="X424" s="26">
        <v>29451426</v>
      </c>
      <c r="Y424" s="24">
        <f t="shared" si="44"/>
        <v>914619.34999999404</v>
      </c>
      <c r="Z424" s="24">
        <f t="shared" si="45"/>
        <v>22586.743319270707</v>
      </c>
      <c r="AA424" s="25">
        <v>101.53929667504265</v>
      </c>
      <c r="AB424" s="25">
        <f t="shared" si="46"/>
        <v>103.12590198903958</v>
      </c>
      <c r="AC424" s="27">
        <f t="shared" si="47"/>
        <v>1.5866053139969267</v>
      </c>
      <c r="AD424" s="28">
        <v>0</v>
      </c>
      <c r="AE424" s="26">
        <v>1</v>
      </c>
      <c r="AF424" s="29">
        <f t="shared" si="48"/>
        <v>103.12590198903958</v>
      </c>
      <c r="AG424" s="30">
        <v>101.53929667504265</v>
      </c>
      <c r="AH424" s="30">
        <v>102.97198873040314</v>
      </c>
      <c r="AI424" s="29">
        <v>103.13</v>
      </c>
      <c r="AJ424" s="5"/>
    </row>
    <row r="425" spans="1:49" s="4" customFormat="1" ht="15.75" x14ac:dyDescent="0.25">
      <c r="A425" s="22">
        <v>815</v>
      </c>
      <c r="B425" s="22" t="s">
        <v>420</v>
      </c>
      <c r="C425" s="22">
        <v>1</v>
      </c>
      <c r="D425" s="23">
        <v>878178</v>
      </c>
      <c r="E425" s="23">
        <v>0</v>
      </c>
      <c r="F425" s="23">
        <v>10893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3">
        <v>0</v>
      </c>
      <c r="Q425" s="23">
        <v>0</v>
      </c>
      <c r="R425" s="23">
        <v>0</v>
      </c>
      <c r="S425" s="23">
        <v>0</v>
      </c>
      <c r="T425" s="24" t="s">
        <v>2</v>
      </c>
      <c r="U425" s="24">
        <f t="shared" si="42"/>
        <v>889071</v>
      </c>
      <c r="V425" s="25">
        <f t="shared" si="43"/>
        <v>5.322524940683131</v>
      </c>
      <c r="W425" s="24">
        <v>15008925.100150086</v>
      </c>
      <c r="X425" s="26">
        <v>16703933</v>
      </c>
      <c r="Y425" s="24">
        <f t="shared" si="44"/>
        <v>1695007.899849914</v>
      </c>
      <c r="Z425" s="24">
        <f t="shared" si="45"/>
        <v>90217.218216061025</v>
      </c>
      <c r="AA425" s="25">
        <v>109.87810318165616</v>
      </c>
      <c r="AB425" s="25">
        <f t="shared" si="46"/>
        <v>110.69224258849692</v>
      </c>
      <c r="AC425" s="27">
        <f t="shared" si="47"/>
        <v>0.81413940684076636</v>
      </c>
      <c r="AD425" s="28">
        <v>0</v>
      </c>
      <c r="AE425" s="26">
        <v>1</v>
      </c>
      <c r="AF425" s="29">
        <f t="shared" si="48"/>
        <v>110.69224258849692</v>
      </c>
      <c r="AG425" s="30">
        <v>109.87810318165616</v>
      </c>
      <c r="AH425" s="30">
        <v>110.5897215492742</v>
      </c>
      <c r="AI425" s="29">
        <v>110.69</v>
      </c>
      <c r="AJ425" s="5"/>
    </row>
    <row r="426" spans="1:49" s="4" customFormat="1" ht="15.75" x14ac:dyDescent="0.25">
      <c r="A426" s="22">
        <v>817</v>
      </c>
      <c r="B426" s="22" t="s">
        <v>421</v>
      </c>
      <c r="C426" s="22">
        <v>1</v>
      </c>
      <c r="D426" s="23">
        <v>0</v>
      </c>
      <c r="E426" s="23">
        <v>6069</v>
      </c>
      <c r="F426" s="23">
        <v>7095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3">
        <v>0</v>
      </c>
      <c r="Q426" s="23">
        <v>0</v>
      </c>
      <c r="R426" s="23">
        <v>0</v>
      </c>
      <c r="S426" s="23">
        <v>0</v>
      </c>
      <c r="T426" s="24" t="s">
        <v>2</v>
      </c>
      <c r="U426" s="24">
        <f t="shared" si="42"/>
        <v>13164</v>
      </c>
      <c r="V426" s="25">
        <f t="shared" si="43"/>
        <v>4.224707588070984E-2</v>
      </c>
      <c r="W426" s="24">
        <v>31042516.400310419</v>
      </c>
      <c r="X426" s="26">
        <v>31159553</v>
      </c>
      <c r="Y426" s="24">
        <f t="shared" si="44"/>
        <v>117036.5996895805</v>
      </c>
      <c r="Z426" s="24">
        <f t="shared" si="45"/>
        <v>49.44454107905969</v>
      </c>
      <c r="AA426" s="25">
        <v>100.27466821406783</v>
      </c>
      <c r="AB426" s="25">
        <f t="shared" si="46"/>
        <v>100.37686105610733</v>
      </c>
      <c r="AC426" s="27">
        <f t="shared" si="47"/>
        <v>0.10219284203949996</v>
      </c>
      <c r="AD426" s="28">
        <v>0</v>
      </c>
      <c r="AE426" s="26">
        <v>1</v>
      </c>
      <c r="AF426" s="29">
        <f t="shared" si="48"/>
        <v>100.37686105610733</v>
      </c>
      <c r="AG426" s="30">
        <v>100.27466821406783</v>
      </c>
      <c r="AH426" s="30">
        <v>100.29403206019379</v>
      </c>
      <c r="AI426" s="29">
        <v>100.38</v>
      </c>
      <c r="AJ426" s="5"/>
    </row>
    <row r="427" spans="1:49" s="4" customFormat="1" ht="15.75" x14ac:dyDescent="0.25">
      <c r="A427" s="22">
        <v>818</v>
      </c>
      <c r="B427" s="22" t="s">
        <v>422</v>
      </c>
      <c r="C427" s="22">
        <v>1</v>
      </c>
      <c r="D427" s="23">
        <v>632000</v>
      </c>
      <c r="E427" s="23">
        <v>0</v>
      </c>
      <c r="F427" s="23">
        <v>747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0</v>
      </c>
      <c r="T427" s="24" t="s">
        <v>2</v>
      </c>
      <c r="U427" s="24">
        <f t="shared" si="42"/>
        <v>632747</v>
      </c>
      <c r="V427" s="25">
        <f t="shared" si="43"/>
        <v>4.3966847832015894</v>
      </c>
      <c r="W427" s="24">
        <v>13399887.970000003</v>
      </c>
      <c r="X427" s="26">
        <v>14391457</v>
      </c>
      <c r="Y427" s="24">
        <f t="shared" si="44"/>
        <v>991569.02999999747</v>
      </c>
      <c r="Z427" s="24">
        <f t="shared" si="45"/>
        <v>43596.164656949491</v>
      </c>
      <c r="AA427" s="25">
        <v>104.39378954493081</v>
      </c>
      <c r="AB427" s="25">
        <f t="shared" si="46"/>
        <v>107.07448351408155</v>
      </c>
      <c r="AC427" s="27">
        <f t="shared" si="47"/>
        <v>2.6806939691507381</v>
      </c>
      <c r="AD427" s="28">
        <v>0</v>
      </c>
      <c r="AE427" s="26">
        <v>1</v>
      </c>
      <c r="AF427" s="29">
        <f t="shared" si="48"/>
        <v>107.07448351408155</v>
      </c>
      <c r="AG427" s="30">
        <v>104.39378954493081</v>
      </c>
      <c r="AH427" s="30">
        <v>107.11561974988864</v>
      </c>
      <c r="AI427" s="29">
        <v>107.07</v>
      </c>
      <c r="AJ427" s="5"/>
    </row>
    <row r="428" spans="1:49" s="4" customFormat="1" ht="15.75" x14ac:dyDescent="0.25">
      <c r="A428" s="22">
        <v>821</v>
      </c>
      <c r="B428" s="22" t="s">
        <v>423</v>
      </c>
      <c r="C428" s="22">
        <v>1</v>
      </c>
      <c r="D428" s="23">
        <v>1055000</v>
      </c>
      <c r="E428" s="23">
        <v>0</v>
      </c>
      <c r="F428" s="23">
        <v>7787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0</v>
      </c>
      <c r="P428" s="23">
        <v>0</v>
      </c>
      <c r="Q428" s="23">
        <v>0</v>
      </c>
      <c r="R428" s="23">
        <v>0</v>
      </c>
      <c r="S428" s="23">
        <v>0</v>
      </c>
      <c r="T428" s="24" t="s">
        <v>2</v>
      </c>
      <c r="U428" s="24">
        <f t="shared" si="42"/>
        <v>1062787</v>
      </c>
      <c r="V428" s="25">
        <f t="shared" si="43"/>
        <v>3.0274569318473734</v>
      </c>
      <c r="W428" s="24">
        <v>33636941.949663639</v>
      </c>
      <c r="X428" s="26">
        <v>35104942</v>
      </c>
      <c r="Y428" s="24">
        <f t="shared" si="44"/>
        <v>1468000.0503363609</v>
      </c>
      <c r="Z428" s="24">
        <f t="shared" si="45"/>
        <v>44443.06928343109</v>
      </c>
      <c r="AA428" s="25">
        <v>104.15158242508922</v>
      </c>
      <c r="AB428" s="25">
        <f t="shared" si="46"/>
        <v>104.23212366683994</v>
      </c>
      <c r="AC428" s="27">
        <f t="shared" si="47"/>
        <v>8.0541241750722747E-2</v>
      </c>
      <c r="AD428" s="28">
        <v>0</v>
      </c>
      <c r="AE428" s="26">
        <v>1</v>
      </c>
      <c r="AF428" s="29">
        <f t="shared" si="48"/>
        <v>104.23212366683994</v>
      </c>
      <c r="AG428" s="30">
        <v>104.15158242508922</v>
      </c>
      <c r="AH428" s="30">
        <v>104.24427614945688</v>
      </c>
      <c r="AI428" s="29">
        <v>104.23</v>
      </c>
      <c r="AJ428" s="5"/>
    </row>
    <row r="429" spans="1:49" s="4" customFormat="1" ht="15.75" x14ac:dyDescent="0.25">
      <c r="A429" s="22">
        <v>823</v>
      </c>
      <c r="B429" s="22" t="s">
        <v>424</v>
      </c>
      <c r="C429" s="22">
        <v>1</v>
      </c>
      <c r="D429" s="23">
        <v>1810000</v>
      </c>
      <c r="E429" s="23">
        <v>0</v>
      </c>
      <c r="F429" s="23">
        <v>5072</v>
      </c>
      <c r="G429" s="23">
        <v>0</v>
      </c>
      <c r="H429" s="23">
        <v>0</v>
      </c>
      <c r="I429" s="23">
        <v>0</v>
      </c>
      <c r="J429" s="23">
        <v>0</v>
      </c>
      <c r="K429" s="23">
        <v>75000</v>
      </c>
      <c r="L429" s="23">
        <v>0</v>
      </c>
      <c r="M429" s="23">
        <v>0</v>
      </c>
      <c r="N429" s="23">
        <v>0</v>
      </c>
      <c r="O429" s="23">
        <v>0</v>
      </c>
      <c r="P429" s="23">
        <v>0</v>
      </c>
      <c r="Q429" s="23">
        <v>0</v>
      </c>
      <c r="R429" s="23">
        <v>0</v>
      </c>
      <c r="S429" s="23">
        <v>0</v>
      </c>
      <c r="T429" s="24" t="s">
        <v>2</v>
      </c>
      <c r="U429" s="24">
        <f t="shared" si="42"/>
        <v>1890072</v>
      </c>
      <c r="V429" s="25">
        <f t="shared" si="43"/>
        <v>3.7609860635304249</v>
      </c>
      <c r="W429" s="24">
        <v>50261020.524460003</v>
      </c>
      <c r="X429" s="26">
        <v>50254693</v>
      </c>
      <c r="Y429" s="24">
        <f t="shared" si="44"/>
        <v>0</v>
      </c>
      <c r="Z429" s="24">
        <f t="shared" si="45"/>
        <v>0</v>
      </c>
      <c r="AA429" s="25">
        <v>99.919839525367422</v>
      </c>
      <c r="AB429" s="25">
        <f t="shared" si="46"/>
        <v>99.987410672537138</v>
      </c>
      <c r="AC429" s="27">
        <f t="shared" si="47"/>
        <v>6.7571147169715573E-2</v>
      </c>
      <c r="AD429" s="28">
        <v>0</v>
      </c>
      <c r="AE429" s="26">
        <v>1</v>
      </c>
      <c r="AF429" s="29">
        <f t="shared" si="48"/>
        <v>99.987410672537138</v>
      </c>
      <c r="AG429" s="30">
        <v>99.919839525367422</v>
      </c>
      <c r="AH429" s="30">
        <v>99.98929989004624</v>
      </c>
      <c r="AI429" s="29">
        <v>100</v>
      </c>
      <c r="AJ429" s="5"/>
      <c r="AU429" s="2"/>
      <c r="AV429" s="2"/>
      <c r="AW429" s="2"/>
    </row>
    <row r="430" spans="1:49" s="4" customFormat="1" ht="15.75" x14ac:dyDescent="0.25">
      <c r="A430" s="22">
        <v>825</v>
      </c>
      <c r="B430" s="22" t="s">
        <v>425</v>
      </c>
      <c r="C430" s="22">
        <v>1</v>
      </c>
      <c r="D430" s="23">
        <v>1328321.74</v>
      </c>
      <c r="E430" s="23">
        <v>0</v>
      </c>
      <c r="F430" s="23">
        <v>10513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0</v>
      </c>
      <c r="P430" s="23">
        <v>0</v>
      </c>
      <c r="Q430" s="23">
        <v>0</v>
      </c>
      <c r="R430" s="23">
        <v>0</v>
      </c>
      <c r="S430" s="23">
        <v>0</v>
      </c>
      <c r="T430" s="24" t="s">
        <v>2</v>
      </c>
      <c r="U430" s="24">
        <f t="shared" si="42"/>
        <v>1338834.74</v>
      </c>
      <c r="V430" s="25">
        <f t="shared" si="43"/>
        <v>2.5946454794515406</v>
      </c>
      <c r="W430" s="24">
        <v>51145206.98948855</v>
      </c>
      <c r="X430" s="26">
        <v>51599910.300000004</v>
      </c>
      <c r="Y430" s="24">
        <f t="shared" si="44"/>
        <v>454703.31051145494</v>
      </c>
      <c r="Z430" s="24">
        <f t="shared" si="45"/>
        <v>11797.938891101967</v>
      </c>
      <c r="AA430" s="25">
        <v>100.50837843454168</v>
      </c>
      <c r="AB430" s="25">
        <f t="shared" si="46"/>
        <v>100.86597630098824</v>
      </c>
      <c r="AC430" s="27">
        <f t="shared" si="47"/>
        <v>0.35759786644655378</v>
      </c>
      <c r="AD430" s="28">
        <v>0</v>
      </c>
      <c r="AE430" s="26">
        <v>1</v>
      </c>
      <c r="AF430" s="29">
        <f t="shared" si="48"/>
        <v>100.86597630098824</v>
      </c>
      <c r="AG430" s="30">
        <v>100.50837843454168</v>
      </c>
      <c r="AH430" s="30">
        <v>100.81571849018206</v>
      </c>
      <c r="AI430" s="29">
        <v>100.87</v>
      </c>
      <c r="AJ430" s="5"/>
    </row>
    <row r="431" spans="1:49" s="4" customFormat="1" ht="15.75" x14ac:dyDescent="0.25">
      <c r="A431" s="22">
        <v>828</v>
      </c>
      <c r="B431" s="22" t="s">
        <v>426</v>
      </c>
      <c r="C431" s="22">
        <v>1</v>
      </c>
      <c r="D431" s="23">
        <v>2089760</v>
      </c>
      <c r="E431" s="23">
        <v>0</v>
      </c>
      <c r="F431" s="23">
        <v>7541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3">
        <v>0</v>
      </c>
      <c r="Q431" s="23">
        <v>0</v>
      </c>
      <c r="R431" s="23">
        <v>0</v>
      </c>
      <c r="S431" s="23">
        <v>0</v>
      </c>
      <c r="T431" s="24" t="s">
        <v>2</v>
      </c>
      <c r="U431" s="24">
        <f t="shared" si="42"/>
        <v>2097301</v>
      </c>
      <c r="V431" s="25">
        <f t="shared" si="43"/>
        <v>3.7819407537345002</v>
      </c>
      <c r="W431" s="24">
        <v>55200721.789447986</v>
      </c>
      <c r="X431" s="26">
        <v>55455681</v>
      </c>
      <c r="Y431" s="24">
        <f t="shared" si="44"/>
        <v>254959.21055201441</v>
      </c>
      <c r="Z431" s="24">
        <f t="shared" si="45"/>
        <v>9642.4062892663842</v>
      </c>
      <c r="AA431" s="25">
        <v>100.02974320716534</v>
      </c>
      <c r="AB431" s="25">
        <f t="shared" si="46"/>
        <v>100.44440868943427</v>
      </c>
      <c r="AC431" s="27">
        <f t="shared" si="47"/>
        <v>0.41466548226892996</v>
      </c>
      <c r="AD431" s="28">
        <v>0</v>
      </c>
      <c r="AE431" s="26">
        <v>1</v>
      </c>
      <c r="AF431" s="29">
        <f t="shared" si="48"/>
        <v>100.44440868943427</v>
      </c>
      <c r="AG431" s="30">
        <v>100.02974320716534</v>
      </c>
      <c r="AH431" s="30">
        <v>100.46627269768481</v>
      </c>
      <c r="AI431" s="29">
        <v>100.44</v>
      </c>
      <c r="AJ431" s="5"/>
    </row>
    <row r="432" spans="1:49" s="4" customFormat="1" ht="15.75" x14ac:dyDescent="0.25">
      <c r="A432" s="22">
        <v>829</v>
      </c>
      <c r="B432" s="22" t="s">
        <v>427</v>
      </c>
      <c r="C432" s="22">
        <v>1</v>
      </c>
      <c r="D432" s="23">
        <v>691945.16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0</v>
      </c>
      <c r="P432" s="23">
        <v>0</v>
      </c>
      <c r="Q432" s="23">
        <v>0</v>
      </c>
      <c r="R432" s="23">
        <v>0</v>
      </c>
      <c r="S432" s="23">
        <v>0</v>
      </c>
      <c r="T432" s="24" t="s">
        <v>2</v>
      </c>
      <c r="U432" s="24">
        <f t="shared" si="42"/>
        <v>691945.16</v>
      </c>
      <c r="V432" s="25">
        <f t="shared" si="43"/>
        <v>2.799432622020936</v>
      </c>
      <c r="W432" s="24">
        <v>21738499.531417388</v>
      </c>
      <c r="X432" s="26">
        <v>24717335.740000002</v>
      </c>
      <c r="Y432" s="24">
        <f t="shared" si="44"/>
        <v>2978836.2085826136</v>
      </c>
      <c r="Z432" s="24">
        <f t="shared" si="45"/>
        <v>83390.512579633301</v>
      </c>
      <c r="AA432" s="25">
        <v>115.20349052687662</v>
      </c>
      <c r="AB432" s="25">
        <f t="shared" si="46"/>
        <v>113.31943675237733</v>
      </c>
      <c r="AC432" s="27">
        <f t="shared" si="47"/>
        <v>-1.8840537744992929</v>
      </c>
      <c r="AD432" s="28">
        <v>0</v>
      </c>
      <c r="AE432" s="26">
        <v>1</v>
      </c>
      <c r="AF432" s="29">
        <f t="shared" si="48"/>
        <v>113.31943675237733</v>
      </c>
      <c r="AG432" s="30">
        <v>115.20349052687662</v>
      </c>
      <c r="AH432" s="30">
        <v>113.31943675237733</v>
      </c>
      <c r="AI432" s="29">
        <v>113.32</v>
      </c>
      <c r="AJ432" s="5"/>
    </row>
    <row r="433" spans="1:49" s="4" customFormat="1" ht="15.75" x14ac:dyDescent="0.25">
      <c r="A433" s="22">
        <v>830</v>
      </c>
      <c r="B433" s="22" t="s">
        <v>428</v>
      </c>
      <c r="C433" s="22">
        <v>1</v>
      </c>
      <c r="D433" s="23">
        <v>1155000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25000</v>
      </c>
      <c r="K433" s="23">
        <v>0</v>
      </c>
      <c r="L433" s="23">
        <v>0</v>
      </c>
      <c r="M433" s="23">
        <v>0</v>
      </c>
      <c r="N433" s="23">
        <v>0</v>
      </c>
      <c r="O433" s="23">
        <v>0</v>
      </c>
      <c r="P433" s="23">
        <v>0</v>
      </c>
      <c r="Q433" s="23">
        <v>0</v>
      </c>
      <c r="R433" s="23">
        <v>0</v>
      </c>
      <c r="S433" s="23">
        <v>0</v>
      </c>
      <c r="T433" s="24" t="s">
        <v>2</v>
      </c>
      <c r="U433" s="24">
        <f t="shared" si="42"/>
        <v>1180000</v>
      </c>
      <c r="V433" s="25">
        <f t="shared" si="43"/>
        <v>6.4758642891537068</v>
      </c>
      <c r="W433" s="24">
        <v>13776715.489875535</v>
      </c>
      <c r="X433" s="26">
        <v>18221506</v>
      </c>
      <c r="Y433" s="24">
        <f t="shared" si="44"/>
        <v>4444790.5101244655</v>
      </c>
      <c r="Z433" s="24">
        <f t="shared" si="45"/>
        <v>287838.60137284314</v>
      </c>
      <c r="AA433" s="25">
        <v>125.08642369129103</v>
      </c>
      <c r="AB433" s="25">
        <f t="shared" si="46"/>
        <v>130.17375158691894</v>
      </c>
      <c r="AC433" s="27">
        <f t="shared" si="47"/>
        <v>5.087327895627908</v>
      </c>
      <c r="AD433" s="28">
        <v>0</v>
      </c>
      <c r="AE433" s="26">
        <v>1</v>
      </c>
      <c r="AF433" s="29">
        <f t="shared" si="48"/>
        <v>130.17375158691894</v>
      </c>
      <c r="AG433" s="30">
        <v>125.08642369129103</v>
      </c>
      <c r="AH433" s="30">
        <v>130.17375158691894</v>
      </c>
      <c r="AI433" s="29">
        <v>130.16999999999999</v>
      </c>
      <c r="AJ433" s="5"/>
      <c r="AU433" s="2"/>
      <c r="AV433" s="2"/>
      <c r="AW433" s="2"/>
    </row>
    <row r="434" spans="1:49" s="4" customFormat="1" ht="15.75" x14ac:dyDescent="0.25">
      <c r="A434" s="22">
        <v>832</v>
      </c>
      <c r="B434" s="22" t="s">
        <v>429</v>
      </c>
      <c r="C434" s="22">
        <v>1</v>
      </c>
      <c r="D434" s="23">
        <v>1798210</v>
      </c>
      <c r="E434" s="23">
        <v>0</v>
      </c>
      <c r="F434" s="23">
        <v>48496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3">
        <v>0</v>
      </c>
      <c r="Q434" s="23">
        <v>0</v>
      </c>
      <c r="R434" s="23">
        <v>0</v>
      </c>
      <c r="S434" s="23">
        <v>0</v>
      </c>
      <c r="T434" s="24" t="s">
        <v>2</v>
      </c>
      <c r="U434" s="24">
        <f t="shared" si="42"/>
        <v>1846706</v>
      </c>
      <c r="V434" s="25">
        <f t="shared" si="43"/>
        <v>5.8539211301521163</v>
      </c>
      <c r="W434" s="24">
        <v>30990414.460309908</v>
      </c>
      <c r="X434" s="26">
        <v>31546479</v>
      </c>
      <c r="Y434" s="24">
        <f t="shared" si="44"/>
        <v>556064.53969009221</v>
      </c>
      <c r="Z434" s="24">
        <f t="shared" si="45"/>
        <v>32551.579586201409</v>
      </c>
      <c r="AA434" s="25">
        <v>100.76497778535183</v>
      </c>
      <c r="AB434" s="25">
        <f t="shared" si="46"/>
        <v>101.68927382618378</v>
      </c>
      <c r="AC434" s="27">
        <f t="shared" si="47"/>
        <v>0.92429604083194761</v>
      </c>
      <c r="AD434" s="28">
        <v>0</v>
      </c>
      <c r="AE434" s="26">
        <v>1</v>
      </c>
      <c r="AF434" s="29">
        <f t="shared" si="48"/>
        <v>101.68927382618378</v>
      </c>
      <c r="AG434" s="30">
        <v>100.76497778535183</v>
      </c>
      <c r="AH434" s="30">
        <v>101.54739677855491</v>
      </c>
      <c r="AI434" s="29">
        <v>101.69</v>
      </c>
      <c r="AJ434" s="5"/>
      <c r="AU434" s="2"/>
      <c r="AV434" s="2"/>
      <c r="AW434" s="2"/>
    </row>
    <row r="435" spans="1:49" s="4" customFormat="1" ht="15.75" x14ac:dyDescent="0.25">
      <c r="A435" s="22">
        <v>851</v>
      </c>
      <c r="B435" s="22" t="s">
        <v>430</v>
      </c>
      <c r="C435" s="22">
        <v>1</v>
      </c>
      <c r="D435" s="23">
        <v>329473</v>
      </c>
      <c r="E435" s="23">
        <v>638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0</v>
      </c>
      <c r="N435" s="23">
        <v>0</v>
      </c>
      <c r="O435" s="23">
        <v>0</v>
      </c>
      <c r="P435" s="23">
        <v>0</v>
      </c>
      <c r="Q435" s="23">
        <v>0</v>
      </c>
      <c r="R435" s="23">
        <v>0</v>
      </c>
      <c r="S435" s="23">
        <v>0</v>
      </c>
      <c r="T435" s="24" t="s">
        <v>2</v>
      </c>
      <c r="U435" s="24">
        <f t="shared" si="42"/>
        <v>330111</v>
      </c>
      <c r="V435" s="25">
        <f t="shared" si="43"/>
        <v>2.8678972063824184</v>
      </c>
      <c r="W435" s="24">
        <v>10864145.600000003</v>
      </c>
      <c r="X435" s="26">
        <v>11510559</v>
      </c>
      <c r="Y435" s="24">
        <f t="shared" si="44"/>
        <v>646413.39999999665</v>
      </c>
      <c r="Z435" s="24">
        <f t="shared" si="45"/>
        <v>18538.471840281512</v>
      </c>
      <c r="AA435" s="25">
        <v>102.23997267501335</v>
      </c>
      <c r="AB435" s="25">
        <f t="shared" si="46"/>
        <v>105.77933094121745</v>
      </c>
      <c r="AC435" s="27">
        <f t="shared" si="47"/>
        <v>3.5393582662041041</v>
      </c>
      <c r="AD435" s="28">
        <v>0</v>
      </c>
      <c r="AE435" s="26">
        <v>1</v>
      </c>
      <c r="AF435" s="29">
        <f t="shared" si="48"/>
        <v>105.77933094121745</v>
      </c>
      <c r="AG435" s="30">
        <v>102.23997267501335</v>
      </c>
      <c r="AH435" s="30">
        <v>105.68977874913472</v>
      </c>
      <c r="AI435" s="29">
        <v>105.78</v>
      </c>
      <c r="AJ435" s="5"/>
      <c r="AU435" s="2"/>
      <c r="AV435" s="2"/>
      <c r="AW435" s="2"/>
    </row>
    <row r="436" spans="1:49" s="4" customFormat="1" ht="15.75" x14ac:dyDescent="0.25">
      <c r="A436" s="22">
        <v>852</v>
      </c>
      <c r="B436" s="22" t="s">
        <v>431</v>
      </c>
      <c r="C436" s="22">
        <v>1</v>
      </c>
      <c r="D436" s="23">
        <v>330057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3">
        <v>0</v>
      </c>
      <c r="P436" s="23">
        <v>0</v>
      </c>
      <c r="Q436" s="23">
        <v>0</v>
      </c>
      <c r="R436" s="23">
        <v>0</v>
      </c>
      <c r="S436" s="23">
        <v>0</v>
      </c>
      <c r="T436" s="24" t="s">
        <v>2</v>
      </c>
      <c r="U436" s="24">
        <f t="shared" si="42"/>
        <v>330057</v>
      </c>
      <c r="V436" s="25">
        <f t="shared" si="43"/>
        <v>1.9329120117641305</v>
      </c>
      <c r="W436" s="24">
        <v>16066337.762080662</v>
      </c>
      <c r="X436" s="26">
        <v>17075635</v>
      </c>
      <c r="Y436" s="24">
        <f t="shared" si="44"/>
        <v>1009297.237919338</v>
      </c>
      <c r="Z436" s="24">
        <f t="shared" si="45"/>
        <v>19508.82754614648</v>
      </c>
      <c r="AA436" s="25">
        <v>103.66246555708372</v>
      </c>
      <c r="AB436" s="25">
        <f t="shared" si="46"/>
        <v>106.16063489409058</v>
      </c>
      <c r="AC436" s="27">
        <f t="shared" si="47"/>
        <v>2.4981693370068569</v>
      </c>
      <c r="AD436" s="28">
        <v>0</v>
      </c>
      <c r="AE436" s="26">
        <v>1</v>
      </c>
      <c r="AF436" s="29">
        <f t="shared" si="48"/>
        <v>106.16063489409058</v>
      </c>
      <c r="AG436" s="30">
        <v>103.66246555708372</v>
      </c>
      <c r="AH436" s="30">
        <v>106.15238506059097</v>
      </c>
      <c r="AI436" s="29">
        <v>106.16</v>
      </c>
      <c r="AJ436" s="5"/>
      <c r="AU436" s="2"/>
      <c r="AV436" s="2"/>
      <c r="AW436" s="2"/>
    </row>
    <row r="437" spans="1:49" s="4" customFormat="1" ht="15.75" x14ac:dyDescent="0.25">
      <c r="A437" s="22">
        <v>853</v>
      </c>
      <c r="B437" s="22" t="s">
        <v>432</v>
      </c>
      <c r="C437" s="22">
        <v>1</v>
      </c>
      <c r="D437" s="23">
        <v>1899109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3">
        <v>0</v>
      </c>
      <c r="Q437" s="23">
        <v>0</v>
      </c>
      <c r="R437" s="23">
        <v>0</v>
      </c>
      <c r="S437" s="23">
        <v>0</v>
      </c>
      <c r="T437" s="24" t="s">
        <v>2</v>
      </c>
      <c r="U437" s="24">
        <f t="shared" si="42"/>
        <v>1899109</v>
      </c>
      <c r="V437" s="25">
        <f t="shared" si="43"/>
        <v>5.4997009761887625</v>
      </c>
      <c r="W437" s="24">
        <v>34145597.992569998</v>
      </c>
      <c r="X437" s="26">
        <v>34531131.932850346</v>
      </c>
      <c r="Y437" s="24">
        <f t="shared" si="44"/>
        <v>385533.94028034806</v>
      </c>
      <c r="Z437" s="24">
        <f t="shared" si="45"/>
        <v>21203.213877137303</v>
      </c>
      <c r="AA437" s="25">
        <v>100.39919660449115</v>
      </c>
      <c r="AB437" s="25">
        <f t="shared" si="46"/>
        <v>101.06699178758707</v>
      </c>
      <c r="AC437" s="27">
        <f t="shared" si="47"/>
        <v>0.66779518309591879</v>
      </c>
      <c r="AD437" s="28">
        <v>0</v>
      </c>
      <c r="AE437" s="26">
        <v>1</v>
      </c>
      <c r="AF437" s="29">
        <f t="shared" si="48"/>
        <v>101.06699178758707</v>
      </c>
      <c r="AG437" s="30">
        <v>100.39919660449115</v>
      </c>
      <c r="AH437" s="30">
        <v>101.05314506645713</v>
      </c>
      <c r="AI437" s="29">
        <v>101.07</v>
      </c>
      <c r="AJ437" s="5"/>
      <c r="AU437" s="2"/>
      <c r="AV437" s="2"/>
      <c r="AW437" s="2"/>
    </row>
    <row r="438" spans="1:49" s="4" customFormat="1" ht="15.75" x14ac:dyDescent="0.25">
      <c r="A438" s="22">
        <v>855</v>
      </c>
      <c r="B438" s="22" t="s">
        <v>433</v>
      </c>
      <c r="C438" s="22">
        <v>1</v>
      </c>
      <c r="D438" s="23">
        <v>604800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3">
        <v>0</v>
      </c>
      <c r="Q438" s="23">
        <v>0</v>
      </c>
      <c r="R438" s="23">
        <v>0</v>
      </c>
      <c r="S438" s="23">
        <v>0</v>
      </c>
      <c r="T438" s="24" t="s">
        <v>2</v>
      </c>
      <c r="U438" s="24">
        <f t="shared" si="42"/>
        <v>604800</v>
      </c>
      <c r="V438" s="25">
        <f t="shared" si="43"/>
        <v>4.3393650363841552</v>
      </c>
      <c r="W438" s="24">
        <v>11281890.140000001</v>
      </c>
      <c r="X438" s="26">
        <v>13937523</v>
      </c>
      <c r="Y438" s="24">
        <f t="shared" si="44"/>
        <v>2655632.8599999994</v>
      </c>
      <c r="Z438" s="24">
        <f t="shared" si="45"/>
        <v>115237.60382156855</v>
      </c>
      <c r="AA438" s="25">
        <v>117.30210935702988</v>
      </c>
      <c r="AB438" s="25">
        <f t="shared" si="46"/>
        <v>122.51746138859698</v>
      </c>
      <c r="AC438" s="27">
        <f t="shared" si="47"/>
        <v>5.2153520315671074</v>
      </c>
      <c r="AD438" s="28">
        <v>0</v>
      </c>
      <c r="AE438" s="26">
        <v>1</v>
      </c>
      <c r="AF438" s="29">
        <f t="shared" si="48"/>
        <v>122.51746138859698</v>
      </c>
      <c r="AG438" s="30">
        <v>117.30210935702988</v>
      </c>
      <c r="AH438" s="30">
        <v>122.56022404137224</v>
      </c>
      <c r="AI438" s="29">
        <v>122.52</v>
      </c>
      <c r="AJ438" s="5"/>
      <c r="AU438" s="2"/>
      <c r="AV438" s="2"/>
      <c r="AW438" s="2"/>
    </row>
    <row r="439" spans="1:49" s="4" customFormat="1" ht="15.75" x14ac:dyDescent="0.25">
      <c r="A439" s="22">
        <v>860</v>
      </c>
      <c r="B439" s="22" t="s">
        <v>434</v>
      </c>
      <c r="C439" s="22">
        <v>1</v>
      </c>
      <c r="D439" s="23">
        <v>408902</v>
      </c>
      <c r="E439" s="23">
        <v>2364</v>
      </c>
      <c r="F439" s="23">
        <v>4684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  <c r="O439" s="23">
        <v>0</v>
      </c>
      <c r="P439" s="23">
        <v>0</v>
      </c>
      <c r="Q439" s="23">
        <v>0</v>
      </c>
      <c r="R439" s="23">
        <v>0</v>
      </c>
      <c r="S439" s="23">
        <v>0</v>
      </c>
      <c r="T439" s="24" t="s">
        <v>11</v>
      </c>
      <c r="U439" s="24">
        <f t="shared" si="42"/>
        <v>375059.8</v>
      </c>
      <c r="V439" s="25">
        <f t="shared" si="43"/>
        <v>2.43888992772647</v>
      </c>
      <c r="W439" s="24">
        <v>14168218.66014168</v>
      </c>
      <c r="X439" s="26">
        <v>15378299.6</v>
      </c>
      <c r="Y439" s="24">
        <f t="shared" si="44"/>
        <v>1210080.9398583192</v>
      </c>
      <c r="Z439" s="24">
        <f t="shared" si="45"/>
        <v>29512.54215954235</v>
      </c>
      <c r="AA439" s="25">
        <v>109.20646188480998</v>
      </c>
      <c r="AB439" s="25">
        <f t="shared" si="46"/>
        <v>108.33251113649153</v>
      </c>
      <c r="AC439" s="27">
        <f t="shared" si="47"/>
        <v>-0.87395074831844966</v>
      </c>
      <c r="AD439" s="28">
        <v>0</v>
      </c>
      <c r="AE439" s="26">
        <v>1</v>
      </c>
      <c r="AF439" s="29">
        <f t="shared" si="48"/>
        <v>108.33251113649153</v>
      </c>
      <c r="AG439" s="30">
        <v>109.36457876080546</v>
      </c>
      <c r="AH439" s="30">
        <v>108.37650139170051</v>
      </c>
      <c r="AI439" s="29">
        <v>108.33</v>
      </c>
      <c r="AJ439" s="5"/>
      <c r="AU439" s="2"/>
      <c r="AV439" s="2"/>
      <c r="AW439" s="2"/>
    </row>
    <row r="440" spans="1:49" s="4" customFormat="1" ht="15.75" x14ac:dyDescent="0.25">
      <c r="A440" s="22">
        <v>871</v>
      </c>
      <c r="B440" s="22" t="s">
        <v>435</v>
      </c>
      <c r="C440" s="22">
        <v>1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3">
        <v>0</v>
      </c>
      <c r="Q440" s="23">
        <v>0</v>
      </c>
      <c r="R440" s="23">
        <v>0</v>
      </c>
      <c r="S440" s="23">
        <v>0</v>
      </c>
      <c r="T440" s="24" t="s">
        <v>2</v>
      </c>
      <c r="U440" s="24">
        <f t="shared" si="42"/>
        <v>0</v>
      </c>
      <c r="V440" s="25">
        <f t="shared" si="43"/>
        <v>0</v>
      </c>
      <c r="W440" s="24">
        <v>26234729.470262349</v>
      </c>
      <c r="X440" s="26">
        <v>37367807</v>
      </c>
      <c r="Y440" s="24">
        <f t="shared" si="44"/>
        <v>11133077.529737651</v>
      </c>
      <c r="Z440" s="24">
        <f t="shared" si="45"/>
        <v>0</v>
      </c>
      <c r="AA440" s="25">
        <v>145.40227838448496</v>
      </c>
      <c r="AB440" s="25">
        <f t="shared" si="46"/>
        <v>142.43641064550425</v>
      </c>
      <c r="AC440" s="27">
        <f t="shared" si="47"/>
        <v>-2.9658677389807053</v>
      </c>
      <c r="AD440" s="28">
        <v>0</v>
      </c>
      <c r="AE440" s="26">
        <v>1</v>
      </c>
      <c r="AF440" s="29">
        <f t="shared" si="48"/>
        <v>142.43641064550425</v>
      </c>
      <c r="AG440" s="30">
        <v>145.40227838448496</v>
      </c>
      <c r="AH440" s="30">
        <v>142.44898939156582</v>
      </c>
      <c r="AI440" s="29">
        <v>142.44</v>
      </c>
      <c r="AJ440" s="5"/>
      <c r="AU440" s="2"/>
      <c r="AV440" s="2"/>
      <c r="AW440" s="2"/>
    </row>
    <row r="441" spans="1:49" s="4" customFormat="1" ht="15.75" x14ac:dyDescent="0.25">
      <c r="A441" s="22">
        <v>872</v>
      </c>
      <c r="B441" s="22" t="s">
        <v>436</v>
      </c>
      <c r="C441" s="22">
        <v>1</v>
      </c>
      <c r="D441" s="23">
        <v>2075205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3">
        <v>0</v>
      </c>
      <c r="Q441" s="23">
        <v>0</v>
      </c>
      <c r="R441" s="23">
        <v>0</v>
      </c>
      <c r="S441" s="23">
        <v>0</v>
      </c>
      <c r="T441" s="24" t="s">
        <v>2</v>
      </c>
      <c r="U441" s="24">
        <f t="shared" si="42"/>
        <v>2075205</v>
      </c>
      <c r="V441" s="25">
        <f t="shared" si="43"/>
        <v>5.3409225793546664</v>
      </c>
      <c r="W441" s="24">
        <v>38734574.690387338</v>
      </c>
      <c r="X441" s="26">
        <v>38854804</v>
      </c>
      <c r="Y441" s="24">
        <f t="shared" si="44"/>
        <v>120229.3096126616</v>
      </c>
      <c r="Z441" s="24">
        <f t="shared" si="45"/>
        <v>6421.3543441048741</v>
      </c>
      <c r="AA441" s="25">
        <v>101.4078445917433</v>
      </c>
      <c r="AB441" s="25">
        <f t="shared" si="46"/>
        <v>100.29381490871718</v>
      </c>
      <c r="AC441" s="27">
        <f t="shared" si="47"/>
        <v>-1.1140296830261178</v>
      </c>
      <c r="AD441" s="28">
        <v>0</v>
      </c>
      <c r="AE441" s="26">
        <v>1</v>
      </c>
      <c r="AF441" s="29">
        <f t="shared" si="48"/>
        <v>100.29381490871718</v>
      </c>
      <c r="AG441" s="30">
        <v>101.4078445917433</v>
      </c>
      <c r="AH441" s="30">
        <v>100.26448484590568</v>
      </c>
      <c r="AI441" s="29">
        <v>100.29</v>
      </c>
      <c r="AJ441" s="5"/>
      <c r="AU441" s="2"/>
      <c r="AV441" s="2"/>
      <c r="AW441" s="2"/>
    </row>
    <row r="442" spans="1:49" s="4" customFormat="1" ht="15.75" x14ac:dyDescent="0.25">
      <c r="A442" s="22">
        <v>873</v>
      </c>
      <c r="B442" s="22" t="s">
        <v>437</v>
      </c>
      <c r="C442" s="22">
        <v>1</v>
      </c>
      <c r="D442" s="23">
        <v>145774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3">
        <v>0</v>
      </c>
      <c r="Q442" s="23">
        <v>0</v>
      </c>
      <c r="R442" s="23">
        <v>0</v>
      </c>
      <c r="S442" s="23">
        <v>0</v>
      </c>
      <c r="T442" s="24" t="s">
        <v>2</v>
      </c>
      <c r="U442" s="24">
        <f t="shared" si="42"/>
        <v>145774</v>
      </c>
      <c r="V442" s="25">
        <f t="shared" si="43"/>
        <v>0.94373837029912788</v>
      </c>
      <c r="W442" s="24">
        <v>14594489.375639999</v>
      </c>
      <c r="X442" s="26">
        <v>15446442</v>
      </c>
      <c r="Y442" s="24">
        <f t="shared" si="44"/>
        <v>851952.62436000071</v>
      </c>
      <c r="Z442" s="24">
        <f t="shared" si="45"/>
        <v>8040.2038128557215</v>
      </c>
      <c r="AA442" s="25">
        <v>106.40469640683227</v>
      </c>
      <c r="AB442" s="25">
        <f t="shared" si="46"/>
        <v>105.78240456946537</v>
      </c>
      <c r="AC442" s="27">
        <f t="shared" si="47"/>
        <v>-0.62229183736690175</v>
      </c>
      <c r="AD442" s="28">
        <v>0</v>
      </c>
      <c r="AE442" s="26">
        <v>1</v>
      </c>
      <c r="AF442" s="29">
        <f t="shared" si="48"/>
        <v>105.78240456946537</v>
      </c>
      <c r="AG442" s="30">
        <v>106.40469640683227</v>
      </c>
      <c r="AH442" s="30">
        <v>105.78240456946537</v>
      </c>
      <c r="AI442" s="29">
        <v>105.78</v>
      </c>
      <c r="AJ442" s="5"/>
      <c r="AU442" s="2"/>
      <c r="AV442" s="2"/>
      <c r="AW442" s="2"/>
    </row>
    <row r="443" spans="1:49" s="4" customFormat="1" ht="15.75" x14ac:dyDescent="0.25">
      <c r="A443" s="22">
        <v>876</v>
      </c>
      <c r="B443" s="22" t="s">
        <v>438</v>
      </c>
      <c r="C443" s="22">
        <v>1</v>
      </c>
      <c r="D443" s="23">
        <v>596640</v>
      </c>
      <c r="E443" s="23">
        <v>0</v>
      </c>
      <c r="F443" s="23">
        <v>29091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3">
        <v>0</v>
      </c>
      <c r="Q443" s="23">
        <v>0</v>
      </c>
      <c r="R443" s="23">
        <v>0</v>
      </c>
      <c r="S443" s="23">
        <v>0</v>
      </c>
      <c r="T443" s="24" t="s">
        <v>2</v>
      </c>
      <c r="U443" s="24">
        <f t="shared" si="42"/>
        <v>625731</v>
      </c>
      <c r="V443" s="25">
        <f t="shared" si="43"/>
        <v>2.1975867489722587</v>
      </c>
      <c r="W443" s="24">
        <v>26179600.699738208</v>
      </c>
      <c r="X443" s="26">
        <v>28473551.739999998</v>
      </c>
      <c r="Y443" s="24">
        <f t="shared" si="44"/>
        <v>2293951.0402617902</v>
      </c>
      <c r="Z443" s="24">
        <f t="shared" si="45"/>
        <v>50411.564088704385</v>
      </c>
      <c r="AA443" s="25">
        <v>101.98221958488678</v>
      </c>
      <c r="AB443" s="25">
        <f t="shared" si="46"/>
        <v>108.56980021164158</v>
      </c>
      <c r="AC443" s="27">
        <f t="shared" si="47"/>
        <v>6.5875806267548001</v>
      </c>
      <c r="AD443" s="28">
        <v>0</v>
      </c>
      <c r="AE443" s="26">
        <v>1</v>
      </c>
      <c r="AF443" s="29">
        <f t="shared" si="48"/>
        <v>108.56980021164158</v>
      </c>
      <c r="AG443" s="30">
        <v>101.98221958488678</v>
      </c>
      <c r="AH443" s="30">
        <v>108.41358179447039</v>
      </c>
      <c r="AI443" s="29">
        <v>108.57</v>
      </c>
      <c r="AJ443" s="5"/>
      <c r="AU443" s="2"/>
      <c r="AV443" s="2"/>
      <c r="AW443" s="2"/>
    </row>
    <row r="444" spans="1:49" s="4" customFormat="1" ht="15.75" x14ac:dyDescent="0.25">
      <c r="A444" s="22">
        <v>878</v>
      </c>
      <c r="B444" s="22" t="s">
        <v>439</v>
      </c>
      <c r="C444" s="22">
        <v>1</v>
      </c>
      <c r="D444" s="23">
        <v>588300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3">
        <v>0</v>
      </c>
      <c r="Q444" s="23">
        <v>0</v>
      </c>
      <c r="R444" s="23">
        <v>0</v>
      </c>
      <c r="S444" s="23">
        <v>0</v>
      </c>
      <c r="T444" s="24" t="s">
        <v>2</v>
      </c>
      <c r="U444" s="24">
        <f t="shared" si="42"/>
        <v>588300</v>
      </c>
      <c r="V444" s="25">
        <f t="shared" si="43"/>
        <v>2.6528562418870987</v>
      </c>
      <c r="W444" s="24">
        <v>21387428.700500004</v>
      </c>
      <c r="X444" s="26">
        <v>22176098</v>
      </c>
      <c r="Y444" s="24">
        <f t="shared" si="44"/>
        <v>788669.29949999601</v>
      </c>
      <c r="Z444" s="24">
        <f t="shared" si="45"/>
        <v>20922.262739632901</v>
      </c>
      <c r="AA444" s="25">
        <v>105.58417003516421</v>
      </c>
      <c r="AB444" s="25">
        <f t="shared" si="46"/>
        <v>103.58971172978084</v>
      </c>
      <c r="AC444" s="27">
        <f t="shared" si="47"/>
        <v>-1.9944583053833611</v>
      </c>
      <c r="AD444" s="28">
        <v>0</v>
      </c>
      <c r="AE444" s="26">
        <v>1</v>
      </c>
      <c r="AF444" s="29">
        <f t="shared" si="48"/>
        <v>103.58971172978084</v>
      </c>
      <c r="AG444" s="30">
        <v>105.58417003516421</v>
      </c>
      <c r="AH444" s="30">
        <v>103.5669317794333</v>
      </c>
      <c r="AI444" s="29">
        <v>103.59</v>
      </c>
      <c r="AJ444" s="5"/>
      <c r="AU444" s="2"/>
      <c r="AV444" s="2"/>
      <c r="AW444" s="2"/>
    </row>
    <row r="445" spans="1:49" s="4" customFormat="1" ht="15.75" x14ac:dyDescent="0.25">
      <c r="A445" s="22">
        <v>879</v>
      </c>
      <c r="B445" s="22" t="s">
        <v>440</v>
      </c>
      <c r="C445" s="22">
        <v>1</v>
      </c>
      <c r="D445" s="23">
        <v>711152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3">
        <v>0</v>
      </c>
      <c r="P445" s="23">
        <v>0</v>
      </c>
      <c r="Q445" s="23">
        <v>0</v>
      </c>
      <c r="R445" s="23">
        <v>0</v>
      </c>
      <c r="S445" s="23">
        <v>0</v>
      </c>
      <c r="T445" s="24" t="s">
        <v>2</v>
      </c>
      <c r="U445" s="24">
        <f t="shared" si="42"/>
        <v>711152</v>
      </c>
      <c r="V445" s="25">
        <f t="shared" si="43"/>
        <v>3.6223524365906026</v>
      </c>
      <c r="W445" s="24">
        <v>19100969.820000004</v>
      </c>
      <c r="X445" s="26">
        <v>19632324.917266857</v>
      </c>
      <c r="Y445" s="24">
        <f t="shared" si="44"/>
        <v>531355.09726685286</v>
      </c>
      <c r="Z445" s="24">
        <f t="shared" si="45"/>
        <v>19247.554312794211</v>
      </c>
      <c r="AA445" s="25">
        <v>101.70099707499578</v>
      </c>
      <c r="AB445" s="25">
        <f t="shared" si="46"/>
        <v>102.68105519133299</v>
      </c>
      <c r="AC445" s="27">
        <f t="shared" si="47"/>
        <v>0.98005811633720441</v>
      </c>
      <c r="AD445" s="28">
        <v>0</v>
      </c>
      <c r="AE445" s="26">
        <v>1</v>
      </c>
      <c r="AF445" s="29">
        <f t="shared" si="48"/>
        <v>102.68105519133299</v>
      </c>
      <c r="AG445" s="30">
        <v>101.70099707499578</v>
      </c>
      <c r="AH445" s="30">
        <v>102.58686054607722</v>
      </c>
      <c r="AI445" s="29">
        <v>102.68</v>
      </c>
      <c r="AJ445" s="5"/>
      <c r="AU445" s="2"/>
      <c r="AV445" s="2"/>
      <c r="AW445" s="2"/>
    </row>
    <row r="446" spans="1:49" s="4" customFormat="1" ht="15.75" x14ac:dyDescent="0.25">
      <c r="A446" s="22">
        <v>885</v>
      </c>
      <c r="B446" s="22" t="s">
        <v>441</v>
      </c>
      <c r="C446" s="22">
        <v>1</v>
      </c>
      <c r="D446" s="23">
        <v>1325185</v>
      </c>
      <c r="E446" s="23">
        <v>6750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44000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3">
        <v>0</v>
      </c>
      <c r="S446" s="23">
        <v>0</v>
      </c>
      <c r="T446" s="24" t="s">
        <v>2</v>
      </c>
      <c r="U446" s="24">
        <f t="shared" si="42"/>
        <v>1375935</v>
      </c>
      <c r="V446" s="25">
        <f t="shared" si="43"/>
        <v>4.6351051624002313</v>
      </c>
      <c r="W446" s="24">
        <v>28238744.479999997</v>
      </c>
      <c r="X446" s="26">
        <v>29685087</v>
      </c>
      <c r="Y446" s="24">
        <f t="shared" si="44"/>
        <v>1446342.5200000033</v>
      </c>
      <c r="Z446" s="24">
        <f t="shared" si="45"/>
        <v>67039.496810509751</v>
      </c>
      <c r="AA446" s="25">
        <v>105.14759365727517</v>
      </c>
      <c r="AB446" s="25">
        <f t="shared" si="46"/>
        <v>104.88443466091908</v>
      </c>
      <c r="AC446" s="27">
        <f t="shared" si="47"/>
        <v>-0.26315899635608275</v>
      </c>
      <c r="AD446" s="28">
        <v>0</v>
      </c>
      <c r="AE446" s="26">
        <v>1</v>
      </c>
      <c r="AF446" s="29">
        <f t="shared" si="48"/>
        <v>104.88443466091908</v>
      </c>
      <c r="AG446" s="30">
        <v>105.14759365727517</v>
      </c>
      <c r="AH446" s="30">
        <v>104.86750933555371</v>
      </c>
      <c r="AI446" s="29">
        <v>104.88</v>
      </c>
      <c r="AJ446" s="5"/>
      <c r="AU446" s="2"/>
      <c r="AV446" s="2"/>
      <c r="AW446" s="2"/>
    </row>
    <row r="447" spans="1:49" s="4" customFormat="1" ht="15.75" x14ac:dyDescent="0.25">
      <c r="A447" s="22">
        <v>910</v>
      </c>
      <c r="B447" s="22" t="s">
        <v>442</v>
      </c>
      <c r="C447" s="22">
        <v>1</v>
      </c>
      <c r="D447" s="23">
        <v>0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750000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4" t="s">
        <v>2</v>
      </c>
      <c r="U447" s="24">
        <f t="shared" si="42"/>
        <v>750000</v>
      </c>
      <c r="V447" s="25">
        <f t="shared" si="43"/>
        <v>5.9161719050151174</v>
      </c>
      <c r="W447" s="24">
        <v>11148673.800222971</v>
      </c>
      <c r="X447" s="26">
        <v>12677116.419896921</v>
      </c>
      <c r="Y447" s="24">
        <f t="shared" si="44"/>
        <v>1528442.6196739506</v>
      </c>
      <c r="Z447" s="24">
        <f t="shared" si="45"/>
        <v>90425.292849427336</v>
      </c>
      <c r="AA447" s="25">
        <v>113.45894882284877</v>
      </c>
      <c r="AB447" s="25">
        <f t="shared" si="46"/>
        <v>112.89855055940163</v>
      </c>
      <c r="AC447" s="27">
        <f t="shared" si="47"/>
        <v>-0.56039826344714072</v>
      </c>
      <c r="AD447" s="28">
        <v>0</v>
      </c>
      <c r="AE447" s="26">
        <v>1</v>
      </c>
      <c r="AF447" s="29">
        <f t="shared" si="48"/>
        <v>112.89855055940163</v>
      </c>
      <c r="AG447" s="30">
        <v>113.45894882284877</v>
      </c>
      <c r="AH447" s="30">
        <v>112.89855055940163</v>
      </c>
      <c r="AI447" s="29">
        <v>112.9</v>
      </c>
      <c r="AJ447" s="5"/>
      <c r="AU447" s="2"/>
      <c r="AV447" s="2"/>
      <c r="AW447" s="2"/>
    </row>
    <row r="448" spans="1:49" s="4" customFormat="1" ht="15.75" x14ac:dyDescent="0.25">
      <c r="A448" s="22">
        <v>915</v>
      </c>
      <c r="B448" s="22" t="s">
        <v>443</v>
      </c>
      <c r="C448" s="22">
        <v>1</v>
      </c>
      <c r="D448" s="23">
        <v>638750.68999999994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3">
        <v>0</v>
      </c>
      <c r="N448" s="23">
        <v>0</v>
      </c>
      <c r="O448" s="23">
        <v>0</v>
      </c>
      <c r="P448" s="23">
        <v>0</v>
      </c>
      <c r="Q448" s="23">
        <v>0</v>
      </c>
      <c r="R448" s="23">
        <v>0</v>
      </c>
      <c r="S448" s="23">
        <v>0</v>
      </c>
      <c r="T448" s="24" t="s">
        <v>2</v>
      </c>
      <c r="U448" s="24">
        <f t="shared" si="42"/>
        <v>638750.68999999994</v>
      </c>
      <c r="V448" s="25">
        <f t="shared" si="43"/>
        <v>9.0096998316554036</v>
      </c>
      <c r="W448" s="24">
        <v>5991943.7559198383</v>
      </c>
      <c r="X448" s="26">
        <v>7089589.0199999996</v>
      </c>
      <c r="Y448" s="24">
        <f t="shared" si="44"/>
        <v>1097645.2640801612</v>
      </c>
      <c r="Z448" s="24">
        <f t="shared" si="45"/>
        <v>98894.543510003787</v>
      </c>
      <c r="AA448" s="25">
        <v>118.4727736187121</v>
      </c>
      <c r="AB448" s="25">
        <f t="shared" si="46"/>
        <v>116.66822589219777</v>
      </c>
      <c r="AC448" s="27">
        <f t="shared" si="47"/>
        <v>-1.804547726514329</v>
      </c>
      <c r="AD448" s="28">
        <v>0</v>
      </c>
      <c r="AE448" s="26">
        <v>1</v>
      </c>
      <c r="AF448" s="29">
        <f t="shared" si="48"/>
        <v>116.66822589219777</v>
      </c>
      <c r="AG448" s="30">
        <v>118.4727736187121</v>
      </c>
      <c r="AH448" s="30">
        <v>116.66822589219777</v>
      </c>
      <c r="AI448" s="29">
        <v>116.67</v>
      </c>
      <c r="AJ448" s="5"/>
    </row>
    <row r="449" spans="1:49" s="4" customFormat="1" ht="15.75" x14ac:dyDescent="0.25">
      <c r="A449" s="32">
        <v>999</v>
      </c>
      <c r="B449" s="33" t="s">
        <v>444</v>
      </c>
      <c r="C449" s="33"/>
      <c r="D449" s="34">
        <f t="shared" ref="D449:S449" si="49">SUM(D10:D448)</f>
        <v>168298960.55739391</v>
      </c>
      <c r="E449" s="35">
        <f t="shared" si="49"/>
        <v>60820093.782451771</v>
      </c>
      <c r="F449" s="35">
        <f t="shared" si="49"/>
        <v>7383371.5999999996</v>
      </c>
      <c r="G449" s="35">
        <f t="shared" si="49"/>
        <v>9905042.5134267993</v>
      </c>
      <c r="H449" s="35">
        <f t="shared" si="49"/>
        <v>7835211</v>
      </c>
      <c r="I449" s="35">
        <f t="shared" si="49"/>
        <v>26284362.635339402</v>
      </c>
      <c r="J449" s="35">
        <f t="shared" si="49"/>
        <v>424182072.53012806</v>
      </c>
      <c r="K449" s="36">
        <f t="shared" si="49"/>
        <v>214640899.6167368</v>
      </c>
      <c r="L449" s="35">
        <f t="shared" si="49"/>
        <v>425491673.86709851</v>
      </c>
      <c r="M449" s="35">
        <f t="shared" si="49"/>
        <v>3497884</v>
      </c>
      <c r="N449" s="35">
        <f t="shared" si="49"/>
        <v>24375942.73</v>
      </c>
      <c r="O449" s="35">
        <f t="shared" si="49"/>
        <v>64623415.87128567</v>
      </c>
      <c r="P449" s="35">
        <f t="shared" si="49"/>
        <v>0</v>
      </c>
      <c r="Q449" s="35">
        <f t="shared" si="49"/>
        <v>0</v>
      </c>
      <c r="R449" s="35">
        <f t="shared" si="49"/>
        <v>1091924</v>
      </c>
      <c r="S449" s="35">
        <f t="shared" si="49"/>
        <v>150000</v>
      </c>
      <c r="T449" s="37"/>
      <c r="U449" s="34">
        <f>SUM(U10:U448)</f>
        <v>1422686519.4781206</v>
      </c>
      <c r="V449" s="36" t="s">
        <v>445</v>
      </c>
      <c r="W449" s="34">
        <f>SUM(W10:W448)</f>
        <v>15314834159.408045</v>
      </c>
      <c r="X449" s="35">
        <f>SUM(X10:X448)</f>
        <v>19844912297.134869</v>
      </c>
      <c r="Y449" s="35">
        <f>SUM(Y10:Y448)</f>
        <v>4544528294.998208</v>
      </c>
      <c r="Z449" s="36">
        <f>SUM(Z10:Z448)</f>
        <v>316111774.12605602</v>
      </c>
      <c r="AA449" s="38" t="s">
        <v>445</v>
      </c>
      <c r="AB449" s="39" t="s">
        <v>445</v>
      </c>
      <c r="AC449" s="39" t="s">
        <v>445</v>
      </c>
      <c r="AD449" s="40">
        <f>SUM(AD10:AD448)</f>
        <v>46375</v>
      </c>
      <c r="AE449" s="39">
        <f>COUNTIF(AE10:AE448,"=0")</f>
        <v>5</v>
      </c>
      <c r="AF449" s="41">
        <f t="shared" ref="AF449" si="50">SUM(AF10:AF448)/COUNTIF(AF10:AF448,"&gt;0")</f>
        <v>148.82145986254642</v>
      </c>
      <c r="AG449" s="42"/>
      <c r="AH449" s="42"/>
      <c r="AI449" s="24"/>
    </row>
    <row r="450" spans="1:49" ht="11.25" customHeight="1" x14ac:dyDescent="0.2">
      <c r="A450" s="2" t="s">
        <v>494</v>
      </c>
      <c r="B450" s="2"/>
      <c r="W450" s="6"/>
      <c r="X450" s="6"/>
      <c r="Y450" s="4"/>
      <c r="Z450" s="4"/>
      <c r="AA450" s="4"/>
      <c r="AB450" s="6"/>
      <c r="AC450" s="4"/>
      <c r="AD450" s="6"/>
      <c r="AE450" s="6"/>
      <c r="AF450" s="4"/>
      <c r="AG450" s="4"/>
      <c r="AH450" s="4"/>
      <c r="AU450" s="4"/>
      <c r="AV450" s="4"/>
      <c r="AW450" s="4"/>
    </row>
    <row r="451" spans="1:49" ht="11.25" customHeight="1" x14ac:dyDescent="0.2">
      <c r="B451" s="8"/>
      <c r="C451" s="1"/>
      <c r="D451" s="6"/>
      <c r="E451" s="6"/>
      <c r="F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4"/>
      <c r="U451" s="6"/>
      <c r="V451" s="4"/>
    </row>
    <row r="452" spans="1:49" ht="11.25" customHeight="1" x14ac:dyDescent="0.2">
      <c r="B452" s="2"/>
      <c r="AG452" s="2"/>
      <c r="AH452" s="2"/>
    </row>
    <row r="453" spans="1:49" ht="11.25" customHeight="1" x14ac:dyDescent="0.2">
      <c r="Z453" s="4"/>
      <c r="AG453" s="2"/>
      <c r="AH453" s="2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f9eb54-60b0-4ef1-b507-fba3c7eb8bf0">
      <Terms xmlns="http://schemas.microsoft.com/office/infopath/2007/PartnerControls"/>
    </lcf76f155ced4ddcb4097134ff3c332f>
    <TaxCatchAll xmlns="fdcd57df-05e8-4749-9cc8-5afe3dcd00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EED98F6272644B693E6BBBB80AC28" ma:contentTypeVersion="17" ma:contentTypeDescription="Create a new document." ma:contentTypeScope="" ma:versionID="b15fed124a123fc964cab466f68a16b8">
  <xsd:schema xmlns:xsd="http://www.w3.org/2001/XMLSchema" xmlns:xs="http://www.w3.org/2001/XMLSchema" xmlns:p="http://schemas.microsoft.com/office/2006/metadata/properties" xmlns:ns2="b4f9eb54-60b0-4ef1-b507-fba3c7eb8bf0" xmlns:ns3="fdcd57df-05e8-4749-9cc8-5afe3dcd00a5" targetNamespace="http://schemas.microsoft.com/office/2006/metadata/properties" ma:root="true" ma:fieldsID="90ed3b96e0758f9ccb015685f873cdcd" ns2:_="" ns3:_="">
    <xsd:import namespace="b4f9eb54-60b0-4ef1-b507-fba3c7eb8bf0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9eb54-60b0-4ef1-b507-fba3c7eb8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79585c6-1993-4430-a732-e7d5034e44b4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696EB9-2A19-48D1-B373-8D991AA5AA46}">
  <ds:schemaRefs>
    <ds:schemaRef ds:uri="b4f9eb54-60b0-4ef1-b507-fba3c7eb8bf0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fdcd57df-05e8-4749-9cc8-5afe3dcd00a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B2885B7-798A-43D7-8857-F3EF0EEB02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88CD57-1B8D-423E-8AF4-46A9A0AF4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9eb54-60b0-4ef1-b507-fba3c7eb8bf0"/>
    <ds:schemaRef ds:uri="fdcd57df-05e8-4749-9cc8-5afe3dcd0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abvfnd26</vt:lpstr>
      <vt:lpstr>rate_abvfndNEW</vt:lpstr>
      <vt:lpstr>TradSum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Sending District Above Foundation </dc:title>
  <dc:creator>DESE</dc:creator>
  <cp:lastModifiedBy>Zou, Dong (EOE)</cp:lastModifiedBy>
  <dcterms:created xsi:type="dcterms:W3CDTF">2026-06-15T19:11:45Z</dcterms:created>
  <dcterms:modified xsi:type="dcterms:W3CDTF">2026-06-23T19:55:40Z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Jun 23 2026 12:00AM</vt:lpwstr>
  </property>
</Properties>
</file>